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RCUYT\Desktop\Ավագանու նիստեր 2026\2-րդ նստաշրջան 2026\2-րդ նիստ 30.10.2026\"/>
    </mc:Choice>
  </mc:AlternateContent>
  <xr:revisionPtr revIDLastSave="0" documentId="8_{9887DEE8-0D03-443F-B228-097A2217200C}" xr6:coauthVersionLast="47" xr6:coauthVersionMax="47" xr10:uidLastSave="{00000000-0000-0000-0000-000000000000}"/>
  <bookViews>
    <workbookView xWindow="-120" yWindow="-120" windowWidth="29040" windowHeight="15720"/>
  </bookViews>
  <sheets>
    <sheet name="Лист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8" i="1" l="1"/>
  <c r="D38" i="1"/>
  <c r="F74" i="1"/>
  <c r="D71" i="1"/>
  <c r="F65" i="1"/>
  <c r="G65" i="1"/>
  <c r="C81" i="1"/>
  <c r="E66" i="1"/>
  <c r="C66" i="1"/>
  <c r="F64" i="1"/>
  <c r="G64" i="1"/>
  <c r="D37" i="1"/>
  <c r="D89" i="1"/>
  <c r="D90" i="1"/>
  <c r="D92" i="1"/>
  <c r="D93" i="1"/>
  <c r="D94" i="1"/>
  <c r="D95" i="1"/>
  <c r="D97" i="1"/>
  <c r="D98" i="1"/>
  <c r="D99" i="1"/>
  <c r="F99" i="1"/>
  <c r="D88" i="1"/>
  <c r="E21" i="1"/>
  <c r="E23" i="1"/>
  <c r="E17" i="1"/>
  <c r="E25" i="1"/>
  <c r="D25" i="1"/>
  <c r="C25" i="1"/>
  <c r="D17" i="1"/>
  <c r="C31" i="1"/>
  <c r="C23" i="1"/>
  <c r="C21" i="1"/>
  <c r="F21" i="1"/>
  <c r="D18" i="1"/>
  <c r="D9" i="1"/>
  <c r="D10" i="1"/>
  <c r="D11" i="1"/>
  <c r="D12" i="1"/>
  <c r="D13" i="1"/>
  <c r="D14" i="1"/>
  <c r="D15" i="1"/>
  <c r="D16" i="1"/>
  <c r="D8" i="1"/>
  <c r="D73" i="1"/>
  <c r="F73" i="1"/>
  <c r="F75" i="1"/>
  <c r="F76" i="1"/>
  <c r="D77" i="1"/>
  <c r="D78" i="1"/>
  <c r="D79" i="1"/>
  <c r="F80" i="1"/>
  <c r="G74" i="1"/>
  <c r="F63" i="1"/>
  <c r="F60" i="1"/>
  <c r="D59" i="1"/>
  <c r="D58" i="1"/>
  <c r="F58" i="1"/>
  <c r="F56" i="1"/>
  <c r="D55" i="1"/>
  <c r="F55" i="1"/>
  <c r="D53" i="1"/>
  <c r="F53" i="1"/>
  <c r="F52" i="1"/>
  <c r="D51" i="1"/>
  <c r="F51" i="1"/>
  <c r="D50" i="1"/>
  <c r="D49" i="1"/>
  <c r="D47" i="1"/>
  <c r="D45" i="1"/>
  <c r="F40" i="1"/>
  <c r="D39" i="1"/>
  <c r="F37" i="1"/>
  <c r="E103" i="1"/>
  <c r="F89" i="1"/>
  <c r="F19" i="1"/>
  <c r="G19" i="1"/>
  <c r="F20" i="1"/>
  <c r="G20" i="1"/>
  <c r="F24" i="1"/>
  <c r="G24" i="1"/>
  <c r="F26" i="1"/>
  <c r="G26" i="1"/>
  <c r="D26" i="1"/>
  <c r="F10" i="1"/>
  <c r="F11" i="1"/>
  <c r="F12" i="1"/>
  <c r="F8" i="1"/>
  <c r="F88" i="1"/>
  <c r="C84" i="1"/>
  <c r="D65" i="1"/>
  <c r="D67" i="1"/>
  <c r="F68" i="1"/>
  <c r="F18" i="1"/>
  <c r="F9" i="1"/>
  <c r="F13" i="1"/>
  <c r="F16" i="1"/>
  <c r="C8" i="1"/>
  <c r="C103" i="1"/>
  <c r="F90" i="1"/>
  <c r="F92" i="1"/>
  <c r="F93" i="1"/>
  <c r="F94" i="1"/>
  <c r="F95" i="1"/>
  <c r="F97" i="1"/>
  <c r="F98" i="1"/>
  <c r="F100" i="1"/>
  <c r="F41" i="1"/>
  <c r="F42" i="1"/>
  <c r="F44" i="1"/>
  <c r="F47" i="1"/>
  <c r="F54" i="1"/>
  <c r="F62" i="1"/>
  <c r="F67" i="1"/>
  <c r="D69" i="1"/>
  <c r="D70" i="1"/>
  <c r="F70" i="1"/>
  <c r="G21" i="1"/>
  <c r="G30" i="1"/>
  <c r="F30" i="1"/>
  <c r="F15" i="1"/>
  <c r="D19" i="1"/>
  <c r="D20" i="1"/>
  <c r="F22" i="1"/>
  <c r="F46" i="1"/>
  <c r="F48" i="1"/>
  <c r="F50" i="1"/>
  <c r="F57" i="1"/>
  <c r="F59" i="1"/>
  <c r="F61" i="1"/>
  <c r="F69" i="1"/>
  <c r="F14" i="1"/>
  <c r="G94" i="1"/>
  <c r="E81" i="1"/>
  <c r="E84" i="1"/>
  <c r="G62" i="1"/>
  <c r="F96" i="1"/>
  <c r="C38" i="1"/>
  <c r="G47" i="1"/>
  <c r="F78" i="1"/>
  <c r="F79" i="1"/>
  <c r="G8" i="1"/>
  <c r="E71" i="1"/>
  <c r="F43" i="1"/>
  <c r="F45" i="1"/>
  <c r="G101" i="1"/>
  <c r="F101" i="1"/>
  <c r="G100" i="1"/>
  <c r="G99" i="1"/>
  <c r="G98" i="1"/>
  <c r="G97" i="1"/>
  <c r="G96" i="1"/>
  <c r="G95" i="1"/>
  <c r="G93" i="1"/>
  <c r="G92" i="1"/>
  <c r="G90" i="1"/>
  <c r="G89" i="1"/>
  <c r="G88" i="1"/>
  <c r="G82" i="1"/>
  <c r="F82" i="1"/>
  <c r="G80" i="1"/>
  <c r="G79" i="1"/>
  <c r="G78" i="1"/>
  <c r="G76" i="1"/>
  <c r="G75" i="1"/>
  <c r="G73" i="1"/>
  <c r="G72" i="1"/>
  <c r="G70" i="1"/>
  <c r="G68" i="1"/>
  <c r="G67" i="1"/>
  <c r="G63" i="1"/>
  <c r="G61" i="1"/>
  <c r="G60" i="1"/>
  <c r="G59" i="1"/>
  <c r="G58" i="1"/>
  <c r="G57" i="1"/>
  <c r="G56" i="1"/>
  <c r="G55" i="1"/>
  <c r="G54" i="1"/>
  <c r="G53" i="1"/>
  <c r="G52" i="1"/>
  <c r="G51" i="1"/>
  <c r="G50" i="1"/>
  <c r="G48" i="1"/>
  <c r="G46" i="1"/>
  <c r="G45" i="1"/>
  <c r="G44" i="1"/>
  <c r="G43" i="1"/>
  <c r="G42" i="1"/>
  <c r="G41" i="1"/>
  <c r="G40" i="1"/>
  <c r="G27" i="1"/>
  <c r="G22" i="1"/>
  <c r="G18" i="1"/>
  <c r="G16" i="1"/>
  <c r="G14" i="1"/>
  <c r="G13" i="1"/>
  <c r="G12" i="1"/>
  <c r="G11" i="1"/>
  <c r="G10" i="1"/>
  <c r="G9" i="1"/>
  <c r="G37" i="1"/>
  <c r="G15" i="1"/>
  <c r="C17" i="1"/>
  <c r="D23" i="1"/>
  <c r="F66" i="1"/>
  <c r="G66" i="1"/>
  <c r="D81" i="1"/>
  <c r="D84" i="1"/>
  <c r="E85" i="1"/>
  <c r="F72" i="1"/>
  <c r="G81" i="1"/>
  <c r="F38" i="1"/>
  <c r="G38" i="1"/>
  <c r="C71" i="1"/>
  <c r="G71" i="1"/>
  <c r="D103" i="1"/>
  <c r="F103" i="1"/>
  <c r="G103" i="1"/>
  <c r="F23" i="1"/>
  <c r="G23" i="1"/>
  <c r="D31" i="1"/>
  <c r="G17" i="1"/>
  <c r="F81" i="1"/>
  <c r="D85" i="1"/>
  <c r="F71" i="1"/>
  <c r="F17" i="1"/>
  <c r="F25" i="1"/>
  <c r="E31" i="1"/>
  <c r="G25" i="1"/>
  <c r="G31" i="1"/>
  <c r="F31" i="1"/>
</calcChain>
</file>

<file path=xl/sharedStrings.xml><?xml version="1.0" encoding="utf-8"?>
<sst xmlns="http://schemas.openxmlformats.org/spreadsheetml/2006/main" count="116" uniqueCount="109">
  <si>
    <t>Հաշվետվություն</t>
  </si>
  <si>
    <t>N</t>
  </si>
  <si>
    <t>Եկամուտների անվանումը</t>
  </si>
  <si>
    <t>Տարեկան պլան</t>
  </si>
  <si>
    <t>Փաստացի</t>
  </si>
  <si>
    <t>% եռամսյակային պլանի նկատմամբ</t>
  </si>
  <si>
    <t>% տարեկան պլանի նկատմամբ</t>
  </si>
  <si>
    <t>Անշարժ գույքի հարկ</t>
  </si>
  <si>
    <t>Տեղական տուրք</t>
  </si>
  <si>
    <t>Պետական տուրք</t>
  </si>
  <si>
    <t>Հողի և գույքի վարձակակալություն</t>
  </si>
  <si>
    <t>Վարչական գանձումներ</t>
  </si>
  <si>
    <t>այդ թվում աղբահանության վճար</t>
  </si>
  <si>
    <t>Այլ եկամուտներ</t>
  </si>
  <si>
    <t>Ընդամենը սեփական եկամուտներ</t>
  </si>
  <si>
    <t>Դոտացիա</t>
  </si>
  <si>
    <t>Սուբվենցիա  /վարչական բյուջին/</t>
  </si>
  <si>
    <t>Փոխհատուցում</t>
  </si>
  <si>
    <t>Ընդամենը պաշտոնական դրամաշնորհներ</t>
  </si>
  <si>
    <t>Ընդամենը վարչական բյուջեի եկամուտներ</t>
  </si>
  <si>
    <t>Սուբվենցիա  /կապիտալ ծախսերի ֆինանսավորման  նպատակով/</t>
  </si>
  <si>
    <t xml:space="preserve">Կապիտալ ոչ պաշտոնական դրամաշնորհներ    </t>
  </si>
  <si>
    <t>Ընդամենը եկամուտներ</t>
  </si>
  <si>
    <t xml:space="preserve">                                       ԾԱԽՍԵՐ</t>
  </si>
  <si>
    <t>Ծախսերի անվանումը</t>
  </si>
  <si>
    <t>% եռամսյակային պլանով</t>
  </si>
  <si>
    <t>% տարեկան պլանով</t>
  </si>
  <si>
    <t>Աշխատավարձ և դրան հավասարեցված վճարումներ</t>
  </si>
  <si>
    <t>Ծառայությունների և ապրանքների ձեռքբերում</t>
  </si>
  <si>
    <t>Բանկային ծառայություններ</t>
  </si>
  <si>
    <t>Էներգետիկ ծառայություններ</t>
  </si>
  <si>
    <t>Կոմունալ ծառայություններ</t>
  </si>
  <si>
    <t>Կապի ծառայություն</t>
  </si>
  <si>
    <t>Ապահովագրական ծառայություններ</t>
  </si>
  <si>
    <t>¶áõÛùÇ í³ñÓ³Ï³ÉáõÃÛáõÝ</t>
  </si>
  <si>
    <t>Գործուղումների գծով ծախսեր</t>
  </si>
  <si>
    <t>2.10</t>
  </si>
  <si>
    <t>Տեղեկատվական ծառայություններ</t>
  </si>
  <si>
    <t>Կառավարչական ծառայություններ</t>
  </si>
  <si>
    <t>Կենցաղային և հանրային սննդի ծառայություններ</t>
  </si>
  <si>
    <t>Ներկայացուցչական ծախսեր</t>
  </si>
  <si>
    <t>Ընդհանուր բնույթի այլ ծառայություններ</t>
  </si>
  <si>
    <t>Մասնագիտական ծառայություններ</t>
  </si>
  <si>
    <t>Շենքերի և կառույցների ընթացիկ նորոգում և պահպանում</t>
  </si>
  <si>
    <t>Մեքենաների և սարքավորումների ընթացիկ նորոգում և պահպանում</t>
  </si>
  <si>
    <t>Գրասենյակային նյութեր</t>
  </si>
  <si>
    <t>Տրանսպորտային նյութեր</t>
  </si>
  <si>
    <t>2.20</t>
  </si>
  <si>
    <t>Առողջապահական նյութեր</t>
  </si>
  <si>
    <t>Կենցաղային և հանրային սննդի նյութեր</t>
  </si>
  <si>
    <t>Հատուկ նպատակային նյութեր</t>
  </si>
  <si>
    <t>Սուբսիդիաներ</t>
  </si>
  <si>
    <t>Այլ կապիտալ դրամաշնորհներ</t>
  </si>
  <si>
    <t>Սոցիալական  օգնություն</t>
  </si>
  <si>
    <t>Այլ ծախսեր</t>
  </si>
  <si>
    <t>Պահուստային ֆոնդ</t>
  </si>
  <si>
    <t>ԸՆԴԱՄԵՆԸ ՎԱՐՉԱԿԱՆ
ԲՅՈՒՋԵԻ  ԾԱԽՍԵՐ</t>
  </si>
  <si>
    <t>Տրանսպորտային սարքավորումներ</t>
  </si>
  <si>
    <t>Վարչական սարքավորումներ</t>
  </si>
  <si>
    <t>Այլ մեքենա սարքավորումներ</t>
  </si>
  <si>
    <t>Գեոդեզիական քարտեզագրական ծախսեր</t>
  </si>
  <si>
    <t>Նախագծահետազոտական ծախսեր</t>
  </si>
  <si>
    <t>ԸՆԴԱՄԵՆԸ ՖՈՆԴԱՅԻՆ ԲՅՈՒՋԵԻ  ԾԱԽՍԵՐ</t>
  </si>
  <si>
    <t>Ոչ ֆինանսական ակտիվների իրացումից մուտքեր</t>
  </si>
  <si>
    <t>/հողի օտարում/</t>
  </si>
  <si>
    <t>ԾԱԽՍԵՐ</t>
  </si>
  <si>
    <t xml:space="preserve">           /գործառնական դասակարգմամբ ըստ ոլորտների/</t>
  </si>
  <si>
    <t> 1</t>
  </si>
  <si>
    <t>Ընդհանուր բնույթի հանրային ծառայություններ</t>
  </si>
  <si>
    <t> 3</t>
  </si>
  <si>
    <t>Աղբահանում</t>
  </si>
  <si>
    <t>Ջրամատակարարում</t>
  </si>
  <si>
    <t> 9</t>
  </si>
  <si>
    <t>Հանգիստ և մշակույթ</t>
  </si>
  <si>
    <t>Կրթություն</t>
  </si>
  <si>
    <t> 12</t>
  </si>
  <si>
    <t>Սոցիալական պաշտպանություն</t>
  </si>
  <si>
    <t>ԸՆԴԱՄԵՆԸ ԾԱԽՍԵՐ</t>
  </si>
  <si>
    <t>Այլ դոտացիա</t>
  </si>
  <si>
    <t>Նվիրատվություն այլ շահույթ
 չհետապնդող կազմակերպություններին</t>
  </si>
  <si>
    <t>Ոչ նյութական հիմնական միջոցներ</t>
  </si>
  <si>
    <t>Հավելված</t>
  </si>
  <si>
    <t>Թալին համայնքի ավագանու</t>
  </si>
  <si>
    <t>Մուտքեր տույժերից և
 նվիրաբերություններից</t>
  </si>
  <si>
    <t>Հարկեր, պարտադիր վճարներ և
 տույժեր</t>
  </si>
  <si>
    <t>Գույքահարկ փոխադրամիջոցների 
համար</t>
  </si>
  <si>
    <t>Պետության կողմից պատվիրակված լիազորություն</t>
  </si>
  <si>
    <t>փոխհատուցում</t>
  </si>
  <si>
    <t>Ընդամենը  ոչ պաշտոնական դրամաշնորհներ</t>
  </si>
  <si>
    <t>Վարչական բյուջեի պահուստային ֆոնդից ֆոնդային բյուջե կատարվող հատկացումներից մուտքեր</t>
  </si>
  <si>
    <t xml:space="preserve">Համայնքի բյուջե մուտքագրվող արտաքին պաշտոնական դրամաշնորհներ` ստացված միջազգային կազմակերպություններից կապիտալ ծախսերի ֆինանսավորման նպատակով </t>
  </si>
  <si>
    <t xml:space="preserve"> -Կրթական, մշակութային և սպորտային նպաստներ բյուջեից</t>
  </si>
  <si>
    <t xml:space="preserve"> կատարողականի վերաբերյալ</t>
  </si>
  <si>
    <t>Աճեցվող ակտիվներ</t>
  </si>
  <si>
    <t>Համայնքային զարգացում</t>
  </si>
  <si>
    <t xml:space="preserve">                                /տնտեսագիտական դասակարգմամբ/</t>
  </si>
  <si>
    <r>
      <t>Համակարգչայաին</t>
    </r>
    <r>
      <rPr>
        <sz val="12"/>
        <color indexed="8"/>
        <rFont val="Arial"/>
        <family val="1"/>
        <charset val="204"/>
      </rPr>
      <t xml:space="preserve"> </t>
    </r>
    <r>
      <rPr>
        <sz val="12"/>
        <color indexed="8"/>
        <rFont val="Sylfaen"/>
        <family val="1"/>
        <charset val="204"/>
      </rPr>
      <t>ծառայություններ</t>
    </r>
  </si>
  <si>
    <r>
      <t>Աշխատակազմի</t>
    </r>
    <r>
      <rPr>
        <sz val="12"/>
        <color indexed="8"/>
        <rFont val="Arial"/>
        <family val="1"/>
        <charset val="204"/>
      </rPr>
      <t xml:space="preserve"> </t>
    </r>
    <r>
      <rPr>
        <sz val="12"/>
        <color indexed="8"/>
        <rFont val="Sylfaen"/>
        <family val="1"/>
        <charset val="204"/>
      </rPr>
      <t>մասնագիտական</t>
    </r>
    <r>
      <rPr>
        <sz val="12"/>
        <color indexed="8"/>
        <rFont val="Arial"/>
        <family val="1"/>
        <charset val="204"/>
      </rPr>
      <t xml:space="preserve"> </t>
    </r>
    <r>
      <rPr>
        <sz val="12"/>
        <color indexed="8"/>
        <rFont val="Sylfaen"/>
        <family val="1"/>
        <charset val="204"/>
      </rPr>
      <t>զարգացման</t>
    </r>
    <r>
      <rPr>
        <sz val="12"/>
        <color indexed="8"/>
        <rFont val="Arial"/>
        <family val="1"/>
        <charset val="204"/>
      </rPr>
      <t xml:space="preserve"> </t>
    </r>
    <r>
      <rPr>
        <sz val="12"/>
        <color indexed="8"/>
        <rFont val="Sylfaen"/>
        <family val="1"/>
        <charset val="204"/>
      </rPr>
      <t>ծառայություններ</t>
    </r>
  </si>
  <si>
    <r>
      <t>Շենք</t>
    </r>
    <r>
      <rPr>
        <sz val="12"/>
        <color indexed="8"/>
        <rFont val="Arial"/>
        <family val="1"/>
        <charset val="204"/>
      </rPr>
      <t xml:space="preserve"> </t>
    </r>
    <r>
      <rPr>
        <sz val="12"/>
        <color indexed="8"/>
        <rFont val="Sylfaen"/>
        <family val="1"/>
        <charset val="204"/>
      </rPr>
      <t>շինությունների</t>
    </r>
    <r>
      <rPr>
        <sz val="12"/>
        <color indexed="8"/>
        <rFont val="Arial"/>
        <family val="1"/>
        <charset val="204"/>
      </rPr>
      <t xml:space="preserve"> </t>
    </r>
    <r>
      <rPr>
        <sz val="12"/>
        <color indexed="8"/>
        <rFont val="Sylfaen"/>
        <family val="1"/>
        <charset val="204"/>
      </rPr>
      <t>կառուցում</t>
    </r>
  </si>
  <si>
    <r>
      <t>Շենք</t>
    </r>
    <r>
      <rPr>
        <sz val="12"/>
        <color indexed="8"/>
        <rFont val="Arial"/>
        <family val="1"/>
        <charset val="204"/>
      </rPr>
      <t xml:space="preserve"> </t>
    </r>
    <r>
      <rPr>
        <sz val="12"/>
        <color indexed="8"/>
        <rFont val="Sylfaen"/>
        <family val="1"/>
        <charset val="204"/>
      </rPr>
      <t>շինությունների</t>
    </r>
    <r>
      <rPr>
        <sz val="12"/>
        <color indexed="8"/>
        <rFont val="Arial"/>
        <family val="1"/>
        <charset val="204"/>
      </rPr>
      <t xml:space="preserve"> </t>
    </r>
    <r>
      <rPr>
        <sz val="12"/>
        <color indexed="8"/>
        <rFont val="Sylfaen"/>
        <family val="1"/>
        <charset val="204"/>
      </rPr>
      <t>կապիտալ</t>
    </r>
    <r>
      <rPr>
        <sz val="12"/>
        <color indexed="8"/>
        <rFont val="Arial"/>
        <family val="1"/>
        <charset val="204"/>
      </rPr>
      <t xml:space="preserve"> </t>
    </r>
    <r>
      <rPr>
        <sz val="12"/>
        <color indexed="8"/>
        <rFont val="Sylfaen"/>
        <family val="1"/>
        <charset val="204"/>
      </rPr>
      <t>վերանորոգում</t>
    </r>
  </si>
  <si>
    <r>
      <t>Օրենսդիր</t>
    </r>
    <r>
      <rPr>
        <sz val="12"/>
        <color indexed="8"/>
        <rFont val="Arial"/>
        <family val="1"/>
        <charset val="204"/>
      </rPr>
      <t xml:space="preserve"> , </t>
    </r>
    <r>
      <rPr>
        <sz val="12"/>
        <color indexed="8"/>
        <rFont val="Sylfaen"/>
        <family val="1"/>
        <charset val="204"/>
      </rPr>
      <t>գործադիր</t>
    </r>
    <r>
      <rPr>
        <sz val="12"/>
        <color indexed="8"/>
        <rFont val="Arial"/>
        <family val="1"/>
        <charset val="204"/>
      </rPr>
      <t xml:space="preserve"> </t>
    </r>
    <r>
      <rPr>
        <sz val="12"/>
        <color indexed="8"/>
        <rFont val="Sylfaen"/>
        <family val="1"/>
        <charset val="204"/>
      </rPr>
      <t>մարմիններ</t>
    </r>
  </si>
  <si>
    <r>
      <t>Քաղաքացիական</t>
    </r>
    <r>
      <rPr>
        <sz val="12"/>
        <color indexed="8"/>
        <rFont val="Arial"/>
        <family val="1"/>
        <charset val="204"/>
      </rPr>
      <t xml:space="preserve"> </t>
    </r>
    <r>
      <rPr>
        <sz val="12"/>
        <color indexed="8"/>
        <rFont val="Sylfaen"/>
        <family val="1"/>
        <charset val="204"/>
      </rPr>
      <t>պաշտպանություն</t>
    </r>
  </si>
  <si>
    <r>
      <t>Գյուղատնտեսություն</t>
    </r>
    <r>
      <rPr>
        <sz val="12"/>
        <color indexed="8"/>
        <rFont val="Arial"/>
        <family val="1"/>
        <charset val="204"/>
      </rPr>
      <t xml:space="preserve"> </t>
    </r>
    <r>
      <rPr>
        <sz val="12"/>
        <color indexed="8"/>
        <rFont val="Sylfaen"/>
        <family val="1"/>
        <charset val="204"/>
      </rPr>
      <t>և</t>
    </r>
    <r>
      <rPr>
        <sz val="12"/>
        <color indexed="8"/>
        <rFont val="Arial"/>
        <family val="1"/>
        <charset val="204"/>
      </rPr>
      <t xml:space="preserve"> </t>
    </r>
    <r>
      <rPr>
        <sz val="12"/>
        <color indexed="8"/>
        <rFont val="Sylfaen"/>
        <family val="1"/>
        <charset val="204"/>
      </rPr>
      <t>ոռոգում</t>
    </r>
  </si>
  <si>
    <r>
      <t>Ճանապարհային</t>
    </r>
    <r>
      <rPr>
        <sz val="12"/>
        <color indexed="8"/>
        <rFont val="Arial"/>
        <family val="1"/>
        <charset val="204"/>
      </rPr>
      <t xml:space="preserve"> </t>
    </r>
    <r>
      <rPr>
        <sz val="12"/>
        <color indexed="8"/>
        <rFont val="Sylfaen"/>
        <family val="1"/>
        <charset val="204"/>
      </rPr>
      <t>և</t>
    </r>
    <r>
      <rPr>
        <sz val="12"/>
        <color indexed="8"/>
        <rFont val="Arial"/>
        <family val="1"/>
        <charset val="204"/>
      </rPr>
      <t xml:space="preserve"> </t>
    </r>
    <r>
      <rPr>
        <sz val="12"/>
        <color indexed="8"/>
        <rFont val="Sylfaen"/>
        <family val="1"/>
        <charset val="204"/>
      </rPr>
      <t>խողովակաշարային</t>
    </r>
    <r>
      <rPr>
        <sz val="12"/>
        <color indexed="8"/>
        <rFont val="Arial"/>
        <family val="1"/>
        <charset val="204"/>
      </rPr>
      <t xml:space="preserve"> </t>
    </r>
    <r>
      <rPr>
        <sz val="12"/>
        <color indexed="8"/>
        <rFont val="Sylfaen"/>
        <family val="1"/>
        <charset val="204"/>
      </rPr>
      <t>տրանսպորտ</t>
    </r>
  </si>
  <si>
    <r>
      <t>Փողոցների</t>
    </r>
    <r>
      <rPr>
        <sz val="12"/>
        <color indexed="8"/>
        <rFont val="Arial"/>
        <family val="1"/>
        <charset val="204"/>
      </rPr>
      <t xml:space="preserve"> </t>
    </r>
    <r>
      <rPr>
        <sz val="12"/>
        <color indexed="8"/>
        <rFont val="Sylfaen"/>
        <family val="1"/>
        <charset val="204"/>
      </rPr>
      <t>լուսավորում</t>
    </r>
  </si>
  <si>
    <t xml:space="preserve">Թալին համայնքի 2026թ-ի բյուջեի երրորդ  եռամսյակի եկամուտների և ծախսերի </t>
  </si>
  <si>
    <t>երրորդ
 եռամսյակի
 պլան</t>
  </si>
  <si>
    <t>Երրորդ
 եռամսյակի
 պլան</t>
  </si>
  <si>
    <t>2026թ-ի հոկտեմբերի 30-ի N 169-Ա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</si>
</sst>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1" formatCode="_-* #,##0.00_-;\-* #,##0.00_-;_-* &quot;-&quot;??_-;_-@_-"/>
    <numFmt numFmtId="184" formatCode="0.0"/>
    <numFmt numFmtId="192" formatCode="_-* #,##0_-;\-* #,##0_-;_-* &quot;-&quot;??_-;_-@_-"/>
  </numFmts>
  <fonts count="22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LatArm"/>
      <family val="2"/>
    </font>
    <font>
      <sz val="8"/>
      <name val="Arial LatArm"/>
      <family val="2"/>
    </font>
    <font>
      <b/>
      <sz val="14"/>
      <name val="Arial LatArm"/>
      <family val="2"/>
    </font>
    <font>
      <b/>
      <sz val="12"/>
      <color indexed="8"/>
      <name val="Sylfaen"/>
      <family val="1"/>
      <charset val="204"/>
    </font>
    <font>
      <b/>
      <sz val="12"/>
      <color indexed="8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Arial LatArm"/>
      <family val="2"/>
      <charset val="204"/>
    </font>
    <font>
      <sz val="8"/>
      <name val="Calibri"/>
      <family val="2"/>
    </font>
    <font>
      <b/>
      <sz val="12"/>
      <name val="Sylfaen"/>
      <family val="1"/>
      <charset val="204"/>
    </font>
    <font>
      <sz val="12"/>
      <color indexed="8"/>
      <name val="Arial"/>
      <family val="2"/>
      <charset val="204"/>
    </font>
    <font>
      <sz val="12"/>
      <color indexed="8"/>
      <name val="Sylfaen"/>
      <family val="1"/>
      <charset val="204"/>
    </font>
    <font>
      <sz val="12"/>
      <color indexed="8"/>
      <name val="Calibri"/>
      <family val="2"/>
      <charset val="204"/>
    </font>
    <font>
      <sz val="12"/>
      <name val="Sylfaen"/>
      <family val="1"/>
      <charset val="204"/>
    </font>
    <font>
      <sz val="12"/>
      <color indexed="8"/>
      <name val="Arial LatArm"/>
      <family val="2"/>
      <charset val="204"/>
    </font>
    <font>
      <sz val="12"/>
      <color indexed="8"/>
      <name val="Arial"/>
      <family val="1"/>
      <charset val="204"/>
    </font>
    <font>
      <sz val="12"/>
      <name val="Arial LatArm"/>
      <family val="2"/>
      <charset val="204"/>
    </font>
    <font>
      <b/>
      <sz val="16"/>
      <color indexed="8"/>
      <name val="Sylfaen"/>
      <family val="1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hair">
        <color rgb="FFFFFFFF"/>
      </top>
      <bottom/>
      <diagonal/>
    </border>
    <border>
      <left/>
      <right style="hair">
        <color rgb="FFFFFFFF"/>
      </right>
      <top style="hair">
        <color rgb="FFFFFFFF"/>
      </top>
      <bottom/>
      <diagonal/>
    </border>
    <border>
      <left/>
      <right style="hair">
        <color rgb="FFFFFFFF"/>
      </right>
      <top/>
      <bottom/>
      <diagonal/>
    </border>
    <border>
      <left/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hair">
        <color rgb="FFFFFFFF"/>
      </left>
      <right/>
      <top style="hair">
        <color rgb="FFFFFFFF"/>
      </top>
      <bottom style="hair">
        <color rgb="FFFFFFFF"/>
      </bottom>
      <diagonal/>
    </border>
    <border>
      <left/>
      <right/>
      <top style="hair">
        <color rgb="FFFFFFFF"/>
      </top>
      <bottom style="hair">
        <color rgb="FFFFFFFF"/>
      </bottom>
      <diagonal/>
    </border>
    <border>
      <left style="hair">
        <color rgb="FFFFFFFF"/>
      </left>
      <right/>
      <top style="hair">
        <color rgb="FFFFFFFF"/>
      </top>
      <bottom/>
      <diagonal/>
    </border>
    <border>
      <left/>
      <right/>
      <top/>
      <bottom style="hair">
        <color rgb="FFFFFFFF"/>
      </bottom>
      <diagonal/>
    </border>
  </borders>
  <cellStyleXfs count="11">
    <xf numFmtId="0" fontId="0" fillId="0" borderId="0"/>
    <xf numFmtId="0" fontId="1" fillId="0" borderId="2" applyNumberFormat="0" applyFont="0" applyFill="0" applyAlignment="0" applyProtection="0"/>
    <xf numFmtId="0" fontId="1" fillId="0" borderId="2" applyNumberFormat="0" applyFont="0" applyFill="0" applyAlignment="0" applyProtection="0"/>
    <xf numFmtId="0" fontId="3" fillId="0" borderId="3" applyNumberFormat="0" applyFill="0" applyProtection="0">
      <alignment horizontal="center" vertical="center"/>
    </xf>
    <xf numFmtId="0" fontId="5" fillId="0" borderId="2" applyNumberFormat="0" applyFill="0" applyProtection="0">
      <alignment horizontal="center" vertical="center"/>
    </xf>
    <xf numFmtId="0" fontId="5" fillId="0" borderId="2" applyNumberFormat="0" applyFill="0" applyProtection="0">
      <alignment horizontal="center"/>
    </xf>
    <xf numFmtId="0" fontId="3" fillId="0" borderId="3" applyNumberFormat="0" applyFill="0" applyProtection="0">
      <alignment horizontal="left" vertical="center" wrapText="1"/>
    </xf>
    <xf numFmtId="0" fontId="2" fillId="0" borderId="0"/>
    <xf numFmtId="4" fontId="4" fillId="0" borderId="4" applyFill="0" applyProtection="0">
      <alignment horizontal="right" vertical="center"/>
    </xf>
    <xf numFmtId="4" fontId="3" fillId="0" borderId="3" applyFill="0" applyProtection="0">
      <alignment horizontal="right" vertical="center"/>
    </xf>
    <xf numFmtId="171" fontId="20" fillId="0" borderId="0" applyFont="0" applyFill="0" applyBorder="0" applyAlignment="0" applyProtection="0"/>
  </cellStyleXfs>
  <cellXfs count="77">
    <xf numFmtId="0" fontId="0" fillId="0" borderId="0" xfId="0"/>
    <xf numFmtId="0" fontId="6" fillId="0" borderId="1" xfId="7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vertical="center" wrapText="1"/>
    </xf>
    <xf numFmtId="0" fontId="8" fillId="0" borderId="1" xfId="7" applyFont="1" applyFill="1" applyBorder="1" applyAlignment="1">
      <alignment horizontal="center" vertical="center" wrapText="1"/>
    </xf>
    <xf numFmtId="184" fontId="7" fillId="0" borderId="1" xfId="7" applyNumberFormat="1" applyFont="1" applyFill="1" applyBorder="1" applyAlignment="1">
      <alignment horizontal="right" vertical="center"/>
    </xf>
    <xf numFmtId="184" fontId="8" fillId="0" borderId="1" xfId="7" applyNumberFormat="1" applyFont="1" applyFill="1" applyBorder="1" applyAlignment="1">
      <alignment horizontal="center"/>
    </xf>
    <xf numFmtId="0" fontId="7" fillId="0" borderId="1" xfId="7" applyFont="1" applyFill="1" applyBorder="1" applyAlignment="1">
      <alignment horizontal="right" vertical="center"/>
    </xf>
    <xf numFmtId="184" fontId="8" fillId="0" borderId="1" xfId="7" applyNumberFormat="1" applyFont="1" applyFill="1" applyBorder="1"/>
    <xf numFmtId="184" fontId="8" fillId="0" borderId="1" xfId="7" applyNumberFormat="1" applyFont="1" applyFill="1" applyBorder="1" applyAlignment="1">
      <alignment horizontal="right" vertical="center"/>
    </xf>
    <xf numFmtId="184" fontId="6" fillId="0" borderId="1" xfId="7" applyNumberFormat="1" applyFont="1" applyFill="1" applyBorder="1" applyAlignment="1">
      <alignment vertical="center"/>
    </xf>
    <xf numFmtId="0" fontId="6" fillId="0" borderId="1" xfId="7" applyFont="1" applyFill="1" applyBorder="1" applyAlignment="1">
      <alignment vertical="center" wrapText="1"/>
    </xf>
    <xf numFmtId="0" fontId="8" fillId="0" borderId="1" xfId="7" applyFont="1" applyFill="1" applyBorder="1"/>
    <xf numFmtId="0" fontId="8" fillId="0" borderId="1" xfId="7" applyNumberFormat="1" applyFont="1" applyFill="1" applyBorder="1" applyAlignment="1" applyProtection="1"/>
    <xf numFmtId="0" fontId="8" fillId="0" borderId="0" xfId="7" applyNumberFormat="1" applyFont="1" applyFill="1" applyBorder="1" applyAlignment="1" applyProtection="1"/>
    <xf numFmtId="2" fontId="8" fillId="0" borderId="1" xfId="7" applyNumberFormat="1" applyFont="1" applyFill="1" applyBorder="1"/>
    <xf numFmtId="184" fontId="6" fillId="0" borderId="1" xfId="7" applyNumberFormat="1" applyFont="1" applyFill="1" applyBorder="1" applyAlignment="1">
      <alignment horizontal="right" vertical="center"/>
    </xf>
    <xf numFmtId="184" fontId="6" fillId="0" borderId="1" xfId="7" applyNumberFormat="1" applyFont="1" applyFill="1" applyBorder="1"/>
    <xf numFmtId="4" fontId="11" fillId="0" borderId="1" xfId="9" applyNumberFormat="1" applyFont="1" applyFill="1" applyBorder="1" applyAlignment="1">
      <alignment horizontal="right" vertical="center"/>
    </xf>
    <xf numFmtId="184" fontId="6" fillId="0" borderId="1" xfId="7" applyNumberFormat="1" applyFont="1" applyFill="1" applyBorder="1" applyAlignment="1">
      <alignment horizontal="center"/>
    </xf>
    <xf numFmtId="4" fontId="11" fillId="0" borderId="1" xfId="9" applyFont="1" applyFill="1" applyBorder="1">
      <alignment horizontal="right" vertical="center"/>
    </xf>
    <xf numFmtId="0" fontId="6" fillId="0" borderId="1" xfId="7" applyFont="1" applyFill="1" applyBorder="1"/>
    <xf numFmtId="2" fontId="6" fillId="0" borderId="1" xfId="7" applyNumberFormat="1" applyFont="1" applyFill="1" applyBorder="1" applyAlignment="1">
      <alignment horizontal="right" vertical="center"/>
    </xf>
    <xf numFmtId="0" fontId="6" fillId="0" borderId="1" xfId="7" applyFont="1" applyFill="1" applyBorder="1" applyAlignment="1">
      <alignment horizontal="right" vertical="center"/>
    </xf>
    <xf numFmtId="0" fontId="6" fillId="0" borderId="1" xfId="7" applyFont="1" applyFill="1" applyBorder="1" applyAlignment="1">
      <alignment horizontal="center"/>
    </xf>
    <xf numFmtId="0" fontId="12" fillId="0" borderId="1" xfId="7" applyFont="1" applyFill="1" applyBorder="1" applyAlignment="1">
      <alignment vertical="center"/>
    </xf>
    <xf numFmtId="0" fontId="12" fillId="0" borderId="1" xfId="7" applyFont="1" applyFill="1" applyBorder="1" applyAlignment="1">
      <alignment horizontal="right" vertical="center"/>
    </xf>
    <xf numFmtId="0" fontId="13" fillId="0" borderId="1" xfId="7" applyFont="1" applyFill="1" applyBorder="1" applyAlignment="1">
      <alignment horizontal="right" vertical="center"/>
    </xf>
    <xf numFmtId="0" fontId="13" fillId="0" borderId="1" xfId="7" applyFont="1" applyFill="1" applyBorder="1"/>
    <xf numFmtId="0" fontId="9" fillId="0" borderId="5" xfId="4" applyFont="1" applyFill="1" applyBorder="1" applyAlignment="1">
      <alignment horizontal="center" vertical="center"/>
    </xf>
    <xf numFmtId="0" fontId="9" fillId="0" borderId="6" xfId="4" applyFont="1" applyFill="1" applyBorder="1" applyAlignment="1">
      <alignment horizontal="center" vertical="center"/>
    </xf>
    <xf numFmtId="0" fontId="14" fillId="0" borderId="0" xfId="7" applyNumberFormat="1" applyFont="1" applyFill="1" applyBorder="1" applyAlignment="1" applyProtection="1"/>
    <xf numFmtId="0" fontId="9" fillId="0" borderId="0" xfId="4" applyFont="1" applyFill="1" applyBorder="1" applyAlignment="1">
      <alignment horizontal="center" vertical="center"/>
    </xf>
    <xf numFmtId="0" fontId="9" fillId="0" borderId="7" xfId="4" applyFont="1" applyFill="1" applyBorder="1" applyAlignment="1">
      <alignment horizontal="center" vertical="center"/>
    </xf>
    <xf numFmtId="0" fontId="6" fillId="2" borderId="1" xfId="7" applyFont="1" applyFill="1" applyBorder="1" applyAlignment="1">
      <alignment horizontal="center" vertical="center" wrapText="1"/>
    </xf>
    <xf numFmtId="0" fontId="14" fillId="0" borderId="8" xfId="2" applyFont="1" applyFill="1" applyBorder="1"/>
    <xf numFmtId="0" fontId="14" fillId="0" borderId="2" xfId="2" applyFont="1" applyFill="1"/>
    <xf numFmtId="0" fontId="13" fillId="0" borderId="1" xfId="7" applyFont="1" applyFill="1" applyBorder="1" applyAlignment="1">
      <alignment vertical="center"/>
    </xf>
    <xf numFmtId="0" fontId="13" fillId="0" borderId="1" xfId="7" applyFont="1" applyFill="1" applyBorder="1" applyAlignment="1">
      <alignment vertical="center" wrapText="1"/>
    </xf>
    <xf numFmtId="0" fontId="15" fillId="0" borderId="1" xfId="6" applyFont="1" applyFill="1" applyBorder="1" applyAlignment="1">
      <alignment horizontal="left" vertical="center" wrapText="1"/>
    </xf>
    <xf numFmtId="0" fontId="15" fillId="0" borderId="3" xfId="6" applyFont="1" applyFill="1">
      <alignment horizontal="left" vertical="center" wrapText="1"/>
    </xf>
    <xf numFmtId="0" fontId="16" fillId="0" borderId="1" xfId="7" applyFont="1" applyFill="1" applyBorder="1" applyAlignment="1">
      <alignment vertical="center" wrapText="1"/>
    </xf>
    <xf numFmtId="49" fontId="12" fillId="0" borderId="1" xfId="7" applyNumberFormat="1" applyFont="1" applyFill="1" applyBorder="1" applyAlignment="1">
      <alignment horizontal="right" vertical="center"/>
    </xf>
    <xf numFmtId="0" fontId="18" fillId="0" borderId="3" xfId="6" applyFont="1" applyFill="1">
      <alignment horizontal="left" vertical="center" wrapText="1"/>
    </xf>
    <xf numFmtId="0" fontId="12" fillId="0" borderId="1" xfId="7" applyFont="1" applyFill="1" applyBorder="1" applyAlignment="1">
      <alignment horizontal="center" vertical="center"/>
    </xf>
    <xf numFmtId="0" fontId="14" fillId="0" borderId="0" xfId="7" applyFont="1" applyFill="1" applyAlignment="1">
      <alignment vertical="center"/>
    </xf>
    <xf numFmtId="4" fontId="8" fillId="0" borderId="0" xfId="7" applyNumberFormat="1" applyFont="1" applyFill="1" applyBorder="1" applyAlignment="1" applyProtection="1"/>
    <xf numFmtId="171" fontId="7" fillId="0" borderId="1" xfId="10" applyFont="1" applyFill="1" applyBorder="1" applyAlignment="1">
      <alignment horizontal="right" vertical="center"/>
    </xf>
    <xf numFmtId="171" fontId="12" fillId="0" borderId="1" xfId="10" applyFont="1" applyFill="1" applyBorder="1" applyAlignment="1">
      <alignment vertical="center"/>
    </xf>
    <xf numFmtId="171" fontId="13" fillId="0" borderId="1" xfId="10" applyFont="1" applyFill="1" applyBorder="1" applyAlignment="1">
      <alignment vertical="center" wrapText="1"/>
    </xf>
    <xf numFmtId="171" fontId="8" fillId="0" borderId="1" xfId="10" applyFont="1" applyFill="1" applyBorder="1"/>
    <xf numFmtId="171" fontId="8" fillId="0" borderId="1" xfId="10" applyFont="1" applyFill="1" applyBorder="1" applyAlignment="1">
      <alignment horizontal="center"/>
    </xf>
    <xf numFmtId="171" fontId="6" fillId="0" borderId="1" xfId="10" applyFont="1" applyFill="1" applyBorder="1" applyAlignment="1">
      <alignment vertical="center" wrapText="1"/>
    </xf>
    <xf numFmtId="171" fontId="7" fillId="0" borderId="1" xfId="10" applyFont="1" applyFill="1" applyBorder="1" applyAlignment="1">
      <alignment vertical="center"/>
    </xf>
    <xf numFmtId="171" fontId="8" fillId="0" borderId="1" xfId="10" applyFont="1" applyFill="1" applyBorder="1" applyAlignment="1" applyProtection="1"/>
    <xf numFmtId="171" fontId="9" fillId="0" borderId="3" xfId="10" applyFont="1" applyFill="1" applyBorder="1" applyAlignment="1">
      <alignment horizontal="right" vertical="center"/>
    </xf>
    <xf numFmtId="171" fontId="8" fillId="0" borderId="0" xfId="10" applyFont="1" applyFill="1" applyBorder="1" applyAlignment="1" applyProtection="1"/>
    <xf numFmtId="192" fontId="12" fillId="0" borderId="1" xfId="10" applyNumberFormat="1" applyFont="1" applyFill="1" applyBorder="1" applyAlignment="1">
      <alignment vertical="center"/>
    </xf>
    <xf numFmtId="184" fontId="21" fillId="0" borderId="1" xfId="0" applyNumberFormat="1" applyFont="1" applyBorder="1" applyAlignment="1">
      <alignment horizontal="center" vertical="center"/>
    </xf>
    <xf numFmtId="4" fontId="6" fillId="0" borderId="1" xfId="7" applyNumberFormat="1" applyFont="1" applyFill="1" applyBorder="1"/>
    <xf numFmtId="184" fontId="19" fillId="0" borderId="1" xfId="7" applyNumberFormat="1" applyFont="1" applyFill="1" applyBorder="1" applyAlignment="1">
      <alignment horizontal="center"/>
    </xf>
    <xf numFmtId="171" fontId="6" fillId="0" borderId="1" xfId="10" applyFont="1" applyFill="1" applyBorder="1" applyAlignment="1">
      <alignment horizontal="center" vertical="center" wrapText="1"/>
    </xf>
    <xf numFmtId="0" fontId="8" fillId="0" borderId="0" xfId="7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right"/>
    </xf>
    <xf numFmtId="0" fontId="6" fillId="0" borderId="12" xfId="0" applyFont="1" applyBorder="1" applyAlignment="1">
      <alignment horizontal="right"/>
    </xf>
    <xf numFmtId="0" fontId="12" fillId="0" borderId="1" xfId="7" applyFont="1" applyFill="1" applyBorder="1" applyAlignment="1">
      <alignment vertical="center"/>
    </xf>
    <xf numFmtId="0" fontId="14" fillId="0" borderId="1" xfId="7" applyFont="1" applyFill="1" applyBorder="1"/>
    <xf numFmtId="0" fontId="6" fillId="0" borderId="1" xfId="7" applyFont="1" applyFill="1" applyBorder="1" applyAlignment="1">
      <alignment horizontal="center" vertical="center"/>
    </xf>
    <xf numFmtId="171" fontId="8" fillId="0" borderId="1" xfId="10" applyFont="1" applyFill="1" applyBorder="1" applyAlignment="1">
      <alignment horizontal="center"/>
    </xf>
    <xf numFmtId="192" fontId="12" fillId="0" borderId="1" xfId="10" applyNumberFormat="1" applyFont="1" applyFill="1" applyBorder="1" applyAlignment="1">
      <alignment vertical="center"/>
    </xf>
    <xf numFmtId="171" fontId="7" fillId="0" borderId="1" xfId="10" applyFont="1" applyFill="1" applyBorder="1" applyAlignment="1">
      <alignment horizontal="right" vertical="center"/>
    </xf>
    <xf numFmtId="0" fontId="11" fillId="0" borderId="9" xfId="4" applyFont="1" applyFill="1" applyBorder="1">
      <alignment horizontal="center" vertical="center"/>
    </xf>
    <xf numFmtId="0" fontId="11" fillId="0" borderId="10" xfId="4" applyFont="1" applyFill="1" applyBorder="1">
      <alignment horizontal="center" vertical="center"/>
    </xf>
    <xf numFmtId="0" fontId="11" fillId="0" borderId="11" xfId="4" applyFont="1" applyFill="1" applyBorder="1">
      <alignment horizontal="center" vertical="center"/>
    </xf>
    <xf numFmtId="0" fontId="11" fillId="0" borderId="5" xfId="4" applyFont="1" applyFill="1" applyBorder="1">
      <alignment horizontal="center" vertical="center"/>
    </xf>
    <xf numFmtId="0" fontId="13" fillId="0" borderId="1" xfId="7" applyFont="1" applyFill="1" applyBorder="1" applyAlignment="1">
      <alignment horizontal="right" vertical="center"/>
    </xf>
    <xf numFmtId="0" fontId="13" fillId="0" borderId="1" xfId="7" applyFont="1" applyFill="1" applyBorder="1" applyAlignment="1">
      <alignment vertical="center" wrapText="1"/>
    </xf>
    <xf numFmtId="184" fontId="6" fillId="0" borderId="1" xfId="7" applyNumberFormat="1" applyFont="1" applyFill="1" applyBorder="1" applyAlignment="1">
      <alignment horizontal="right" vertical="center"/>
    </xf>
  </cellXfs>
  <cellStyles count="11">
    <cellStyle name="bckgrnd_900" xfId="1"/>
    <cellStyle name="bckgrnd_900 2" xfId="2"/>
    <cellStyle name="cntr_arm10_Bord_900" xfId="3"/>
    <cellStyle name="cntr_arm10bld_900" xfId="4"/>
    <cellStyle name="cntrBtm_arm10bld_900" xfId="5"/>
    <cellStyle name="left_arm10_BordWW_900" xfId="6"/>
    <cellStyle name="Normal 2" xfId="7"/>
    <cellStyle name="rgt_arm10_BordGrey_900" xfId="8"/>
    <cellStyle name="rgt_arm14_Money_900" xfId="9"/>
    <cellStyle name="Обычный" xfId="0" builtinId="0"/>
    <cellStyle name="Финансовый" xfId="10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workbookViewId="0">
      <selection activeCell="C8" sqref="C8"/>
    </sheetView>
  </sheetViews>
  <sheetFormatPr defaultRowHeight="15" customHeight="1"/>
  <cols>
    <col min="1" max="1" width="7.85546875" style="30" customWidth="1"/>
    <col min="2" max="2" width="46.140625" style="30" customWidth="1"/>
    <col min="3" max="3" width="17.28515625" style="13" customWidth="1"/>
    <col min="4" max="4" width="19.140625" style="13" customWidth="1"/>
    <col min="5" max="7" width="16.28515625" style="13" customWidth="1"/>
    <col min="8" max="16384" width="9.140625" style="30"/>
  </cols>
  <sheetData>
    <row r="1" spans="1:12" ht="18" customHeight="1">
      <c r="A1" s="62" t="s">
        <v>81</v>
      </c>
      <c r="B1" s="62"/>
      <c r="C1" s="62"/>
      <c r="D1" s="62"/>
      <c r="E1" s="62"/>
      <c r="F1" s="62"/>
      <c r="G1" s="62"/>
      <c r="H1" s="28"/>
      <c r="I1" s="28"/>
      <c r="J1" s="28"/>
      <c r="K1" s="28"/>
      <c r="L1" s="29"/>
    </row>
    <row r="2" spans="1:12" ht="18" customHeight="1">
      <c r="A2" s="62" t="s">
        <v>82</v>
      </c>
      <c r="B2" s="62"/>
      <c r="C2" s="62"/>
      <c r="D2" s="62"/>
      <c r="E2" s="62"/>
      <c r="F2" s="62"/>
      <c r="G2" s="62"/>
      <c r="H2" s="31"/>
      <c r="I2" s="31"/>
      <c r="J2" s="31"/>
      <c r="K2" s="31"/>
      <c r="L2" s="32"/>
    </row>
    <row r="3" spans="1:12" ht="18" customHeight="1">
      <c r="A3" s="63" t="s">
        <v>108</v>
      </c>
      <c r="B3" s="63"/>
      <c r="C3" s="63"/>
      <c r="D3" s="63"/>
      <c r="E3" s="63"/>
      <c r="F3" s="63"/>
      <c r="G3" s="63"/>
      <c r="H3" s="31"/>
      <c r="I3" s="31"/>
      <c r="J3" s="31"/>
      <c r="K3" s="31"/>
      <c r="L3" s="32"/>
    </row>
    <row r="4" spans="1:12" ht="18" customHeight="1">
      <c r="A4" s="70" t="s">
        <v>0</v>
      </c>
      <c r="B4" s="71"/>
      <c r="C4" s="71"/>
      <c r="D4" s="71"/>
      <c r="E4" s="71"/>
      <c r="F4" s="71"/>
      <c r="G4" s="71"/>
      <c r="H4" s="31"/>
      <c r="I4" s="31"/>
      <c r="J4" s="31"/>
      <c r="K4" s="31"/>
      <c r="L4" s="32"/>
    </row>
    <row r="5" spans="1:12" ht="21.75" customHeight="1">
      <c r="A5" s="70" t="s">
        <v>105</v>
      </c>
      <c r="B5" s="71"/>
      <c r="C5" s="71"/>
      <c r="D5" s="71"/>
      <c r="E5" s="71"/>
      <c r="F5" s="71"/>
      <c r="G5" s="71"/>
      <c r="H5" s="31"/>
      <c r="I5" s="31"/>
      <c r="J5" s="31"/>
      <c r="K5" s="31"/>
      <c r="L5" s="32"/>
    </row>
    <row r="6" spans="1:12" ht="23.25" customHeight="1">
      <c r="A6" s="72" t="s">
        <v>92</v>
      </c>
      <c r="B6" s="73"/>
      <c r="C6" s="73"/>
      <c r="D6" s="73"/>
      <c r="E6" s="73"/>
      <c r="F6" s="73"/>
      <c r="G6" s="73"/>
      <c r="H6" s="31"/>
      <c r="I6" s="31"/>
      <c r="J6" s="31"/>
      <c r="K6" s="31"/>
      <c r="L6" s="32"/>
    </row>
    <row r="7" spans="1:12" ht="69.75" customHeight="1">
      <c r="A7" s="33" t="s">
        <v>1</v>
      </c>
      <c r="B7" s="33" t="s">
        <v>2</v>
      </c>
      <c r="C7" s="1" t="s">
        <v>3</v>
      </c>
      <c r="D7" s="1" t="s">
        <v>106</v>
      </c>
      <c r="E7" s="1" t="s">
        <v>4</v>
      </c>
      <c r="F7" s="1" t="s">
        <v>5</v>
      </c>
      <c r="G7" s="1" t="s">
        <v>6</v>
      </c>
      <c r="H7" s="34"/>
      <c r="I7" s="35"/>
      <c r="J7" s="35"/>
      <c r="K7" s="35"/>
      <c r="L7" s="35"/>
    </row>
    <row r="8" spans="1:12" ht="20.25" customHeight="1">
      <c r="A8" s="26">
        <v>1</v>
      </c>
      <c r="B8" s="36" t="s">
        <v>7</v>
      </c>
      <c r="C8" s="15">
        <f>180000+1000+26000</f>
        <v>207000</v>
      </c>
      <c r="D8" s="16">
        <f>C8/4*3</f>
        <v>155250</v>
      </c>
      <c r="E8" s="17">
        <v>114715.4</v>
      </c>
      <c r="F8" s="18">
        <f>E8/D8*100</f>
        <v>73.890756843800318</v>
      </c>
      <c r="G8" s="18">
        <f t="shared" ref="G8:G23" si="0">E8/C8*100</f>
        <v>55.418067632850246</v>
      </c>
    </row>
    <row r="9" spans="1:12" ht="32.25" customHeight="1">
      <c r="A9" s="26">
        <v>2</v>
      </c>
      <c r="B9" s="37" t="s">
        <v>85</v>
      </c>
      <c r="C9" s="15">
        <v>259500</v>
      </c>
      <c r="D9" s="16">
        <f t="shared" ref="D9:D16" si="1">C9/4*3</f>
        <v>194625</v>
      </c>
      <c r="E9" s="19">
        <v>109266.2</v>
      </c>
      <c r="F9" s="18">
        <f t="shared" ref="F9:F23" si="2">E9/D9*100</f>
        <v>56.14191393705844</v>
      </c>
      <c r="G9" s="18">
        <f t="shared" si="0"/>
        <v>42.106435452793832</v>
      </c>
    </row>
    <row r="10" spans="1:12" ht="25.5" customHeight="1">
      <c r="A10" s="26">
        <v>3</v>
      </c>
      <c r="B10" s="36" t="s">
        <v>8</v>
      </c>
      <c r="C10" s="15">
        <v>12400</v>
      </c>
      <c r="D10" s="16">
        <f t="shared" si="1"/>
        <v>9300</v>
      </c>
      <c r="E10" s="20">
        <v>18373.3</v>
      </c>
      <c r="F10" s="18">
        <f t="shared" si="2"/>
        <v>197.56236559139785</v>
      </c>
      <c r="G10" s="18">
        <f t="shared" si="0"/>
        <v>148.1717741935484</v>
      </c>
    </row>
    <row r="11" spans="1:12" ht="24" customHeight="1">
      <c r="A11" s="26">
        <v>4</v>
      </c>
      <c r="B11" s="36" t="s">
        <v>9</v>
      </c>
      <c r="C11" s="15">
        <v>5000</v>
      </c>
      <c r="D11" s="16">
        <f t="shared" si="1"/>
        <v>3750</v>
      </c>
      <c r="E11" s="20">
        <v>3646.8</v>
      </c>
      <c r="F11" s="18">
        <f t="shared" si="2"/>
        <v>97.248000000000005</v>
      </c>
      <c r="G11" s="18">
        <f t="shared" si="0"/>
        <v>72.936000000000007</v>
      </c>
    </row>
    <row r="12" spans="1:12" ht="26.25" customHeight="1">
      <c r="A12" s="26">
        <v>5</v>
      </c>
      <c r="B12" s="37" t="s">
        <v>10</v>
      </c>
      <c r="C12" s="15">
        <v>58180</v>
      </c>
      <c r="D12" s="16">
        <f t="shared" si="1"/>
        <v>43635</v>
      </c>
      <c r="E12" s="20">
        <v>46567.8</v>
      </c>
      <c r="F12" s="18">
        <f t="shared" si="2"/>
        <v>106.72121003781369</v>
      </c>
      <c r="G12" s="18">
        <f t="shared" si="0"/>
        <v>80.040907528360265</v>
      </c>
    </row>
    <row r="13" spans="1:12" ht="23.25" customHeight="1">
      <c r="A13" s="26">
        <v>6</v>
      </c>
      <c r="B13" s="36" t="s">
        <v>11</v>
      </c>
      <c r="C13" s="15">
        <v>107520</v>
      </c>
      <c r="D13" s="16">
        <f t="shared" si="1"/>
        <v>80640</v>
      </c>
      <c r="E13" s="20">
        <v>87955.8</v>
      </c>
      <c r="F13" s="18">
        <f t="shared" si="2"/>
        <v>109.07217261904762</v>
      </c>
      <c r="G13" s="18">
        <f t="shared" si="0"/>
        <v>81.804129464285708</v>
      </c>
    </row>
    <row r="14" spans="1:12" ht="33" customHeight="1">
      <c r="A14" s="26">
        <v>6.1</v>
      </c>
      <c r="B14" s="36" t="s">
        <v>12</v>
      </c>
      <c r="C14" s="15">
        <v>38000</v>
      </c>
      <c r="D14" s="16">
        <f t="shared" si="1"/>
        <v>28500</v>
      </c>
      <c r="E14" s="20">
        <v>20502</v>
      </c>
      <c r="F14" s="18">
        <f t="shared" si="2"/>
        <v>71.936842105263153</v>
      </c>
      <c r="G14" s="18">
        <f t="shared" si="0"/>
        <v>53.952631578947361</v>
      </c>
    </row>
    <row r="15" spans="1:12" ht="36.75" customHeight="1">
      <c r="A15" s="26">
        <v>7</v>
      </c>
      <c r="B15" s="37" t="s">
        <v>83</v>
      </c>
      <c r="C15" s="21">
        <v>400</v>
      </c>
      <c r="D15" s="16">
        <f t="shared" si="1"/>
        <v>300</v>
      </c>
      <c r="E15" s="20">
        <v>130</v>
      </c>
      <c r="F15" s="18">
        <f t="shared" si="2"/>
        <v>43.333333333333336</v>
      </c>
      <c r="G15" s="18">
        <f t="shared" si="0"/>
        <v>32.5</v>
      </c>
    </row>
    <row r="16" spans="1:12" ht="34.5" customHeight="1">
      <c r="A16" s="26">
        <v>8</v>
      </c>
      <c r="B16" s="36" t="s">
        <v>13</v>
      </c>
      <c r="C16" s="22">
        <v>20000</v>
      </c>
      <c r="D16" s="16">
        <f t="shared" si="1"/>
        <v>15000</v>
      </c>
      <c r="E16" s="58">
        <v>16413.099999999999</v>
      </c>
      <c r="F16" s="18">
        <f t="shared" si="2"/>
        <v>109.42066666666665</v>
      </c>
      <c r="G16" s="18">
        <f t="shared" si="0"/>
        <v>82.065499999999986</v>
      </c>
    </row>
    <row r="17" spans="1:7" ht="32.25" customHeight="1">
      <c r="A17" s="27"/>
      <c r="B17" s="10" t="s">
        <v>14</v>
      </c>
      <c r="C17" s="15">
        <f>C8+C9+C10+C11+C12+C13+C15+C16</f>
        <v>670000</v>
      </c>
      <c r="D17" s="15">
        <f>D8+D9+D10+D11+D12+D13+D15+D16</f>
        <v>502500</v>
      </c>
      <c r="E17" s="15">
        <f>E8+E9+E10+E11+E12+E13+E15+E16</f>
        <v>397068.39999999991</v>
      </c>
      <c r="F17" s="18">
        <f t="shared" si="2"/>
        <v>79.018587064676595</v>
      </c>
      <c r="G17" s="59">
        <f t="shared" si="0"/>
        <v>59.263940298507443</v>
      </c>
    </row>
    <row r="18" spans="1:7" ht="22.5" customHeight="1">
      <c r="A18" s="26">
        <v>9</v>
      </c>
      <c r="B18" s="36" t="s">
        <v>15</v>
      </c>
      <c r="C18" s="22">
        <v>2245678.5</v>
      </c>
      <c r="D18" s="16">
        <f>C18/4*3</f>
        <v>1684258.875</v>
      </c>
      <c r="E18" s="20">
        <v>1684258.9</v>
      </c>
      <c r="F18" s="18">
        <f>E18/D18*100</f>
        <v>100.00000148433239</v>
      </c>
      <c r="G18" s="18">
        <f t="shared" si="0"/>
        <v>75.000001113249297</v>
      </c>
    </row>
    <row r="19" spans="1:7" ht="21.75" customHeight="1">
      <c r="A19" s="26">
        <v>10</v>
      </c>
      <c r="B19" s="36" t="s">
        <v>78</v>
      </c>
      <c r="C19" s="22">
        <v>4780.8</v>
      </c>
      <c r="D19" s="16">
        <f>C19/4*4</f>
        <v>4780.8</v>
      </c>
      <c r="E19" s="20">
        <v>4788.3</v>
      </c>
      <c r="F19" s="18">
        <f>E19/D19*100</f>
        <v>100.15687751004016</v>
      </c>
      <c r="G19" s="18">
        <f>E19/C19*100</f>
        <v>100.15687751004016</v>
      </c>
    </row>
    <row r="20" spans="1:7" ht="21.75" customHeight="1">
      <c r="A20" s="26">
        <v>10</v>
      </c>
      <c r="B20" s="36" t="s">
        <v>16</v>
      </c>
      <c r="C20" s="22">
        <v>2178.8000000000002</v>
      </c>
      <c r="D20" s="16">
        <f>C20/4*4</f>
        <v>2178.8000000000002</v>
      </c>
      <c r="E20" s="20">
        <v>8146.8</v>
      </c>
      <c r="F20" s="18">
        <f>E20/D20*100</f>
        <v>373.9122452726271</v>
      </c>
      <c r="G20" s="18">
        <f>E20/C20*100</f>
        <v>373.9122452726271</v>
      </c>
    </row>
    <row r="21" spans="1:7" ht="26.25" customHeight="1">
      <c r="A21" s="26">
        <v>11</v>
      </c>
      <c r="B21" s="36" t="s">
        <v>17</v>
      </c>
      <c r="C21" s="57">
        <f>159360.5+1670.1</f>
        <v>161030.6</v>
      </c>
      <c r="D21" s="57">
        <v>161030.6</v>
      </c>
      <c r="E21" s="57">
        <f>159360.5+100.6</f>
        <v>159461.1</v>
      </c>
      <c r="F21" s="18">
        <f>E21/D21*100</f>
        <v>99.02534052534115</v>
      </c>
      <c r="G21" s="18">
        <f t="shared" si="0"/>
        <v>99.02534052534115</v>
      </c>
    </row>
    <row r="22" spans="1:7" ht="30" customHeight="1">
      <c r="A22" s="26">
        <v>12</v>
      </c>
      <c r="B22" s="37" t="s">
        <v>86</v>
      </c>
      <c r="C22" s="15"/>
      <c r="D22" s="16"/>
      <c r="E22" s="20">
        <v>399.8</v>
      </c>
      <c r="F22" s="18" t="e">
        <f t="shared" si="2"/>
        <v>#DIV/0!</v>
      </c>
      <c r="G22" s="18" t="e">
        <f t="shared" si="0"/>
        <v>#DIV/0!</v>
      </c>
    </row>
    <row r="23" spans="1:7" ht="34.5" customHeight="1">
      <c r="A23" s="26"/>
      <c r="B23" s="10" t="s">
        <v>18</v>
      </c>
      <c r="C23" s="15">
        <f>C18+C20+C22+C19</f>
        <v>2252638.0999999996</v>
      </c>
      <c r="D23" s="15">
        <f>D18+D20+D22+D21+D19</f>
        <v>1852249.0750000002</v>
      </c>
      <c r="E23" s="15">
        <f>E18+E20+E19</f>
        <v>1697194</v>
      </c>
      <c r="F23" s="18">
        <f t="shared" si="2"/>
        <v>91.628821571958397</v>
      </c>
      <c r="G23" s="18">
        <f t="shared" si="0"/>
        <v>75.34250619307204</v>
      </c>
    </row>
    <row r="24" spans="1:7" ht="36.75" customHeight="1">
      <c r="A24" s="26"/>
      <c r="B24" s="10" t="s">
        <v>88</v>
      </c>
      <c r="C24" s="15"/>
      <c r="D24" s="15"/>
      <c r="E24" s="15">
        <v>18350</v>
      </c>
      <c r="F24" s="18" t="e">
        <f>E24/D24*100</f>
        <v>#DIV/0!</v>
      </c>
      <c r="G24" s="18" t="e">
        <f>E24/C24*100</f>
        <v>#DIV/0!</v>
      </c>
    </row>
    <row r="25" spans="1:7" ht="35.25" customHeight="1">
      <c r="A25" s="26"/>
      <c r="B25" s="10" t="s">
        <v>19</v>
      </c>
      <c r="C25" s="15">
        <f>C17+C23+C21</f>
        <v>3083668.6999999997</v>
      </c>
      <c r="D25" s="15">
        <f>D17+D23+D21</f>
        <v>2515779.6750000003</v>
      </c>
      <c r="E25" s="15">
        <f>E17+E23+E21+E24+E22</f>
        <v>2272473.2999999998</v>
      </c>
      <c r="F25" s="18">
        <f>E25/D25*100</f>
        <v>90.32878843017123</v>
      </c>
      <c r="G25" s="15">
        <f>E25/C25*100</f>
        <v>73.693821259073644</v>
      </c>
    </row>
    <row r="26" spans="1:7" ht="37.5" customHeight="1">
      <c r="A26" s="74">
        <v>13</v>
      </c>
      <c r="B26" s="75" t="s">
        <v>20</v>
      </c>
      <c r="C26" s="76">
        <v>2478930</v>
      </c>
      <c r="D26" s="15">
        <f>C26</f>
        <v>2478930</v>
      </c>
      <c r="E26" s="16">
        <v>615951.69999999995</v>
      </c>
      <c r="F26" s="18">
        <f>E26/D26*100</f>
        <v>24.847482583211303</v>
      </c>
      <c r="G26" s="15">
        <f>E26/C26*100</f>
        <v>24.847482583211303</v>
      </c>
    </row>
    <row r="27" spans="1:7" ht="20.25" hidden="1" customHeight="1">
      <c r="A27" s="74"/>
      <c r="B27" s="75"/>
      <c r="C27" s="76"/>
      <c r="D27" s="20"/>
      <c r="E27" s="20"/>
      <c r="F27" s="23"/>
      <c r="G27" s="18" t="e">
        <f>E27/C27*100</f>
        <v>#DIV/0!</v>
      </c>
    </row>
    <row r="28" spans="1:7" ht="33" customHeight="1">
      <c r="A28" s="26">
        <v>14</v>
      </c>
      <c r="B28" s="38" t="s">
        <v>21</v>
      </c>
      <c r="C28" s="22"/>
      <c r="D28" s="20"/>
      <c r="E28" s="16"/>
      <c r="F28" s="23"/>
      <c r="G28" s="18"/>
    </row>
    <row r="29" spans="1:7" ht="90.75" customHeight="1">
      <c r="A29" s="26">
        <v>15</v>
      </c>
      <c r="B29" s="39" t="s">
        <v>90</v>
      </c>
      <c r="C29" s="22"/>
      <c r="D29" s="20"/>
      <c r="E29" s="16"/>
      <c r="F29" s="23"/>
      <c r="G29" s="18"/>
    </row>
    <row r="30" spans="1:7" ht="52.5" customHeight="1">
      <c r="A30" s="26">
        <v>15</v>
      </c>
      <c r="B30" s="39" t="s">
        <v>89</v>
      </c>
      <c r="C30" s="15">
        <v>460000</v>
      </c>
      <c r="D30" s="16">
        <v>460000</v>
      </c>
      <c r="E30" s="20">
        <v>317095.09999999998</v>
      </c>
      <c r="F30" s="18">
        <f>E30/D30*100</f>
        <v>68.933717391304342</v>
      </c>
      <c r="G30" s="15">
        <f>E30/C30*100</f>
        <v>68.933717391304342</v>
      </c>
    </row>
    <row r="31" spans="1:7" ht="21" customHeight="1">
      <c r="A31" s="26"/>
      <c r="B31" s="10" t="s">
        <v>22</v>
      </c>
      <c r="C31" s="15">
        <f>C25+C26+C29</f>
        <v>5562598.6999999993</v>
      </c>
      <c r="D31" s="15">
        <f>D25+D26+D29</f>
        <v>4994709.6750000007</v>
      </c>
      <c r="E31" s="15">
        <f>E25+E26+E29+E28</f>
        <v>2888425</v>
      </c>
      <c r="F31" s="15">
        <f>E31/C31*100</f>
        <v>51.92582021061488</v>
      </c>
      <c r="G31" s="15">
        <f>E31/C31*100</f>
        <v>51.92582021061488</v>
      </c>
    </row>
    <row r="32" spans="1:7" ht="21" customHeight="1">
      <c r="A32" s="25"/>
      <c r="B32" s="10"/>
      <c r="C32" s="4"/>
      <c r="D32" s="4"/>
      <c r="E32" s="4"/>
      <c r="F32" s="5"/>
      <c r="G32" s="4"/>
    </row>
    <row r="33" spans="1:7" ht="15" customHeight="1">
      <c r="A33" s="25"/>
      <c r="B33" s="10"/>
      <c r="C33" s="6"/>
      <c r="D33" s="11"/>
      <c r="E33" s="7"/>
      <c r="F33" s="11"/>
      <c r="G33" s="12"/>
    </row>
    <row r="34" spans="1:7" ht="15" customHeight="1">
      <c r="A34" s="65"/>
      <c r="B34" s="66" t="s">
        <v>23</v>
      </c>
      <c r="C34" s="66"/>
      <c r="D34" s="66"/>
      <c r="E34" s="11"/>
      <c r="F34" s="11"/>
      <c r="G34" s="12"/>
    </row>
    <row r="35" spans="1:7" ht="15.75" customHeight="1">
      <c r="A35" s="65"/>
      <c r="B35" s="66" t="s">
        <v>95</v>
      </c>
      <c r="C35" s="66"/>
      <c r="D35" s="66"/>
      <c r="E35" s="66"/>
      <c r="F35" s="11"/>
      <c r="G35" s="12"/>
    </row>
    <row r="36" spans="1:7" ht="61.5" customHeight="1">
      <c r="A36" s="33" t="s">
        <v>1</v>
      </c>
      <c r="B36" s="33" t="s">
        <v>24</v>
      </c>
      <c r="C36" s="1" t="s">
        <v>3</v>
      </c>
      <c r="D36" s="2" t="s">
        <v>107</v>
      </c>
      <c r="E36" s="1" t="s">
        <v>4</v>
      </c>
      <c r="F36" s="3" t="s">
        <v>25</v>
      </c>
      <c r="G36" s="3" t="s">
        <v>26</v>
      </c>
    </row>
    <row r="37" spans="1:7" ht="30" customHeight="1">
      <c r="A37" s="25">
        <v>1</v>
      </c>
      <c r="B37" s="37" t="s">
        <v>27</v>
      </c>
      <c r="C37" s="4">
        <v>1144339.2</v>
      </c>
      <c r="D37" s="7">
        <f>+C37/4*3</f>
        <v>858254.39999999991</v>
      </c>
      <c r="E37" s="7">
        <v>782126.4</v>
      </c>
      <c r="F37" s="5">
        <f t="shared" ref="F37:F82" si="3">E37/D37*100</f>
        <v>91.129902742124031</v>
      </c>
      <c r="G37" s="7">
        <f t="shared" ref="G37:G82" si="4">E37/C37*100</f>
        <v>68.34742705659302</v>
      </c>
    </row>
    <row r="38" spans="1:7" ht="30" customHeight="1">
      <c r="A38" s="25">
        <v>2</v>
      </c>
      <c r="B38" s="37" t="s">
        <v>28</v>
      </c>
      <c r="C38" s="8">
        <f>C39+C40+C41+C42+C43+C44+C45+C46+C47+C48+C50+C51+C52+C53+C54+C55+C56+C57+C58+C59+C60</f>
        <v>562588</v>
      </c>
      <c r="D38" s="8">
        <f>D39+D40+D41+D42+D43+D44+D45+D46+D47+D48+D50+D51+D52+D53+D54+D55+D56+D57+D58+D59+D60</f>
        <v>498608</v>
      </c>
      <c r="E38" s="8">
        <f>E39+E40+E41+E42+E43+E44+E45+E46+E47+E48+E50+E51+E52+E53+E54+E55+E56+E57+E58+E59+E60</f>
        <v>382878.00000000006</v>
      </c>
      <c r="F38" s="5">
        <f t="shared" si="3"/>
        <v>76.789381638481544</v>
      </c>
      <c r="G38" s="7">
        <f t="shared" si="4"/>
        <v>68.056552930386019</v>
      </c>
    </row>
    <row r="39" spans="1:7" ht="27" customHeight="1">
      <c r="A39" s="25">
        <v>2.1</v>
      </c>
      <c r="B39" s="37" t="s">
        <v>29</v>
      </c>
      <c r="C39" s="4">
        <v>0</v>
      </c>
      <c r="D39" s="7">
        <f>+C39/4*2</f>
        <v>0</v>
      </c>
      <c r="E39" s="7">
        <v>0</v>
      </c>
      <c r="F39" s="5"/>
      <c r="G39" s="7"/>
    </row>
    <row r="40" spans="1:7" ht="25.5" customHeight="1">
      <c r="A40" s="25">
        <v>2.2000000000000002</v>
      </c>
      <c r="B40" s="37" t="s">
        <v>30</v>
      </c>
      <c r="C40" s="4">
        <v>81000</v>
      </c>
      <c r="D40" s="7">
        <v>81000</v>
      </c>
      <c r="E40" s="7">
        <v>71868.899999999994</v>
      </c>
      <c r="F40" s="5">
        <f t="shared" si="3"/>
        <v>88.727037037037022</v>
      </c>
      <c r="G40" s="7">
        <f t="shared" si="4"/>
        <v>88.727037037037022</v>
      </c>
    </row>
    <row r="41" spans="1:7" ht="20.25" customHeight="1">
      <c r="A41" s="25">
        <v>2.2999999999999998</v>
      </c>
      <c r="B41" s="37" t="s">
        <v>31</v>
      </c>
      <c r="C41" s="4">
        <v>20000</v>
      </c>
      <c r="D41" s="7">
        <v>20000</v>
      </c>
      <c r="E41" s="7">
        <v>13074.7</v>
      </c>
      <c r="F41" s="5">
        <f t="shared" si="3"/>
        <v>65.373500000000007</v>
      </c>
      <c r="G41" s="7">
        <f t="shared" si="4"/>
        <v>65.373500000000007</v>
      </c>
    </row>
    <row r="42" spans="1:7" ht="22.5" customHeight="1">
      <c r="A42" s="25">
        <v>2.4</v>
      </c>
      <c r="B42" s="37" t="s">
        <v>32</v>
      </c>
      <c r="C42" s="4">
        <v>10000</v>
      </c>
      <c r="D42" s="7">
        <v>10000</v>
      </c>
      <c r="E42" s="7">
        <v>6283.6</v>
      </c>
      <c r="F42" s="5">
        <f t="shared" si="3"/>
        <v>62.836000000000006</v>
      </c>
      <c r="G42" s="7">
        <f t="shared" si="4"/>
        <v>62.836000000000006</v>
      </c>
    </row>
    <row r="43" spans="1:7" ht="18" customHeight="1">
      <c r="A43" s="25">
        <v>2.5</v>
      </c>
      <c r="B43" s="37" t="s">
        <v>33</v>
      </c>
      <c r="C43" s="4">
        <v>1500</v>
      </c>
      <c r="D43" s="7">
        <v>1500</v>
      </c>
      <c r="E43" s="7">
        <v>1010.9</v>
      </c>
      <c r="F43" s="5">
        <f t="shared" si="3"/>
        <v>67.393333333333331</v>
      </c>
      <c r="G43" s="7">
        <f t="shared" si="4"/>
        <v>67.393333333333331</v>
      </c>
    </row>
    <row r="44" spans="1:7" ht="24.75" customHeight="1">
      <c r="A44" s="25">
        <v>2.6</v>
      </c>
      <c r="B44" s="40" t="s">
        <v>34</v>
      </c>
      <c r="C44" s="4">
        <v>3000</v>
      </c>
      <c r="D44" s="7">
        <v>3000</v>
      </c>
      <c r="E44" s="7">
        <v>2025</v>
      </c>
      <c r="F44" s="5">
        <f t="shared" si="3"/>
        <v>67.5</v>
      </c>
      <c r="G44" s="7">
        <f t="shared" si="4"/>
        <v>67.5</v>
      </c>
    </row>
    <row r="45" spans="1:7" ht="22.5" customHeight="1">
      <c r="A45" s="25">
        <v>2.7</v>
      </c>
      <c r="B45" s="37" t="s">
        <v>35</v>
      </c>
      <c r="C45" s="4">
        <v>5750</v>
      </c>
      <c r="D45" s="7">
        <f t="shared" ref="D45:D59" si="5">+C45/4*2</f>
        <v>2875</v>
      </c>
      <c r="E45" s="7">
        <v>553</v>
      </c>
      <c r="F45" s="5">
        <f t="shared" si="3"/>
        <v>19.234782608695653</v>
      </c>
      <c r="G45" s="7">
        <f t="shared" si="4"/>
        <v>9.6173913043478265</v>
      </c>
    </row>
    <row r="46" spans="1:7" ht="23.25" customHeight="1">
      <c r="A46" s="25">
        <v>2.8</v>
      </c>
      <c r="B46" s="37" t="s">
        <v>96</v>
      </c>
      <c r="C46" s="4">
        <v>5500</v>
      </c>
      <c r="D46" s="7">
        <v>5500</v>
      </c>
      <c r="E46" s="7">
        <v>3978</v>
      </c>
      <c r="F46" s="5">
        <f t="shared" si="3"/>
        <v>72.327272727272728</v>
      </c>
      <c r="G46" s="7">
        <f t="shared" si="4"/>
        <v>72.327272727272728</v>
      </c>
    </row>
    <row r="47" spans="1:7" ht="30" customHeight="1">
      <c r="A47" s="25">
        <v>2.9</v>
      </c>
      <c r="B47" s="37" t="s">
        <v>97</v>
      </c>
      <c r="C47" s="4">
        <v>1000</v>
      </c>
      <c r="D47" s="7">
        <f t="shared" si="5"/>
        <v>500</v>
      </c>
      <c r="E47" s="11">
        <v>30</v>
      </c>
      <c r="F47" s="5">
        <f t="shared" si="3"/>
        <v>6</v>
      </c>
      <c r="G47" s="7">
        <f t="shared" si="4"/>
        <v>3</v>
      </c>
    </row>
    <row r="48" spans="1:7" ht="24.75" customHeight="1">
      <c r="A48" s="41" t="s">
        <v>36</v>
      </c>
      <c r="B48" s="37" t="s">
        <v>37</v>
      </c>
      <c r="C48" s="4">
        <v>3000</v>
      </c>
      <c r="D48" s="7">
        <v>3000</v>
      </c>
      <c r="E48" s="11">
        <v>1821.6</v>
      </c>
      <c r="F48" s="5">
        <f t="shared" si="3"/>
        <v>60.72</v>
      </c>
      <c r="G48" s="7">
        <f t="shared" si="4"/>
        <v>60.72</v>
      </c>
    </row>
    <row r="49" spans="1:7" ht="24.75" customHeight="1">
      <c r="A49" s="25">
        <v>2.11</v>
      </c>
      <c r="B49" s="37" t="s">
        <v>38</v>
      </c>
      <c r="C49" s="4">
        <v>0</v>
      </c>
      <c r="D49" s="7">
        <f t="shared" si="5"/>
        <v>0</v>
      </c>
      <c r="E49" s="11"/>
      <c r="F49" s="5"/>
      <c r="G49" s="7"/>
    </row>
    <row r="50" spans="1:7" ht="30" customHeight="1">
      <c r="A50" s="25">
        <v>2.12</v>
      </c>
      <c r="B50" s="37" t="s">
        <v>39</v>
      </c>
      <c r="C50" s="4">
        <v>2000</v>
      </c>
      <c r="D50" s="7">
        <f t="shared" si="5"/>
        <v>1000</v>
      </c>
      <c r="E50" s="11"/>
      <c r="F50" s="5">
        <f t="shared" si="3"/>
        <v>0</v>
      </c>
      <c r="G50" s="7">
        <f t="shared" si="4"/>
        <v>0</v>
      </c>
    </row>
    <row r="51" spans="1:7" ht="24" customHeight="1">
      <c r="A51" s="25">
        <v>2.13</v>
      </c>
      <c r="B51" s="37" t="s">
        <v>40</v>
      </c>
      <c r="C51" s="4">
        <v>1200</v>
      </c>
      <c r="D51" s="7">
        <f t="shared" si="5"/>
        <v>600</v>
      </c>
      <c r="E51" s="11"/>
      <c r="F51" s="5">
        <f t="shared" si="3"/>
        <v>0</v>
      </c>
      <c r="G51" s="7">
        <f t="shared" si="4"/>
        <v>0</v>
      </c>
    </row>
    <row r="52" spans="1:7" ht="37.5" customHeight="1">
      <c r="A52" s="25">
        <v>2.14</v>
      </c>
      <c r="B52" s="37" t="s">
        <v>41</v>
      </c>
      <c r="C52" s="4">
        <v>59200</v>
      </c>
      <c r="D52" s="7">
        <v>45000</v>
      </c>
      <c r="E52" s="11">
        <v>40815.1</v>
      </c>
      <c r="F52" s="5">
        <f t="shared" si="3"/>
        <v>90.700222222222209</v>
      </c>
      <c r="G52" s="7">
        <f t="shared" si="4"/>
        <v>68.944425675675674</v>
      </c>
    </row>
    <row r="53" spans="1:7" ht="15" customHeight="1">
      <c r="A53" s="25">
        <v>2.15</v>
      </c>
      <c r="B53" s="37" t="s">
        <v>42</v>
      </c>
      <c r="C53" s="4">
        <v>37100</v>
      </c>
      <c r="D53" s="7">
        <f t="shared" si="5"/>
        <v>18550</v>
      </c>
      <c r="E53" s="11">
        <v>17601</v>
      </c>
      <c r="F53" s="5">
        <f t="shared" si="3"/>
        <v>94.884097035040426</v>
      </c>
      <c r="G53" s="7">
        <f t="shared" si="4"/>
        <v>47.442048517520213</v>
      </c>
    </row>
    <row r="54" spans="1:7" ht="30" customHeight="1">
      <c r="A54" s="25">
        <v>2.16</v>
      </c>
      <c r="B54" s="37" t="s">
        <v>43</v>
      </c>
      <c r="C54" s="4">
        <v>68500</v>
      </c>
      <c r="D54" s="7">
        <v>68500</v>
      </c>
      <c r="E54" s="11">
        <v>62021.1</v>
      </c>
      <c r="F54" s="5">
        <f t="shared" si="3"/>
        <v>90.541751824817524</v>
      </c>
      <c r="G54" s="7">
        <f t="shared" si="4"/>
        <v>90.541751824817524</v>
      </c>
    </row>
    <row r="55" spans="1:7" ht="30" customHeight="1">
      <c r="A55" s="25">
        <v>2.17</v>
      </c>
      <c r="B55" s="37" t="s">
        <v>44</v>
      </c>
      <c r="C55" s="4">
        <v>20160</v>
      </c>
      <c r="D55" s="7">
        <f t="shared" si="5"/>
        <v>10080</v>
      </c>
      <c r="E55" s="7">
        <v>6651.7</v>
      </c>
      <c r="F55" s="5">
        <f t="shared" si="3"/>
        <v>65.989087301587304</v>
      </c>
      <c r="G55" s="7">
        <f t="shared" si="4"/>
        <v>32.994543650793652</v>
      </c>
    </row>
    <row r="56" spans="1:7" ht="15" customHeight="1">
      <c r="A56" s="25">
        <v>2.1800000000000002</v>
      </c>
      <c r="B56" s="36" t="s">
        <v>45</v>
      </c>
      <c r="C56" s="4">
        <v>3480</v>
      </c>
      <c r="D56" s="7">
        <v>3480</v>
      </c>
      <c r="E56" s="14">
        <v>2749.4</v>
      </c>
      <c r="F56" s="5">
        <f t="shared" si="3"/>
        <v>79.005747126436788</v>
      </c>
      <c r="G56" s="7">
        <f t="shared" si="4"/>
        <v>79.005747126436788</v>
      </c>
    </row>
    <row r="57" spans="1:7" ht="15" customHeight="1">
      <c r="A57" s="25">
        <v>2.19</v>
      </c>
      <c r="B57" s="36" t="s">
        <v>46</v>
      </c>
      <c r="C57" s="4">
        <v>95297</v>
      </c>
      <c r="D57" s="7">
        <v>95297</v>
      </c>
      <c r="E57" s="11">
        <v>82842.2</v>
      </c>
      <c r="F57" s="5">
        <f t="shared" si="3"/>
        <v>86.930543458870687</v>
      </c>
      <c r="G57" s="7">
        <f t="shared" si="4"/>
        <v>86.930543458870687</v>
      </c>
    </row>
    <row r="58" spans="1:7" ht="15" customHeight="1">
      <c r="A58" s="41" t="s">
        <v>47</v>
      </c>
      <c r="B58" s="36" t="s">
        <v>48</v>
      </c>
      <c r="C58" s="4">
        <v>160</v>
      </c>
      <c r="D58" s="7">
        <f t="shared" si="5"/>
        <v>80</v>
      </c>
      <c r="E58" s="11">
        <v>27.4</v>
      </c>
      <c r="F58" s="5">
        <f t="shared" si="3"/>
        <v>34.25</v>
      </c>
      <c r="G58" s="7">
        <f t="shared" si="4"/>
        <v>17.125</v>
      </c>
    </row>
    <row r="59" spans="1:7" ht="15" customHeight="1">
      <c r="A59" s="25">
        <v>2.21</v>
      </c>
      <c r="B59" s="36" t="s">
        <v>49</v>
      </c>
      <c r="C59" s="4">
        <v>32190</v>
      </c>
      <c r="D59" s="7">
        <f t="shared" si="5"/>
        <v>16095</v>
      </c>
      <c r="E59" s="11">
        <v>10344</v>
      </c>
      <c r="F59" s="5">
        <f t="shared" si="3"/>
        <v>64.268406337371857</v>
      </c>
      <c r="G59" s="7">
        <f t="shared" si="4"/>
        <v>32.134203168685929</v>
      </c>
    </row>
    <row r="60" spans="1:7" ht="15" customHeight="1">
      <c r="A60" s="25">
        <v>2.2200000000000002</v>
      </c>
      <c r="B60" s="36" t="s">
        <v>50</v>
      </c>
      <c r="C60" s="4">
        <v>112551</v>
      </c>
      <c r="D60" s="7">
        <v>112551</v>
      </c>
      <c r="E60" s="11">
        <v>59180.4</v>
      </c>
      <c r="F60" s="5">
        <f t="shared" si="3"/>
        <v>52.580963296638863</v>
      </c>
      <c r="G60" s="7">
        <f t="shared" si="4"/>
        <v>52.580963296638863</v>
      </c>
    </row>
    <row r="61" spans="1:7" ht="15" customHeight="1">
      <c r="A61" s="25">
        <v>25</v>
      </c>
      <c r="B61" s="36" t="s">
        <v>51</v>
      </c>
      <c r="C61" s="4">
        <v>670000</v>
      </c>
      <c r="D61" s="7">
        <v>670000</v>
      </c>
      <c r="E61" s="11">
        <v>420800</v>
      </c>
      <c r="F61" s="5">
        <f t="shared" si="3"/>
        <v>62.805970149253731</v>
      </c>
      <c r="G61" s="7">
        <f t="shared" si="4"/>
        <v>62.805970149253731</v>
      </c>
    </row>
    <row r="62" spans="1:7" ht="15" customHeight="1">
      <c r="A62" s="25">
        <v>26</v>
      </c>
      <c r="B62" s="36" t="s">
        <v>52</v>
      </c>
      <c r="C62" s="4">
        <v>3500</v>
      </c>
      <c r="D62" s="7">
        <v>2500</v>
      </c>
      <c r="E62" s="11">
        <v>2090.5</v>
      </c>
      <c r="F62" s="5">
        <f t="shared" si="3"/>
        <v>83.62</v>
      </c>
      <c r="G62" s="7">
        <f t="shared" si="4"/>
        <v>59.728571428571428</v>
      </c>
    </row>
    <row r="63" spans="1:7" ht="15" customHeight="1">
      <c r="A63" s="25">
        <v>27</v>
      </c>
      <c r="B63" s="36" t="s">
        <v>53</v>
      </c>
      <c r="C63" s="4">
        <v>30000</v>
      </c>
      <c r="D63" s="7">
        <v>30000</v>
      </c>
      <c r="E63" s="11">
        <v>24294.3</v>
      </c>
      <c r="F63" s="5">
        <f t="shared" si="3"/>
        <v>80.981000000000009</v>
      </c>
      <c r="G63" s="7">
        <f t="shared" si="4"/>
        <v>80.981000000000009</v>
      </c>
    </row>
    <row r="64" spans="1:7" ht="15" customHeight="1">
      <c r="A64" s="25">
        <v>28</v>
      </c>
      <c r="B64" s="36" t="s">
        <v>87</v>
      </c>
      <c r="C64" s="57">
        <v>211380.6</v>
      </c>
      <c r="D64" s="57">
        <v>311380.59999999998</v>
      </c>
      <c r="E64" s="57">
        <v>188569.7</v>
      </c>
      <c r="F64" s="5">
        <f t="shared" si="3"/>
        <v>60.55923201381205</v>
      </c>
      <c r="G64" s="7">
        <f t="shared" si="4"/>
        <v>89.208612332446776</v>
      </c>
    </row>
    <row r="65" spans="1:7" ht="39.75" customHeight="1">
      <c r="A65" s="25">
        <v>29</v>
      </c>
      <c r="B65" s="42" t="s">
        <v>91</v>
      </c>
      <c r="C65" s="4">
        <v>5000</v>
      </c>
      <c r="D65" s="7">
        <f>+C65/4</f>
        <v>1250</v>
      </c>
      <c r="E65" s="4">
        <v>1180</v>
      </c>
      <c r="F65" s="5">
        <f>E65/D65*100</f>
        <v>94.399999999999991</v>
      </c>
      <c r="G65" s="7">
        <f>E65/C65*100</f>
        <v>23.599999999999998</v>
      </c>
    </row>
    <row r="66" spans="1:7" ht="15" customHeight="1">
      <c r="A66" s="25">
        <v>29</v>
      </c>
      <c r="B66" s="36" t="s">
        <v>54</v>
      </c>
      <c r="C66" s="4">
        <f>C68+C67</f>
        <v>20820</v>
      </c>
      <c r="D66" s="4">
        <v>20800</v>
      </c>
      <c r="E66" s="4">
        <f>E68+E67</f>
        <v>12593.5</v>
      </c>
      <c r="F66" s="5">
        <f t="shared" si="3"/>
        <v>60.54567307692308</v>
      </c>
      <c r="G66" s="7">
        <f t="shared" si="4"/>
        <v>60.48751200768492</v>
      </c>
    </row>
    <row r="67" spans="1:7" ht="51.75" customHeight="1">
      <c r="A67" s="25">
        <v>29.1</v>
      </c>
      <c r="B67" s="37" t="s">
        <v>79</v>
      </c>
      <c r="C67" s="4">
        <v>5000</v>
      </c>
      <c r="D67" s="7">
        <f>+C67/4</f>
        <v>1250</v>
      </c>
      <c r="E67" s="7">
        <v>640</v>
      </c>
      <c r="F67" s="5">
        <f t="shared" si="3"/>
        <v>51.2</v>
      </c>
      <c r="G67" s="7">
        <f t="shared" si="4"/>
        <v>12.8</v>
      </c>
    </row>
    <row r="68" spans="1:7" ht="33" customHeight="1">
      <c r="A68" s="25">
        <v>29.2</v>
      </c>
      <c r="B68" s="37" t="s">
        <v>84</v>
      </c>
      <c r="C68" s="4">
        <v>15820</v>
      </c>
      <c r="D68" s="7">
        <v>15820</v>
      </c>
      <c r="E68" s="11">
        <v>11953.5</v>
      </c>
      <c r="F68" s="5">
        <f t="shared" si="3"/>
        <v>75.559418457648547</v>
      </c>
      <c r="G68" s="7">
        <f t="shared" si="4"/>
        <v>75.559418457648547</v>
      </c>
    </row>
    <row r="69" spans="1:7" ht="15" hidden="1" customHeight="1">
      <c r="A69" s="25">
        <v>29</v>
      </c>
      <c r="B69" s="36" t="s">
        <v>17</v>
      </c>
      <c r="C69" s="4"/>
      <c r="D69" s="7">
        <f>+C69</f>
        <v>0</v>
      </c>
      <c r="E69" s="11"/>
      <c r="F69" s="5" t="e">
        <f t="shared" si="3"/>
        <v>#DIV/0!</v>
      </c>
      <c r="G69" s="7"/>
    </row>
    <row r="70" spans="1:7" ht="19.5" customHeight="1">
      <c r="A70" s="25"/>
      <c r="B70" s="10" t="s">
        <v>55</v>
      </c>
      <c r="C70" s="6">
        <v>460000</v>
      </c>
      <c r="D70" s="7">
        <f>+C70</f>
        <v>460000</v>
      </c>
      <c r="E70" s="11">
        <v>327095.09999999998</v>
      </c>
      <c r="F70" s="5">
        <f t="shared" si="3"/>
        <v>71.107630434782592</v>
      </c>
      <c r="G70" s="7">
        <f t="shared" si="4"/>
        <v>71.107630434782592</v>
      </c>
    </row>
    <row r="71" spans="1:7" ht="39" customHeight="1">
      <c r="A71" s="25"/>
      <c r="B71" s="10" t="s">
        <v>56</v>
      </c>
      <c r="C71" s="9">
        <f>C37+C38+C61+C62+C63+C66+C70+C69+C64+C65</f>
        <v>3107627.8000000003</v>
      </c>
      <c r="D71" s="7">
        <f>D37+D38+D61+D62+D63+D64+D65+D66+D67+D68</f>
        <v>2409863</v>
      </c>
      <c r="E71" s="9">
        <f>E37+E38+E61+E62+E63+E66+E70+E69+E64+E65</f>
        <v>2141627.5000000005</v>
      </c>
      <c r="F71" s="5">
        <f t="shared" si="3"/>
        <v>88.869263522449216</v>
      </c>
      <c r="G71" s="7">
        <f t="shared" si="4"/>
        <v>68.915186689989071</v>
      </c>
    </row>
    <row r="72" spans="1:7" ht="33.75" customHeight="1">
      <c r="A72" s="24">
        <v>1</v>
      </c>
      <c r="B72" s="37" t="s">
        <v>98</v>
      </c>
      <c r="C72" s="4">
        <v>463663.7</v>
      </c>
      <c r="D72" s="7">
        <v>463663.7</v>
      </c>
      <c r="E72" s="11">
        <v>346037.6</v>
      </c>
      <c r="F72" s="5">
        <f t="shared" si="3"/>
        <v>74.631160472558008</v>
      </c>
      <c r="G72" s="7">
        <f t="shared" si="4"/>
        <v>74.631160472558008</v>
      </c>
    </row>
    <row r="73" spans="1:7" ht="33.75" customHeight="1">
      <c r="A73" s="24">
        <v>2</v>
      </c>
      <c r="B73" s="37" t="s">
        <v>99</v>
      </c>
      <c r="C73" s="4">
        <v>3062785.2</v>
      </c>
      <c r="D73" s="7">
        <f t="shared" ref="D73:D79" si="6">+C73/4*2</f>
        <v>1531392.6</v>
      </c>
      <c r="E73" s="11">
        <v>1150465.8999999999</v>
      </c>
      <c r="F73" s="5">
        <f t="shared" si="3"/>
        <v>75.125470764322614</v>
      </c>
      <c r="G73" s="7">
        <f t="shared" si="4"/>
        <v>37.562735382161307</v>
      </c>
    </row>
    <row r="74" spans="1:7" ht="33.75" customHeight="1">
      <c r="A74" s="24">
        <v>3</v>
      </c>
      <c r="B74" s="37" t="s">
        <v>57</v>
      </c>
      <c r="C74" s="4">
        <v>18500</v>
      </c>
      <c r="D74" s="7">
        <v>18500</v>
      </c>
      <c r="E74" s="11">
        <v>18500</v>
      </c>
      <c r="F74" s="5">
        <f t="shared" si="3"/>
        <v>100</v>
      </c>
      <c r="G74" s="7">
        <f t="shared" si="4"/>
        <v>100</v>
      </c>
    </row>
    <row r="75" spans="1:7" ht="33.75" customHeight="1">
      <c r="A75" s="24">
        <v>4</v>
      </c>
      <c r="B75" s="37" t="s">
        <v>58</v>
      </c>
      <c r="C75" s="4">
        <v>30000</v>
      </c>
      <c r="D75" s="7">
        <v>30000</v>
      </c>
      <c r="E75" s="11">
        <v>24799.5</v>
      </c>
      <c r="F75" s="5">
        <f t="shared" si="3"/>
        <v>82.665000000000006</v>
      </c>
      <c r="G75" s="7">
        <f t="shared" si="4"/>
        <v>82.665000000000006</v>
      </c>
    </row>
    <row r="76" spans="1:7" ht="33.75" customHeight="1">
      <c r="A76" s="24">
        <v>5</v>
      </c>
      <c r="B76" s="37" t="s">
        <v>59</v>
      </c>
      <c r="C76" s="4">
        <v>58284.3</v>
      </c>
      <c r="D76" s="7">
        <v>40000</v>
      </c>
      <c r="E76" s="11">
        <v>39733.300000000003</v>
      </c>
      <c r="F76" s="5">
        <f t="shared" si="3"/>
        <v>99.333250000000007</v>
      </c>
      <c r="G76" s="7">
        <f t="shared" si="4"/>
        <v>68.171531613144538</v>
      </c>
    </row>
    <row r="77" spans="1:7" ht="33.75" customHeight="1">
      <c r="A77" s="24">
        <v>6</v>
      </c>
      <c r="B77" s="37" t="s">
        <v>80</v>
      </c>
      <c r="C77" s="4"/>
      <c r="D77" s="7">
        <f t="shared" si="6"/>
        <v>0</v>
      </c>
      <c r="E77" s="11"/>
      <c r="F77" s="5"/>
      <c r="G77" s="7"/>
    </row>
    <row r="78" spans="1:7" ht="33.75" customHeight="1">
      <c r="A78" s="56">
        <v>7</v>
      </c>
      <c r="B78" s="48" t="s">
        <v>60</v>
      </c>
      <c r="C78" s="46">
        <v>500</v>
      </c>
      <c r="D78" s="7">
        <f t="shared" si="6"/>
        <v>250</v>
      </c>
      <c r="E78" s="49"/>
      <c r="F78" s="50">
        <f t="shared" si="3"/>
        <v>0</v>
      </c>
      <c r="G78" s="49">
        <f t="shared" si="4"/>
        <v>0</v>
      </c>
    </row>
    <row r="79" spans="1:7" ht="33.75" customHeight="1">
      <c r="A79" s="56">
        <v>7</v>
      </c>
      <c r="B79" s="48" t="s">
        <v>93</v>
      </c>
      <c r="C79" s="46">
        <v>12500</v>
      </c>
      <c r="D79" s="7">
        <f t="shared" si="6"/>
        <v>6250</v>
      </c>
      <c r="E79" s="49">
        <v>6155</v>
      </c>
      <c r="F79" s="50">
        <f t="shared" si="3"/>
        <v>98.48</v>
      </c>
      <c r="G79" s="49">
        <f t="shared" si="4"/>
        <v>49.24</v>
      </c>
    </row>
    <row r="80" spans="1:7" ht="33.75" customHeight="1">
      <c r="A80" s="56">
        <v>8</v>
      </c>
      <c r="B80" s="48" t="s">
        <v>61</v>
      </c>
      <c r="C80" s="46">
        <v>36500</v>
      </c>
      <c r="D80" s="7">
        <v>36500</v>
      </c>
      <c r="E80" s="49">
        <v>35375.9</v>
      </c>
      <c r="F80" s="50">
        <f t="shared" si="3"/>
        <v>96.920273972602743</v>
      </c>
      <c r="G80" s="49">
        <f t="shared" si="4"/>
        <v>96.920273972602743</v>
      </c>
    </row>
    <row r="81" spans="1:7" ht="36.75" customHeight="1">
      <c r="A81" s="56"/>
      <c r="B81" s="51" t="s">
        <v>62</v>
      </c>
      <c r="C81" s="46">
        <f>C72+C73+C74+C75+C76+C78+C79+C80+C77</f>
        <v>3682733.2</v>
      </c>
      <c r="D81" s="46">
        <f>D72+D73+D74+D75+D76+D78+D79+D80+D77</f>
        <v>2126556.2999999998</v>
      </c>
      <c r="E81" s="46">
        <f>E72+E73+E74+E75+E76+E78+E79+E80+E77</f>
        <v>1621067.2</v>
      </c>
      <c r="F81" s="50">
        <f t="shared" si="3"/>
        <v>76.229686465390074</v>
      </c>
      <c r="G81" s="49">
        <f t="shared" si="4"/>
        <v>44.018046162019012</v>
      </c>
    </row>
    <row r="82" spans="1:7" ht="30" customHeight="1">
      <c r="A82" s="68">
        <v>9</v>
      </c>
      <c r="B82" s="51" t="s">
        <v>63</v>
      </c>
      <c r="C82" s="52">
        <v>-600000</v>
      </c>
      <c r="D82" s="69">
        <v>-600000</v>
      </c>
      <c r="E82" s="67">
        <v>-232688.7</v>
      </c>
      <c r="F82" s="50">
        <f t="shared" si="3"/>
        <v>38.78145</v>
      </c>
      <c r="G82" s="49">
        <f t="shared" si="4"/>
        <v>38.78145</v>
      </c>
    </row>
    <row r="83" spans="1:7" ht="15" customHeight="1">
      <c r="A83" s="68"/>
      <c r="B83" s="51" t="s">
        <v>64</v>
      </c>
      <c r="C83" s="52"/>
      <c r="D83" s="69"/>
      <c r="E83" s="67"/>
      <c r="F83" s="50"/>
      <c r="G83" s="49"/>
    </row>
    <row r="84" spans="1:7" ht="18" customHeight="1">
      <c r="A84" s="47"/>
      <c r="B84" s="51"/>
      <c r="C84" s="46">
        <f>C81+C82</f>
        <v>3082733.2</v>
      </c>
      <c r="D84" s="46">
        <f>D81+D82</f>
        <v>1526556.2999999998</v>
      </c>
      <c r="E84" s="46">
        <f>E81+E82</f>
        <v>1388378.5</v>
      </c>
      <c r="F84" s="50"/>
      <c r="G84" s="49"/>
    </row>
    <row r="85" spans="1:7" ht="18" customHeight="1">
      <c r="A85" s="60" t="s">
        <v>65</v>
      </c>
      <c r="B85" s="60"/>
      <c r="C85" s="51"/>
      <c r="D85" s="51">
        <f>C71+C84-C70</f>
        <v>5730361</v>
      </c>
      <c r="E85" s="51">
        <f>E71+E84-E70</f>
        <v>3202910.9000000004</v>
      </c>
      <c r="F85" s="53"/>
      <c r="G85" s="53"/>
    </row>
    <row r="86" spans="1:7" ht="15" customHeight="1">
      <c r="A86" s="60" t="s">
        <v>66</v>
      </c>
      <c r="B86" s="60"/>
      <c r="C86" s="60"/>
      <c r="D86" s="60"/>
      <c r="E86" s="60"/>
      <c r="F86" s="53"/>
      <c r="G86" s="53"/>
    </row>
    <row r="87" spans="1:7" ht="15" customHeight="1">
      <c r="A87" s="60"/>
      <c r="B87" s="60"/>
      <c r="C87" s="60"/>
      <c r="D87" s="60"/>
      <c r="E87" s="60"/>
      <c r="F87" s="53"/>
      <c r="G87" s="53"/>
    </row>
    <row r="88" spans="1:7" ht="27.75" customHeight="1">
      <c r="A88" s="43" t="s">
        <v>67</v>
      </c>
      <c r="B88" s="37" t="s">
        <v>100</v>
      </c>
      <c r="C88" s="46">
        <v>889949.1</v>
      </c>
      <c r="D88" s="49">
        <f>+C88/4*3</f>
        <v>667461.82499999995</v>
      </c>
      <c r="E88" s="54">
        <v>610981.6</v>
      </c>
      <c r="F88" s="49">
        <f t="shared" ref="F88:F101" si="7">E88/D88*100</f>
        <v>91.538059124205347</v>
      </c>
      <c r="G88" s="49">
        <f t="shared" ref="G88:G101" si="8">E88/C88*100</f>
        <v>68.65354434315401</v>
      </c>
    </row>
    <row r="89" spans="1:7" ht="30" customHeight="1">
      <c r="A89" s="43">
        <v>2</v>
      </c>
      <c r="B89" s="37" t="s">
        <v>68</v>
      </c>
      <c r="C89" s="46">
        <v>1050160.7</v>
      </c>
      <c r="D89" s="49">
        <f t="shared" ref="D89:D99" si="9">+C89/4*3</f>
        <v>787620.52499999991</v>
      </c>
      <c r="E89" s="49">
        <v>572055.80000000005</v>
      </c>
      <c r="F89" s="49">
        <f t="shared" si="7"/>
        <v>72.630890364366792</v>
      </c>
      <c r="G89" s="49">
        <f t="shared" si="8"/>
        <v>54.473167773275087</v>
      </c>
    </row>
    <row r="90" spans="1:7" ht="15" customHeight="1">
      <c r="A90" s="43" t="s">
        <v>69</v>
      </c>
      <c r="B90" s="37" t="s">
        <v>101</v>
      </c>
      <c r="C90" s="46">
        <v>2000</v>
      </c>
      <c r="D90" s="49">
        <f t="shared" si="9"/>
        <v>1500</v>
      </c>
      <c r="E90" s="49"/>
      <c r="F90" s="49">
        <f t="shared" si="7"/>
        <v>0</v>
      </c>
      <c r="G90" s="49">
        <f t="shared" si="8"/>
        <v>0</v>
      </c>
    </row>
    <row r="91" spans="1:7" ht="15" customHeight="1">
      <c r="A91" s="43">
        <v>4</v>
      </c>
      <c r="B91" s="37" t="s">
        <v>102</v>
      </c>
      <c r="C91" s="46">
        <v>196380.5</v>
      </c>
      <c r="D91" s="49">
        <v>196380.5</v>
      </c>
      <c r="E91" s="49">
        <v>189020.5</v>
      </c>
      <c r="F91" s="49"/>
      <c r="G91" s="49"/>
    </row>
    <row r="92" spans="1:7" ht="30" customHeight="1">
      <c r="A92" s="43">
        <v>5</v>
      </c>
      <c r="B92" s="37" t="s">
        <v>103</v>
      </c>
      <c r="C92" s="46">
        <v>1403650</v>
      </c>
      <c r="D92" s="49">
        <f t="shared" si="9"/>
        <v>1052737.5</v>
      </c>
      <c r="E92" s="49">
        <v>682281.8</v>
      </c>
      <c r="F92" s="49">
        <f t="shared" si="7"/>
        <v>64.810249468647214</v>
      </c>
      <c r="G92" s="49">
        <f t="shared" si="8"/>
        <v>48.607687101485411</v>
      </c>
    </row>
    <row r="93" spans="1:7" ht="17.25" customHeight="1">
      <c r="A93" s="43">
        <v>6</v>
      </c>
      <c r="B93" s="37" t="s">
        <v>70</v>
      </c>
      <c r="C93" s="46">
        <v>158800</v>
      </c>
      <c r="D93" s="49">
        <f t="shared" si="9"/>
        <v>119100</v>
      </c>
      <c r="E93" s="49">
        <v>108219.8</v>
      </c>
      <c r="F93" s="49">
        <f t="shared" si="7"/>
        <v>90.864651553316548</v>
      </c>
      <c r="G93" s="49">
        <f t="shared" si="8"/>
        <v>68.148488664987411</v>
      </c>
    </row>
    <row r="94" spans="1:7" ht="17.25" customHeight="1">
      <c r="A94" s="43">
        <v>7</v>
      </c>
      <c r="B94" s="42" t="s">
        <v>94</v>
      </c>
      <c r="C94" s="46">
        <v>135214</v>
      </c>
      <c r="D94" s="49">
        <f t="shared" si="9"/>
        <v>101410.5</v>
      </c>
      <c r="E94" s="49">
        <v>93509.6</v>
      </c>
      <c r="F94" s="49">
        <f t="shared" si="7"/>
        <v>92.208992165505549</v>
      </c>
      <c r="G94" s="49">
        <f t="shared" si="8"/>
        <v>69.156744124129162</v>
      </c>
    </row>
    <row r="95" spans="1:7" ht="15" customHeight="1">
      <c r="A95" s="43">
        <v>7</v>
      </c>
      <c r="B95" s="37" t="s">
        <v>71</v>
      </c>
      <c r="C95" s="46">
        <v>1026569</v>
      </c>
      <c r="D95" s="49">
        <f t="shared" si="9"/>
        <v>769926.75</v>
      </c>
      <c r="E95" s="49">
        <v>364089.5</v>
      </c>
      <c r="F95" s="49">
        <f t="shared" si="7"/>
        <v>47.288849231436622</v>
      </c>
      <c r="G95" s="49">
        <f t="shared" si="8"/>
        <v>35.466636923577468</v>
      </c>
    </row>
    <row r="96" spans="1:7" ht="15" customHeight="1">
      <c r="A96" s="43">
        <v>8</v>
      </c>
      <c r="B96" s="37" t="s">
        <v>104</v>
      </c>
      <c r="C96" s="46">
        <v>15400</v>
      </c>
      <c r="D96" s="49">
        <v>15400</v>
      </c>
      <c r="E96" s="49">
        <v>14661</v>
      </c>
      <c r="F96" s="49">
        <f t="shared" si="7"/>
        <v>95.201298701298697</v>
      </c>
      <c r="G96" s="49">
        <f t="shared" si="8"/>
        <v>95.201298701298697</v>
      </c>
    </row>
    <row r="97" spans="1:7" ht="15" customHeight="1">
      <c r="A97" s="43" t="s">
        <v>72</v>
      </c>
      <c r="B97" s="37" t="s">
        <v>31</v>
      </c>
      <c r="C97" s="46">
        <v>165000</v>
      </c>
      <c r="D97" s="49">
        <f t="shared" si="9"/>
        <v>123750</v>
      </c>
      <c r="E97" s="49">
        <v>119198.2</v>
      </c>
      <c r="F97" s="49">
        <f t="shared" si="7"/>
        <v>96.321777777777768</v>
      </c>
      <c r="G97" s="49">
        <f t="shared" si="8"/>
        <v>72.24133333333333</v>
      </c>
    </row>
    <row r="98" spans="1:7" ht="15" customHeight="1">
      <c r="A98" s="43">
        <v>10</v>
      </c>
      <c r="B98" s="37" t="s">
        <v>73</v>
      </c>
      <c r="C98" s="46">
        <v>200000</v>
      </c>
      <c r="D98" s="49">
        <f t="shared" si="9"/>
        <v>150000</v>
      </c>
      <c r="E98" s="49">
        <v>120470</v>
      </c>
      <c r="F98" s="49">
        <f t="shared" si="7"/>
        <v>80.313333333333333</v>
      </c>
      <c r="G98" s="49">
        <f t="shared" si="8"/>
        <v>60.235000000000007</v>
      </c>
    </row>
    <row r="99" spans="1:7" ht="15" customHeight="1">
      <c r="A99" s="43">
        <v>11</v>
      </c>
      <c r="B99" s="37" t="s">
        <v>74</v>
      </c>
      <c r="C99" s="46">
        <v>1057237.7</v>
      </c>
      <c r="D99" s="49">
        <f t="shared" si="9"/>
        <v>792928.27499999991</v>
      </c>
      <c r="E99" s="49">
        <v>536817.5</v>
      </c>
      <c r="F99" s="49">
        <f t="shared" si="7"/>
        <v>67.7006378666469</v>
      </c>
      <c r="G99" s="49">
        <f t="shared" si="8"/>
        <v>50.775478399985175</v>
      </c>
    </row>
    <row r="100" spans="1:7" ht="15" customHeight="1">
      <c r="A100" s="43" t="s">
        <v>75</v>
      </c>
      <c r="B100" s="37" t="s">
        <v>76</v>
      </c>
      <c r="C100" s="46">
        <v>30000</v>
      </c>
      <c r="D100" s="49">
        <v>25000</v>
      </c>
      <c r="E100" s="49">
        <v>24294.3</v>
      </c>
      <c r="F100" s="49">
        <f t="shared" si="7"/>
        <v>97.177199999999999</v>
      </c>
      <c r="G100" s="49">
        <f t="shared" si="8"/>
        <v>80.981000000000009</v>
      </c>
    </row>
    <row r="101" spans="1:7" ht="30" customHeight="1">
      <c r="A101" s="64"/>
      <c r="B101" s="10" t="s">
        <v>63</v>
      </c>
      <c r="C101" s="52">
        <v>-600000</v>
      </c>
      <c r="D101" s="49">
        <v>-600000</v>
      </c>
      <c r="E101" s="67">
        <v>-232688.7</v>
      </c>
      <c r="F101" s="49">
        <f t="shared" si="7"/>
        <v>38.78145</v>
      </c>
      <c r="G101" s="49">
        <f t="shared" si="8"/>
        <v>38.78145</v>
      </c>
    </row>
    <row r="102" spans="1:7" ht="15.75" customHeight="1">
      <c r="A102" s="64"/>
      <c r="B102" s="10" t="s">
        <v>64</v>
      </c>
      <c r="C102" s="52"/>
      <c r="D102" s="49"/>
      <c r="E102" s="67"/>
      <c r="F102" s="49"/>
      <c r="G102" s="49"/>
    </row>
    <row r="103" spans="1:7" ht="30" customHeight="1">
      <c r="A103" s="24"/>
      <c r="B103" s="10" t="s">
        <v>77</v>
      </c>
      <c r="C103" s="46">
        <f>C88+C89+C90+C91+C92+C93+C95+C96+C97+C98+C99+C100+C101+C94</f>
        <v>5730361</v>
      </c>
      <c r="D103" s="46">
        <f>D88+D89+D90+D91+D92+D93+D95+D96+D97+D98+D99+D100+D101+D94</f>
        <v>4203215.875</v>
      </c>
      <c r="E103" s="46">
        <f>E88+E89+E90+E91+E92+E93+E95+E96+E97+E98+E99+E100+E101+E94</f>
        <v>3202910.9</v>
      </c>
      <c r="F103" s="49">
        <f>E103/D103*100</f>
        <v>76.201437072275041</v>
      </c>
      <c r="G103" s="49">
        <f>E103/C103*100</f>
        <v>55.893701984918579</v>
      </c>
    </row>
    <row r="104" spans="1:7" ht="15" customHeight="1">
      <c r="A104" s="44"/>
      <c r="C104" s="55"/>
      <c r="D104" s="55"/>
      <c r="E104" s="55"/>
      <c r="F104" s="55"/>
      <c r="G104" s="55"/>
    </row>
    <row r="105" spans="1:7" ht="15" customHeight="1">
      <c r="A105" s="44"/>
    </row>
    <row r="106" spans="1:7" ht="15" customHeight="1">
      <c r="C106" s="45"/>
      <c r="D106" s="45"/>
      <c r="E106" s="45"/>
    </row>
    <row r="107" spans="1:7" ht="15" customHeight="1">
      <c r="A107" s="61"/>
      <c r="B107" s="61"/>
      <c r="C107" s="61"/>
      <c r="D107" s="61"/>
      <c r="E107" s="61"/>
      <c r="F107" s="61"/>
      <c r="G107" s="61"/>
    </row>
  </sheetData>
  <mergeCells count="20">
    <mergeCell ref="E101:E102"/>
    <mergeCell ref="A82:A83"/>
    <mergeCell ref="D82:D83"/>
    <mergeCell ref="A4:G4"/>
    <mergeCell ref="A5:G5"/>
    <mergeCell ref="A6:G6"/>
    <mergeCell ref="A26:A27"/>
    <mergeCell ref="B26:B27"/>
    <mergeCell ref="C26:C27"/>
    <mergeCell ref="E82:E83"/>
    <mergeCell ref="A85:B85"/>
    <mergeCell ref="A107:G107"/>
    <mergeCell ref="A1:G1"/>
    <mergeCell ref="A2:G2"/>
    <mergeCell ref="A3:G3"/>
    <mergeCell ref="A86:E87"/>
    <mergeCell ref="A101:A102"/>
    <mergeCell ref="A34:A35"/>
    <mergeCell ref="B34:D34"/>
    <mergeCell ref="B35:E35"/>
  </mergeCells>
  <phoneticPr fontId="10" type="noConversion"/>
  <pageMargins left="0.39370078740157483" right="0.19685039370078741" top="0" bottom="0" header="0" footer="0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>LSoft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LSoft.am</dc:creator>
  <cp:lastModifiedBy>MRCUYT</cp:lastModifiedBy>
  <cp:lastPrinted>2025-07-08T07:42:23Z</cp:lastPrinted>
  <dcterms:created xsi:type="dcterms:W3CDTF">2023-10-18T18:28:23Z</dcterms:created>
  <dcterms:modified xsi:type="dcterms:W3CDTF">2026-10-22T12:13:15Z</dcterms:modified>
</cp:coreProperties>
</file>