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 activeTab="5"/>
  </bookViews>
  <sheets>
    <sheet name="Sheet1 (2)" sheetId="8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definedNames>
    <definedName name="_xlnm.Print_Titles" localSheetId="1">Sheet1!$4:$7</definedName>
    <definedName name="_xlnm.Print_Titles" localSheetId="0">'Sheet1 (2)'!$5:$7</definedName>
    <definedName name="_xlnm.Print_Titles" localSheetId="2">Sheet2!$5:$7</definedName>
    <definedName name="_xlnm.Print_Titles" localSheetId="3">Sheet3!$5:$7</definedName>
    <definedName name="_xlnm.Print_Titles" localSheetId="6">Sheet6!$5:$7</definedName>
    <definedName name="_xlnm.Print_Area" localSheetId="1">Sheet1!$A$1:$F$142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8" l="1"/>
  <c r="I13" i="7"/>
  <c r="F184" i="4"/>
  <c r="F179" i="4"/>
  <c r="E50" i="4"/>
  <c r="E87" i="4"/>
  <c r="I271" i="7"/>
  <c r="I252" i="7" s="1"/>
  <c r="E127" i="2"/>
  <c r="E13" i="8"/>
  <c r="H860" i="7"/>
  <c r="H608" i="7"/>
  <c r="H254" i="7"/>
  <c r="G257" i="7"/>
  <c r="G42" i="7"/>
  <c r="F182" i="4" l="1"/>
  <c r="I613" i="7"/>
  <c r="F190" i="4"/>
  <c r="G39" i="7"/>
  <c r="N82" i="8"/>
  <c r="L82" i="8"/>
  <c r="P82" i="8" s="1"/>
  <c r="H150" i="7"/>
  <c r="E38" i="4"/>
  <c r="E53" i="4"/>
  <c r="E44" i="4"/>
  <c r="E31" i="4"/>
  <c r="E30" i="4"/>
  <c r="E32" i="4"/>
  <c r="E60" i="4"/>
  <c r="E67" i="4"/>
  <c r="E49" i="4"/>
  <c r="E56" i="4"/>
  <c r="E46" i="4"/>
  <c r="E63" i="4"/>
  <c r="E33" i="4"/>
  <c r="G17" i="7"/>
  <c r="E16" i="4"/>
  <c r="F189" i="4"/>
  <c r="F183" i="4"/>
  <c r="F178" i="4"/>
  <c r="E105" i="4"/>
  <c r="E152" i="4"/>
  <c r="E66" i="4"/>
  <c r="E57" i="4"/>
  <c r="E45" i="4"/>
  <c r="E29" i="4"/>
  <c r="E23" i="8"/>
  <c r="I698" i="7"/>
  <c r="H698" i="7"/>
  <c r="H649" i="7"/>
  <c r="H225" i="3" s="1"/>
  <c r="I463" i="7"/>
  <c r="I176" i="3" s="1"/>
  <c r="H451" i="7"/>
  <c r="H173" i="3" s="1"/>
  <c r="I108" i="7"/>
  <c r="H108" i="7"/>
  <c r="H13" i="7"/>
  <c r="E114" i="8"/>
  <c r="D28" i="8"/>
  <c r="G711" i="7" l="1"/>
  <c r="G651" i="7"/>
  <c r="H628" i="7"/>
  <c r="G632" i="7"/>
  <c r="G631" i="7"/>
  <c r="G634" i="7"/>
  <c r="G630" i="7"/>
  <c r="H613" i="7"/>
  <c r="G627" i="7"/>
  <c r="G626" i="7"/>
  <c r="G625" i="7"/>
  <c r="G622" i="7"/>
  <c r="G618" i="7"/>
  <c r="G617" i="7"/>
  <c r="H597" i="7"/>
  <c r="G605" i="7"/>
  <c r="G602" i="7"/>
  <c r="G601" i="7"/>
  <c r="G600" i="7"/>
  <c r="I484" i="7"/>
  <c r="G500" i="7"/>
  <c r="G470" i="7"/>
  <c r="G469" i="7"/>
  <c r="H463" i="7"/>
  <c r="H176" i="3" s="1"/>
  <c r="G468" i="7"/>
  <c r="G467" i="7"/>
  <c r="I451" i="7"/>
  <c r="I173" i="3" s="1"/>
  <c r="G460" i="7"/>
  <c r="G459" i="7"/>
  <c r="G458" i="7"/>
  <c r="G457" i="7"/>
  <c r="G456" i="7"/>
  <c r="G455" i="7"/>
  <c r="I388" i="7"/>
  <c r="I147" i="3" s="1"/>
  <c r="G396" i="7"/>
  <c r="G395" i="7"/>
  <c r="H388" i="7"/>
  <c r="G394" i="7"/>
  <c r="G393" i="7"/>
  <c r="G391" i="7"/>
  <c r="I306" i="7"/>
  <c r="I116" i="3" s="1"/>
  <c r="I316" i="7"/>
  <c r="G319" i="7"/>
  <c r="G318" i="7"/>
  <c r="H271" i="7"/>
  <c r="G274" i="7"/>
  <c r="H180" i="7"/>
  <c r="G181" i="7"/>
  <c r="G182" i="7"/>
  <c r="G183" i="7"/>
  <c r="G129" i="7"/>
  <c r="G128" i="7"/>
  <c r="G126" i="7"/>
  <c r="G121" i="7"/>
  <c r="G111" i="7"/>
  <c r="G110" i="7"/>
  <c r="G80" i="7"/>
  <c r="G40" i="7"/>
  <c r="G41" i="7"/>
  <c r="E47" i="4"/>
  <c r="G24" i="7"/>
  <c r="G20" i="7"/>
  <c r="G19" i="7"/>
  <c r="E40" i="4"/>
  <c r="G18" i="7"/>
  <c r="E18" i="4"/>
  <c r="G16" i="7"/>
  <c r="I579" i="7" l="1"/>
  <c r="G592" i="7"/>
  <c r="G593" i="7"/>
  <c r="G594" i="7"/>
  <c r="G499" i="7"/>
  <c r="G309" i="7"/>
  <c r="G308" i="7"/>
  <c r="H306" i="7"/>
  <c r="G700" i="7"/>
  <c r="G113" i="7"/>
  <c r="G119" i="7"/>
  <c r="D52" i="8"/>
  <c r="D51" i="8"/>
  <c r="E116" i="2"/>
  <c r="E108" i="8"/>
  <c r="D108" i="8" s="1"/>
  <c r="D23" i="8"/>
  <c r="D43" i="8"/>
  <c r="D42" i="8"/>
  <c r="D40" i="8"/>
  <c r="D31" i="8"/>
  <c r="D112" i="8"/>
  <c r="D105" i="8"/>
  <c r="D106" i="8"/>
  <c r="E123" i="8"/>
  <c r="D123" i="8" s="1"/>
  <c r="D122" i="8" s="1"/>
  <c r="D126" i="8"/>
  <c r="D125" i="8"/>
  <c r="D121" i="8"/>
  <c r="D114" i="8" s="1"/>
  <c r="D37" i="8"/>
  <c r="D33" i="8"/>
  <c r="D34" i="8"/>
  <c r="E48" i="8"/>
  <c r="D48" i="8" s="1"/>
  <c r="D142" i="8"/>
  <c r="F137" i="8"/>
  <c r="F92" i="8" s="1"/>
  <c r="E137" i="8"/>
  <c r="D107" i="8"/>
  <c r="D104" i="8"/>
  <c r="E101" i="8"/>
  <c r="D90" i="8"/>
  <c r="D87" i="8" s="1"/>
  <c r="F87" i="8"/>
  <c r="F62" i="8" s="1"/>
  <c r="D85" i="8"/>
  <c r="D84" i="8"/>
  <c r="D80" i="8"/>
  <c r="E77" i="8"/>
  <c r="E62" i="8" s="1"/>
  <c r="D32" i="8"/>
  <c r="D20" i="8"/>
  <c r="E18" i="8"/>
  <c r="D18" i="8" s="1"/>
  <c r="D16" i="8"/>
  <c r="D15" i="8"/>
  <c r="D13" i="8"/>
  <c r="D91" i="2"/>
  <c r="D62" i="8" l="1"/>
  <c r="E21" i="8"/>
  <c r="E122" i="8"/>
  <c r="E46" i="8"/>
  <c r="D46" i="8" s="1"/>
  <c r="D137" i="8"/>
  <c r="D77" i="8"/>
  <c r="F8" i="8"/>
  <c r="D101" i="8"/>
  <c r="H296" i="3"/>
  <c r="E135" i="4"/>
  <c r="E10" i="8" l="1"/>
  <c r="D10" i="8" s="1"/>
  <c r="E92" i="8"/>
  <c r="D92" i="8" s="1"/>
  <c r="D21" i="8"/>
  <c r="D8" i="8" l="1"/>
  <c r="E8" i="8"/>
  <c r="E126" i="4"/>
  <c r="D126" i="4" s="1"/>
  <c r="D119" i="4" s="1"/>
  <c r="D115" i="4" s="1"/>
  <c r="G116" i="7"/>
  <c r="G117" i="7"/>
  <c r="G118" i="7"/>
  <c r="G115" i="7"/>
  <c r="E119" i="4" l="1"/>
  <c r="E115" i="4" s="1"/>
  <c r="E137" i="2" l="1"/>
  <c r="E151" i="4" l="1"/>
  <c r="G125" i="7" l="1"/>
  <c r="E91" i="4"/>
  <c r="G124" i="7"/>
  <c r="G712" i="7"/>
  <c r="F188" i="4"/>
  <c r="I33" i="3" l="1"/>
  <c r="I31" i="3" s="1"/>
  <c r="G131" i="7"/>
  <c r="G132" i="7"/>
  <c r="F58" i="6"/>
  <c r="D58" i="6" s="1"/>
  <c r="D42" i="2"/>
  <c r="D41" i="2"/>
  <c r="D50" i="4"/>
  <c r="D33" i="4"/>
  <c r="H52" i="3"/>
  <c r="H50" i="3" s="1"/>
  <c r="H13" i="3"/>
  <c r="G36" i="7"/>
  <c r="G37" i="7"/>
  <c r="G38" i="7"/>
  <c r="G44" i="7"/>
  <c r="G45" i="7"/>
  <c r="G46" i="7"/>
  <c r="G48" i="7"/>
  <c r="G49" i="7"/>
  <c r="G50" i="7"/>
  <c r="G52" i="7"/>
  <c r="G54" i="7"/>
  <c r="G55" i="7"/>
  <c r="G56" i="7"/>
  <c r="D87" i="2"/>
  <c r="E39" i="4"/>
  <c r="D39" i="4" s="1"/>
  <c r="G476" i="7"/>
  <c r="G311" i="7"/>
  <c r="G312" i="7"/>
  <c r="G313" i="7"/>
  <c r="G314" i="7"/>
  <c r="G315" i="7"/>
  <c r="G316" i="7"/>
  <c r="D190" i="4"/>
  <c r="G130" i="7"/>
  <c r="G127" i="7"/>
  <c r="D44" i="4"/>
  <c r="D182" i="4"/>
  <c r="E111" i="2"/>
  <c r="D111" i="2" s="1"/>
  <c r="D84" i="2"/>
  <c r="D53" i="4"/>
  <c r="G180" i="7"/>
  <c r="H294" i="3"/>
  <c r="G34" i="7"/>
  <c r="E13" i="2"/>
  <c r="D15" i="2"/>
  <c r="D16" i="2"/>
  <c r="E17" i="2"/>
  <c r="D17" i="2" s="1"/>
  <c r="D19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E47" i="2"/>
  <c r="D47" i="2" s="1"/>
  <c r="D50" i="2"/>
  <c r="D51" i="2"/>
  <c r="E55" i="2"/>
  <c r="D55" i="2" s="1"/>
  <c r="D57" i="2"/>
  <c r="D58" i="2"/>
  <c r="D59" i="2"/>
  <c r="D60" i="2"/>
  <c r="E64" i="2"/>
  <c r="D64" i="2" s="1"/>
  <c r="D66" i="2"/>
  <c r="F67" i="2"/>
  <c r="D67" i="2" s="1"/>
  <c r="D69" i="2"/>
  <c r="E70" i="2"/>
  <c r="D72" i="2"/>
  <c r="F73" i="2"/>
  <c r="D73" i="2" s="1"/>
  <c r="D75" i="2"/>
  <c r="D79" i="2"/>
  <c r="E80" i="2"/>
  <c r="D80" i="2" s="1"/>
  <c r="D82" i="2"/>
  <c r="D83" i="2"/>
  <c r="E85" i="2"/>
  <c r="D85" i="2" s="1"/>
  <c r="F92" i="2"/>
  <c r="D92" i="2" s="1"/>
  <c r="D94" i="2"/>
  <c r="F98" i="2"/>
  <c r="D98" i="2" s="1"/>
  <c r="D100" i="2"/>
  <c r="E101" i="2"/>
  <c r="D103" i="2"/>
  <c r="E104" i="2"/>
  <c r="D104" i="2" s="1"/>
  <c r="D107" i="2"/>
  <c r="D108" i="2"/>
  <c r="D109" i="2"/>
  <c r="D110" i="2"/>
  <c r="D114" i="2"/>
  <c r="D115" i="2"/>
  <c r="D116" i="2"/>
  <c r="D119" i="2"/>
  <c r="D120" i="2"/>
  <c r="D121" i="2"/>
  <c r="E122" i="2"/>
  <c r="D125" i="2"/>
  <c r="D126" i="2"/>
  <c r="D127" i="2"/>
  <c r="D130" i="2"/>
  <c r="D131" i="2"/>
  <c r="F132" i="2"/>
  <c r="D132" i="2" s="1"/>
  <c r="D135" i="2"/>
  <c r="D136" i="2"/>
  <c r="F137" i="2"/>
  <c r="D142" i="2"/>
  <c r="G12" i="3"/>
  <c r="G14" i="3"/>
  <c r="G15" i="3"/>
  <c r="H16" i="3"/>
  <c r="I16" i="3"/>
  <c r="G17" i="3"/>
  <c r="G18" i="3"/>
  <c r="G19" i="3"/>
  <c r="G21" i="3"/>
  <c r="G22" i="3"/>
  <c r="G23" i="3"/>
  <c r="H25" i="3"/>
  <c r="I25" i="3"/>
  <c r="G26" i="3"/>
  <c r="G27" i="3"/>
  <c r="H28" i="3"/>
  <c r="I28" i="3"/>
  <c r="G29" i="3"/>
  <c r="G30" i="3"/>
  <c r="G32" i="3"/>
  <c r="H34" i="3"/>
  <c r="I34" i="3"/>
  <c r="G35" i="3"/>
  <c r="G36" i="3"/>
  <c r="G38" i="3"/>
  <c r="I39" i="3"/>
  <c r="I37" i="3" s="1"/>
  <c r="G40" i="3"/>
  <c r="G41" i="3"/>
  <c r="G43" i="3"/>
  <c r="G44" i="3"/>
  <c r="G46" i="3"/>
  <c r="H47" i="3"/>
  <c r="I47" i="3"/>
  <c r="G48" i="3"/>
  <c r="G49" i="3"/>
  <c r="I50" i="3"/>
  <c r="G51" i="3"/>
  <c r="H53" i="3"/>
  <c r="I53" i="3"/>
  <c r="G54" i="3"/>
  <c r="G55" i="3"/>
  <c r="H56" i="3"/>
  <c r="I56" i="3"/>
  <c r="G57" i="3"/>
  <c r="G58" i="3"/>
  <c r="G59" i="3"/>
  <c r="H60" i="3"/>
  <c r="I60" i="3"/>
  <c r="G61" i="3"/>
  <c r="G62" i="3"/>
  <c r="G64" i="3"/>
  <c r="H65" i="3"/>
  <c r="I65" i="3"/>
  <c r="G66" i="3"/>
  <c r="G67" i="3"/>
  <c r="G68" i="3"/>
  <c r="G69" i="3"/>
  <c r="H70" i="3"/>
  <c r="I70" i="3"/>
  <c r="G71" i="3"/>
  <c r="G72" i="3"/>
  <c r="H73" i="3"/>
  <c r="I73" i="3"/>
  <c r="G74" i="3"/>
  <c r="G75" i="3"/>
  <c r="G76" i="3"/>
  <c r="H77" i="3"/>
  <c r="I77" i="3"/>
  <c r="G78" i="3"/>
  <c r="G79" i="3"/>
  <c r="H80" i="3"/>
  <c r="I80" i="3"/>
  <c r="G81" i="3"/>
  <c r="G82" i="3"/>
  <c r="H83" i="3"/>
  <c r="G83" i="3" s="1"/>
  <c r="I83" i="3"/>
  <c r="G84" i="3"/>
  <c r="G85" i="3"/>
  <c r="H86" i="3"/>
  <c r="I86" i="3"/>
  <c r="G87" i="3"/>
  <c r="G88" i="3"/>
  <c r="G90" i="3"/>
  <c r="H91" i="3"/>
  <c r="I91" i="3"/>
  <c r="G91" i="3" s="1"/>
  <c r="G92" i="3"/>
  <c r="G93" i="3"/>
  <c r="G94" i="3"/>
  <c r="G96" i="3"/>
  <c r="G98" i="3"/>
  <c r="G99" i="3"/>
  <c r="H101" i="3"/>
  <c r="I101" i="3"/>
  <c r="G102" i="3"/>
  <c r="G103" i="3"/>
  <c r="G104" i="3"/>
  <c r="G105" i="3"/>
  <c r="G106" i="3"/>
  <c r="G107" i="3"/>
  <c r="G108" i="3"/>
  <c r="H109" i="3"/>
  <c r="I109" i="3"/>
  <c r="G110" i="3"/>
  <c r="G111" i="3"/>
  <c r="G112" i="3"/>
  <c r="G113" i="3"/>
  <c r="G115" i="3"/>
  <c r="G117" i="3"/>
  <c r="G118" i="3"/>
  <c r="G119" i="3"/>
  <c r="H121" i="3"/>
  <c r="I121" i="3"/>
  <c r="G122" i="3"/>
  <c r="G123" i="3"/>
  <c r="H124" i="3"/>
  <c r="I124" i="3"/>
  <c r="G125" i="3"/>
  <c r="G126" i="3"/>
  <c r="G127" i="3"/>
  <c r="G128" i="3"/>
  <c r="G129" i="3"/>
  <c r="H130" i="3"/>
  <c r="I130" i="3"/>
  <c r="G131" i="3"/>
  <c r="G132" i="3"/>
  <c r="G133" i="3"/>
  <c r="G134" i="3"/>
  <c r="G135" i="3"/>
  <c r="G136" i="3"/>
  <c r="G137" i="3"/>
  <c r="G138" i="3"/>
  <c r="H139" i="3"/>
  <c r="G140" i="3"/>
  <c r="G144" i="3"/>
  <c r="I145" i="3"/>
  <c r="G146" i="3"/>
  <c r="H148" i="3"/>
  <c r="I148" i="3"/>
  <c r="G149" i="3"/>
  <c r="G150" i="3"/>
  <c r="H151" i="3"/>
  <c r="I151" i="3"/>
  <c r="G152" i="3"/>
  <c r="G153" i="3"/>
  <c r="H154" i="3"/>
  <c r="I154" i="3"/>
  <c r="G155" i="3"/>
  <c r="G156" i="3"/>
  <c r="H157" i="3"/>
  <c r="I157" i="3"/>
  <c r="G158" i="3"/>
  <c r="G159" i="3"/>
  <c r="H160" i="3"/>
  <c r="I160" i="3"/>
  <c r="G161" i="3"/>
  <c r="G162" i="3"/>
  <c r="G164" i="3"/>
  <c r="H165" i="3"/>
  <c r="I165" i="3"/>
  <c r="G166" i="3"/>
  <c r="G167" i="3"/>
  <c r="H171" i="3"/>
  <c r="I171" i="3"/>
  <c r="G172" i="3"/>
  <c r="G173" i="3"/>
  <c r="H174" i="3"/>
  <c r="G175" i="3"/>
  <c r="H177" i="3"/>
  <c r="I177" i="3"/>
  <c r="G178" i="3"/>
  <c r="G179" i="3"/>
  <c r="G184" i="3"/>
  <c r="H185" i="3"/>
  <c r="I185" i="3"/>
  <c r="G186" i="3"/>
  <c r="G187" i="3"/>
  <c r="G188" i="3"/>
  <c r="G189" i="3"/>
  <c r="H190" i="3"/>
  <c r="I190" i="3"/>
  <c r="G191" i="3"/>
  <c r="G192" i="3"/>
  <c r="G193" i="3"/>
  <c r="G194" i="3"/>
  <c r="G195" i="3"/>
  <c r="H196" i="3"/>
  <c r="I196" i="3"/>
  <c r="G197" i="3"/>
  <c r="G198" i="3"/>
  <c r="G199" i="3"/>
  <c r="G200" i="3"/>
  <c r="G201" i="3"/>
  <c r="H202" i="3"/>
  <c r="I202" i="3"/>
  <c r="G203" i="3"/>
  <c r="G204" i="3"/>
  <c r="H205" i="3"/>
  <c r="I205" i="3"/>
  <c r="G206" i="3"/>
  <c r="G207" i="3"/>
  <c r="I208" i="3"/>
  <c r="G209" i="3"/>
  <c r="G210" i="3"/>
  <c r="G213" i="3"/>
  <c r="G215" i="3"/>
  <c r="G218" i="3"/>
  <c r="G220" i="3"/>
  <c r="G224" i="3"/>
  <c r="H226" i="3"/>
  <c r="I226" i="3"/>
  <c r="G227" i="3"/>
  <c r="G228" i="3"/>
  <c r="G229" i="3"/>
  <c r="G230" i="3"/>
  <c r="H231" i="3"/>
  <c r="I231" i="3"/>
  <c r="G232" i="3"/>
  <c r="G233" i="3"/>
  <c r="G234" i="3"/>
  <c r="G235" i="3"/>
  <c r="H236" i="3"/>
  <c r="I236" i="3"/>
  <c r="G237" i="3"/>
  <c r="G238" i="3"/>
  <c r="H239" i="3"/>
  <c r="I239" i="3"/>
  <c r="G240" i="3"/>
  <c r="G241" i="3"/>
  <c r="G247" i="3"/>
  <c r="H248" i="3"/>
  <c r="I248" i="3"/>
  <c r="G249" i="3"/>
  <c r="G250" i="3"/>
  <c r="G251" i="3"/>
  <c r="H252" i="3"/>
  <c r="I252" i="3"/>
  <c r="G253" i="3"/>
  <c r="G254" i="3"/>
  <c r="G255" i="3"/>
  <c r="H256" i="3"/>
  <c r="I256" i="3"/>
  <c r="G257" i="3"/>
  <c r="G258" i="3"/>
  <c r="G259" i="3"/>
  <c r="H260" i="3"/>
  <c r="I260" i="3"/>
  <c r="G261" i="3"/>
  <c r="G262" i="3"/>
  <c r="G263" i="3"/>
  <c r="H264" i="3"/>
  <c r="I264" i="3"/>
  <c r="G265" i="3"/>
  <c r="G266" i="3"/>
  <c r="H267" i="3"/>
  <c r="I267" i="3"/>
  <c r="G268" i="3"/>
  <c r="G269" i="3"/>
  <c r="G271" i="3"/>
  <c r="I275" i="3"/>
  <c r="G277" i="3"/>
  <c r="H279" i="3"/>
  <c r="G279" i="3" s="1"/>
  <c r="I279" i="3"/>
  <c r="G280" i="3"/>
  <c r="G281" i="3"/>
  <c r="H282" i="3"/>
  <c r="I282" i="3"/>
  <c r="G283" i="3"/>
  <c r="G284" i="3"/>
  <c r="H285" i="3"/>
  <c r="I285" i="3"/>
  <c r="G286" i="3"/>
  <c r="G287" i="3"/>
  <c r="H288" i="3"/>
  <c r="I288" i="3"/>
  <c r="G289" i="3"/>
  <c r="G290" i="3"/>
  <c r="H291" i="3"/>
  <c r="I291" i="3"/>
  <c r="G292" i="3"/>
  <c r="G293" i="3"/>
  <c r="I294" i="3"/>
  <c r="G295" i="3"/>
  <c r="H297" i="3"/>
  <c r="I297" i="3"/>
  <c r="G298" i="3"/>
  <c r="G299" i="3"/>
  <c r="G300" i="3"/>
  <c r="G302" i="3"/>
  <c r="G303" i="3"/>
  <c r="I307" i="3"/>
  <c r="I305" i="3" s="1"/>
  <c r="H309" i="3"/>
  <c r="H307" i="3" s="1"/>
  <c r="F12" i="4"/>
  <c r="F10" i="4" s="1"/>
  <c r="D18" i="4"/>
  <c r="E19" i="4"/>
  <c r="D19" i="4" s="1"/>
  <c r="D21" i="4"/>
  <c r="D28" i="4"/>
  <c r="D29" i="4"/>
  <c r="D34" i="4"/>
  <c r="D35" i="4"/>
  <c r="D37" i="4"/>
  <c r="D40" i="4"/>
  <c r="D42" i="4"/>
  <c r="D45" i="4"/>
  <c r="D46" i="4"/>
  <c r="D47" i="4"/>
  <c r="D48" i="4"/>
  <c r="D49" i="4"/>
  <c r="D52" i="4"/>
  <c r="D55" i="4"/>
  <c r="D56" i="4"/>
  <c r="D59" i="4"/>
  <c r="D61" i="4"/>
  <c r="D62" i="4"/>
  <c r="D64" i="4"/>
  <c r="E70" i="4"/>
  <c r="D70" i="4" s="1"/>
  <c r="D72" i="4"/>
  <c r="D73" i="4"/>
  <c r="E74" i="4"/>
  <c r="D74" i="4" s="1"/>
  <c r="D76" i="4"/>
  <c r="D77" i="4"/>
  <c r="E78" i="4"/>
  <c r="D78" i="4" s="1"/>
  <c r="D80" i="4"/>
  <c r="D81" i="4"/>
  <c r="D82" i="4"/>
  <c r="D88" i="4"/>
  <c r="E89" i="4"/>
  <c r="D89" i="4" s="1"/>
  <c r="D91" i="4"/>
  <c r="D92" i="4"/>
  <c r="D95" i="4"/>
  <c r="D97" i="4"/>
  <c r="D98" i="4"/>
  <c r="E99" i="4"/>
  <c r="D99" i="4" s="1"/>
  <c r="D101" i="4"/>
  <c r="D102" i="4"/>
  <c r="D105" i="4"/>
  <c r="D106" i="4"/>
  <c r="E109" i="4"/>
  <c r="E107" i="4" s="1"/>
  <c r="F109" i="4"/>
  <c r="F107" i="4" s="1"/>
  <c r="F103" i="4" s="1"/>
  <c r="D111" i="4"/>
  <c r="D112" i="4"/>
  <c r="D113" i="4"/>
  <c r="D114" i="4"/>
  <c r="D117" i="4"/>
  <c r="D118" i="4"/>
  <c r="F121" i="4"/>
  <c r="F119" i="4" s="1"/>
  <c r="F115" i="4" s="1"/>
  <c r="D123" i="4"/>
  <c r="D124" i="4"/>
  <c r="D125" i="4"/>
  <c r="E129" i="4"/>
  <c r="D129" i="4" s="1"/>
  <c r="D131" i="4"/>
  <c r="D132" i="4"/>
  <c r="D134" i="4"/>
  <c r="D135" i="4"/>
  <c r="D136" i="4"/>
  <c r="D137" i="4"/>
  <c r="E139" i="4"/>
  <c r="D139" i="4" s="1"/>
  <c r="D141" i="4"/>
  <c r="D146" i="4"/>
  <c r="E147" i="4"/>
  <c r="D147" i="4" s="1"/>
  <c r="D150" i="4"/>
  <c r="D151" i="4"/>
  <c r="D153" i="4"/>
  <c r="E154" i="4"/>
  <c r="D154" i="4" s="1"/>
  <c r="D156" i="4"/>
  <c r="E157" i="4"/>
  <c r="D157" i="4" s="1"/>
  <c r="D159" i="4"/>
  <c r="D160" i="4"/>
  <c r="E161" i="4"/>
  <c r="D161" i="4" s="1"/>
  <c r="D163" i="4"/>
  <c r="E164" i="4"/>
  <c r="D164" i="4" s="1"/>
  <c r="D166" i="4"/>
  <c r="F167" i="4"/>
  <c r="F142" i="4" s="1"/>
  <c r="E169" i="4"/>
  <c r="E167" i="4" s="1"/>
  <c r="D177" i="4"/>
  <c r="D178" i="4"/>
  <c r="D184" i="4"/>
  <c r="E185" i="4"/>
  <c r="D187" i="4"/>
  <c r="D188" i="4"/>
  <c r="D189" i="4"/>
  <c r="F191" i="4"/>
  <c r="D191" i="4" s="1"/>
  <c r="D193" i="4"/>
  <c r="D194" i="4"/>
  <c r="D195" i="4"/>
  <c r="D196" i="4"/>
  <c r="F197" i="4"/>
  <c r="D197" i="4" s="1"/>
  <c r="D199" i="4"/>
  <c r="F200" i="4"/>
  <c r="D200" i="4" s="1"/>
  <c r="D202" i="4"/>
  <c r="D203" i="4"/>
  <c r="D204" i="4"/>
  <c r="D205" i="4"/>
  <c r="F208" i="4"/>
  <c r="D210" i="4"/>
  <c r="D211" i="4"/>
  <c r="D212" i="4"/>
  <c r="F216" i="4"/>
  <c r="D216" i="4" s="1"/>
  <c r="D218" i="4"/>
  <c r="D219" i="4"/>
  <c r="D220" i="4"/>
  <c r="F221" i="4"/>
  <c r="D221" i="4" s="1"/>
  <c r="D223" i="4"/>
  <c r="F224" i="4"/>
  <c r="D224" i="4" s="1"/>
  <c r="D226" i="4"/>
  <c r="D227" i="4"/>
  <c r="D228" i="4"/>
  <c r="D229" i="4"/>
  <c r="F15" i="6"/>
  <c r="D15" i="6" s="1"/>
  <c r="D17" i="6"/>
  <c r="D18" i="6"/>
  <c r="F23" i="6"/>
  <c r="D23" i="6" s="1"/>
  <c r="D25" i="6"/>
  <c r="D26" i="6"/>
  <c r="F27" i="6"/>
  <c r="D27" i="6" s="1"/>
  <c r="D29" i="6"/>
  <c r="D30" i="6"/>
  <c r="E33" i="6"/>
  <c r="F33" i="6"/>
  <c r="D35" i="6"/>
  <c r="D36" i="6"/>
  <c r="E37" i="6"/>
  <c r="F37" i="6"/>
  <c r="D38" i="6"/>
  <c r="D39" i="6"/>
  <c r="D40" i="6"/>
  <c r="F43" i="6"/>
  <c r="D43" i="6" s="1"/>
  <c r="D45" i="6"/>
  <c r="D46" i="6"/>
  <c r="D47" i="6"/>
  <c r="E48" i="6"/>
  <c r="F48" i="6"/>
  <c r="D50" i="6"/>
  <c r="D51" i="6"/>
  <c r="E52" i="6"/>
  <c r="D54" i="6"/>
  <c r="D56" i="6"/>
  <c r="E57" i="6"/>
  <c r="D57" i="6" s="1"/>
  <c r="D60" i="6"/>
  <c r="D65" i="6"/>
  <c r="F70" i="6"/>
  <c r="D70" i="6" s="1"/>
  <c r="D72" i="6"/>
  <c r="D73" i="6"/>
  <c r="F76" i="6"/>
  <c r="D76" i="6" s="1"/>
  <c r="D78" i="6"/>
  <c r="D79" i="6"/>
  <c r="E80" i="6"/>
  <c r="E74" i="6" s="1"/>
  <c r="E68" i="6" s="1"/>
  <c r="F80" i="6"/>
  <c r="D82" i="6"/>
  <c r="D83" i="6"/>
  <c r="G15" i="7"/>
  <c r="G21" i="7"/>
  <c r="G22" i="7"/>
  <c r="G23" i="7"/>
  <c r="G25" i="7"/>
  <c r="G26" i="7"/>
  <c r="G27" i="7"/>
  <c r="G28" i="7"/>
  <c r="G29" i="7"/>
  <c r="G30" i="7"/>
  <c r="G31" i="7"/>
  <c r="G32" i="7"/>
  <c r="G33" i="7"/>
  <c r="G35" i="7"/>
  <c r="H69" i="7"/>
  <c r="I69" i="7"/>
  <c r="G71" i="7"/>
  <c r="G72" i="7"/>
  <c r="H73" i="7"/>
  <c r="I73" i="7"/>
  <c r="G75" i="7"/>
  <c r="G76" i="7"/>
  <c r="H77" i="7"/>
  <c r="I77" i="7"/>
  <c r="I78" i="7"/>
  <c r="G78" i="7" s="1"/>
  <c r="G79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H96" i="7"/>
  <c r="H94" i="7" s="1"/>
  <c r="I96" i="7"/>
  <c r="I94" i="7" s="1"/>
  <c r="G98" i="7"/>
  <c r="G99" i="7"/>
  <c r="H102" i="7"/>
  <c r="H100" i="7" s="1"/>
  <c r="I102" i="7"/>
  <c r="I100" i="7" s="1"/>
  <c r="G104" i="7"/>
  <c r="G105" i="7"/>
  <c r="G112" i="7"/>
  <c r="G114" i="7"/>
  <c r="G120" i="7"/>
  <c r="G122" i="7"/>
  <c r="G123" i="7"/>
  <c r="H135" i="7"/>
  <c r="H133" i="7" s="1"/>
  <c r="I135" i="7"/>
  <c r="I133" i="7" s="1"/>
  <c r="G137" i="7"/>
  <c r="G138" i="7"/>
  <c r="H141" i="7"/>
  <c r="H139" i="7" s="1"/>
  <c r="I141" i="7"/>
  <c r="G143" i="7"/>
  <c r="G144" i="7"/>
  <c r="I145" i="7"/>
  <c r="G145" i="7" s="1"/>
  <c r="G147" i="7"/>
  <c r="G148" i="7"/>
  <c r="I154" i="7"/>
  <c r="I152" i="7" s="1"/>
  <c r="G152" i="7" s="1"/>
  <c r="G156" i="7"/>
  <c r="G157" i="7"/>
  <c r="I160" i="7"/>
  <c r="I158" i="7" s="1"/>
  <c r="G158" i="7" s="1"/>
  <c r="G162" i="7"/>
  <c r="G163" i="7"/>
  <c r="I166" i="7"/>
  <c r="G166" i="7" s="1"/>
  <c r="G168" i="7"/>
  <c r="G169" i="7"/>
  <c r="I176" i="7"/>
  <c r="I174" i="7" s="1"/>
  <c r="G178" i="7"/>
  <c r="H188" i="7"/>
  <c r="I188" i="7"/>
  <c r="G190" i="7"/>
  <c r="G191" i="7"/>
  <c r="H192" i="7"/>
  <c r="I192" i="7"/>
  <c r="G194" i="7"/>
  <c r="G195" i="7"/>
  <c r="H196" i="7"/>
  <c r="I196" i="7"/>
  <c r="G198" i="7"/>
  <c r="G199" i="7"/>
  <c r="H202" i="7"/>
  <c r="H200" i="7" s="1"/>
  <c r="I202" i="7"/>
  <c r="I200" i="7" s="1"/>
  <c r="G204" i="7"/>
  <c r="G205" i="7"/>
  <c r="H208" i="7"/>
  <c r="I208" i="7"/>
  <c r="G210" i="7"/>
  <c r="G211" i="7"/>
  <c r="H212" i="7"/>
  <c r="I212" i="7"/>
  <c r="G214" i="7"/>
  <c r="G215" i="7"/>
  <c r="H218" i="7"/>
  <c r="H216" i="7" s="1"/>
  <c r="I218" i="7"/>
  <c r="I216" i="7" s="1"/>
  <c r="G220" i="7"/>
  <c r="G221" i="7"/>
  <c r="H224" i="7"/>
  <c r="H222" i="7" s="1"/>
  <c r="I224" i="7"/>
  <c r="I222" i="7" s="1"/>
  <c r="G226" i="7"/>
  <c r="G227" i="7"/>
  <c r="H230" i="7"/>
  <c r="H228" i="7" s="1"/>
  <c r="I230" i="7"/>
  <c r="I228" i="7" s="1"/>
  <c r="G232" i="7"/>
  <c r="G233" i="7"/>
  <c r="H236" i="7"/>
  <c r="H234" i="7" s="1"/>
  <c r="I236" i="7"/>
  <c r="I234" i="7" s="1"/>
  <c r="G238" i="7"/>
  <c r="G239" i="7"/>
  <c r="H244" i="7"/>
  <c r="I244" i="7"/>
  <c r="G246" i="7"/>
  <c r="G247" i="7"/>
  <c r="H248" i="7"/>
  <c r="I248" i="7"/>
  <c r="G250" i="7"/>
  <c r="G251" i="7"/>
  <c r="H97" i="3"/>
  <c r="I254" i="7"/>
  <c r="G256" i="7"/>
  <c r="G258" i="7"/>
  <c r="G259" i="7"/>
  <c r="G260" i="7"/>
  <c r="G261" i="7"/>
  <c r="G262" i="7"/>
  <c r="H263" i="7"/>
  <c r="I263" i="7"/>
  <c r="G265" i="7"/>
  <c r="G266" i="7"/>
  <c r="H267" i="7"/>
  <c r="I267" i="7"/>
  <c r="G269" i="7"/>
  <c r="G270" i="7"/>
  <c r="H100" i="3"/>
  <c r="I100" i="3"/>
  <c r="G273" i="7"/>
  <c r="G275" i="7"/>
  <c r="H278" i="7"/>
  <c r="I278" i="7"/>
  <c r="G280" i="7"/>
  <c r="G281" i="7"/>
  <c r="H282" i="7"/>
  <c r="I282" i="7"/>
  <c r="G284" i="7"/>
  <c r="G285" i="7"/>
  <c r="H286" i="7"/>
  <c r="I286" i="7"/>
  <c r="G288" i="7"/>
  <c r="G289" i="7"/>
  <c r="H292" i="7"/>
  <c r="I292" i="7"/>
  <c r="G294" i="7"/>
  <c r="G295" i="7"/>
  <c r="H296" i="7"/>
  <c r="I296" i="7"/>
  <c r="G298" i="7"/>
  <c r="G299" i="7"/>
  <c r="H300" i="7"/>
  <c r="I300" i="7"/>
  <c r="G302" i="7"/>
  <c r="G303" i="7"/>
  <c r="H116" i="3"/>
  <c r="G310" i="7"/>
  <c r="G317" i="7"/>
  <c r="H320" i="7"/>
  <c r="I320" i="7"/>
  <c r="G322" i="7"/>
  <c r="G323" i="7"/>
  <c r="H324" i="7"/>
  <c r="I324" i="7"/>
  <c r="G326" i="7"/>
  <c r="G327" i="7"/>
  <c r="H328" i="7"/>
  <c r="I328" i="7"/>
  <c r="G330" i="7"/>
  <c r="G331" i="7"/>
  <c r="H332" i="7"/>
  <c r="I332" i="7"/>
  <c r="G334" i="7"/>
  <c r="G335" i="7"/>
  <c r="H338" i="7"/>
  <c r="H336" i="7" s="1"/>
  <c r="I338" i="7"/>
  <c r="I336" i="7" s="1"/>
  <c r="G340" i="7"/>
  <c r="G341" i="7"/>
  <c r="H344" i="7"/>
  <c r="I344" i="7"/>
  <c r="G346" i="7"/>
  <c r="G347" i="7"/>
  <c r="H348" i="7"/>
  <c r="I348" i="7"/>
  <c r="G350" i="7"/>
  <c r="G351" i="7"/>
  <c r="H352" i="7"/>
  <c r="I352" i="7"/>
  <c r="G354" i="7"/>
  <c r="G355" i="7"/>
  <c r="H356" i="7"/>
  <c r="I356" i="7"/>
  <c r="G358" i="7"/>
  <c r="G359" i="7"/>
  <c r="H362" i="7"/>
  <c r="I362" i="7"/>
  <c r="G364" i="7"/>
  <c r="G365" i="7"/>
  <c r="H366" i="7"/>
  <c r="I366" i="7"/>
  <c r="G368" i="7"/>
  <c r="G369" i="7"/>
  <c r="H370" i="7"/>
  <c r="I370" i="7"/>
  <c r="G372" i="7"/>
  <c r="G373" i="7"/>
  <c r="H374" i="7"/>
  <c r="I374" i="7"/>
  <c r="G376" i="7"/>
  <c r="G377" i="7"/>
  <c r="H380" i="7"/>
  <c r="H378" i="7" s="1"/>
  <c r="G383" i="7"/>
  <c r="H386" i="7"/>
  <c r="I386" i="7"/>
  <c r="G390" i="7"/>
  <c r="G392" i="7"/>
  <c r="H399" i="7"/>
  <c r="H397" i="7" s="1"/>
  <c r="I399" i="7"/>
  <c r="I397" i="7" s="1"/>
  <c r="G401" i="7"/>
  <c r="G402" i="7"/>
  <c r="H405" i="7"/>
  <c r="H403" i="7" s="1"/>
  <c r="I405" i="7"/>
  <c r="I403" i="7" s="1"/>
  <c r="G407" i="7"/>
  <c r="G408" i="7"/>
  <c r="H411" i="7"/>
  <c r="I411" i="7"/>
  <c r="I409" i="7" s="1"/>
  <c r="G413" i="7"/>
  <c r="G414" i="7"/>
  <c r="H417" i="7"/>
  <c r="H415" i="7" s="1"/>
  <c r="I417" i="7"/>
  <c r="I415" i="7" s="1"/>
  <c r="G419" i="7"/>
  <c r="G420" i="7"/>
  <c r="H423" i="7"/>
  <c r="I423" i="7"/>
  <c r="I421" i="7" s="1"/>
  <c r="G425" i="7"/>
  <c r="G426" i="7"/>
  <c r="H431" i="7"/>
  <c r="H429" i="7" s="1"/>
  <c r="I431" i="7"/>
  <c r="I429" i="7" s="1"/>
  <c r="G433" i="7"/>
  <c r="G434" i="7"/>
  <c r="H437" i="7"/>
  <c r="H435" i="7" s="1"/>
  <c r="I437" i="7"/>
  <c r="I435" i="7" s="1"/>
  <c r="G439" i="7"/>
  <c r="G440" i="7"/>
  <c r="G441" i="7"/>
  <c r="G442" i="7"/>
  <c r="G443" i="7"/>
  <c r="G444" i="7"/>
  <c r="G445" i="7"/>
  <c r="G446" i="7"/>
  <c r="G447" i="7"/>
  <c r="G448" i="7"/>
  <c r="H449" i="7"/>
  <c r="I449" i="7"/>
  <c r="G453" i="7"/>
  <c r="G454" i="7"/>
  <c r="I461" i="7"/>
  <c r="G465" i="7"/>
  <c r="G466" i="7"/>
  <c r="H473" i="7"/>
  <c r="H471" i="7" s="1"/>
  <c r="I473" i="7"/>
  <c r="I471" i="7" s="1"/>
  <c r="G475" i="7"/>
  <c r="H484" i="7"/>
  <c r="H182" i="3" s="1"/>
  <c r="I482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H505" i="7"/>
  <c r="I505" i="7"/>
  <c r="G507" i="7"/>
  <c r="G508" i="7"/>
  <c r="H509" i="7"/>
  <c r="I509" i="7"/>
  <c r="G511" i="7"/>
  <c r="G512" i="7"/>
  <c r="H513" i="7"/>
  <c r="I513" i="7"/>
  <c r="G515" i="7"/>
  <c r="G516" i="7"/>
  <c r="H519" i="7"/>
  <c r="I519" i="7"/>
  <c r="G521" i="7"/>
  <c r="G522" i="7"/>
  <c r="H523" i="7"/>
  <c r="I523" i="7"/>
  <c r="G525" i="7"/>
  <c r="G526" i="7"/>
  <c r="H527" i="7"/>
  <c r="I527" i="7"/>
  <c r="G529" i="7"/>
  <c r="G530" i="7"/>
  <c r="H531" i="7"/>
  <c r="I531" i="7"/>
  <c r="G533" i="7"/>
  <c r="G534" i="7"/>
  <c r="H537" i="7"/>
  <c r="I537" i="7"/>
  <c r="G539" i="7"/>
  <c r="G540" i="7"/>
  <c r="H541" i="7"/>
  <c r="I541" i="7"/>
  <c r="G543" i="7"/>
  <c r="G544" i="7"/>
  <c r="H545" i="7"/>
  <c r="I545" i="7"/>
  <c r="G547" i="7"/>
  <c r="G548" i="7"/>
  <c r="H549" i="7"/>
  <c r="I549" i="7"/>
  <c r="G551" i="7"/>
  <c r="G552" i="7"/>
  <c r="H555" i="7"/>
  <c r="H553" i="7" s="1"/>
  <c r="I555" i="7"/>
  <c r="I553" i="7" s="1"/>
  <c r="G557" i="7"/>
  <c r="G558" i="7"/>
  <c r="H561" i="7"/>
  <c r="I561" i="7"/>
  <c r="I559" i="7" s="1"/>
  <c r="G563" i="7"/>
  <c r="G564" i="7"/>
  <c r="H567" i="7"/>
  <c r="I567" i="7"/>
  <c r="G569" i="7"/>
  <c r="G570" i="7"/>
  <c r="H571" i="7"/>
  <c r="H211" i="3" s="1"/>
  <c r="G211" i="3" s="1"/>
  <c r="I571" i="7"/>
  <c r="G573" i="7"/>
  <c r="G574" i="7"/>
  <c r="H579" i="7"/>
  <c r="H577" i="7" s="1"/>
  <c r="I577" i="7"/>
  <c r="I216" i="3" s="1"/>
  <c r="I214" i="3" s="1"/>
  <c r="G581" i="7"/>
  <c r="G582" i="7"/>
  <c r="G583" i="7"/>
  <c r="G584" i="7"/>
  <c r="G585" i="7"/>
  <c r="G586" i="7"/>
  <c r="G587" i="7"/>
  <c r="G588" i="7"/>
  <c r="G589" i="7"/>
  <c r="G591" i="7"/>
  <c r="I597" i="7"/>
  <c r="I219" i="3" s="1"/>
  <c r="G599" i="7"/>
  <c r="G603" i="7"/>
  <c r="G604" i="7"/>
  <c r="G606" i="7"/>
  <c r="I608" i="7"/>
  <c r="G609" i="7"/>
  <c r="G610" i="7"/>
  <c r="G611" i="7"/>
  <c r="G612" i="7"/>
  <c r="I221" i="3"/>
  <c r="G615" i="7"/>
  <c r="G616" i="7"/>
  <c r="G619" i="7"/>
  <c r="G620" i="7"/>
  <c r="G621" i="7"/>
  <c r="G623" i="7"/>
  <c r="G624" i="7"/>
  <c r="G628" i="7"/>
  <c r="G633" i="7"/>
  <c r="H635" i="7"/>
  <c r="H223" i="3" s="1"/>
  <c r="I635" i="7"/>
  <c r="I223" i="3" s="1"/>
  <c r="G637" i="7"/>
  <c r="G638" i="7"/>
  <c r="G639" i="7"/>
  <c r="G640" i="7"/>
  <c r="G641" i="7"/>
  <c r="G642" i="7"/>
  <c r="G643" i="7"/>
  <c r="G644" i="7"/>
  <c r="H645" i="7"/>
  <c r="I645" i="7"/>
  <c r="G647" i="7"/>
  <c r="G648" i="7"/>
  <c r="I649" i="7"/>
  <c r="G652" i="7"/>
  <c r="G653" i="7"/>
  <c r="H656" i="7"/>
  <c r="I656" i="7"/>
  <c r="G658" i="7"/>
  <c r="G659" i="7"/>
  <c r="H660" i="7"/>
  <c r="I660" i="7"/>
  <c r="G662" i="7"/>
  <c r="G663" i="7"/>
  <c r="H664" i="7"/>
  <c r="I664" i="7"/>
  <c r="G666" i="7"/>
  <c r="G667" i="7"/>
  <c r="H670" i="7"/>
  <c r="I670" i="7"/>
  <c r="G672" i="7"/>
  <c r="G673" i="7"/>
  <c r="H674" i="7"/>
  <c r="I674" i="7"/>
  <c r="G676" i="7"/>
  <c r="G677" i="7"/>
  <c r="H678" i="7"/>
  <c r="I678" i="7"/>
  <c r="G680" i="7"/>
  <c r="G681" i="7"/>
  <c r="H684" i="7"/>
  <c r="H682" i="7" s="1"/>
  <c r="I684" i="7"/>
  <c r="I682" i="7" s="1"/>
  <c r="G686" i="7"/>
  <c r="G687" i="7"/>
  <c r="H690" i="7"/>
  <c r="H688" i="7" s="1"/>
  <c r="I690" i="7"/>
  <c r="I688" i="7" s="1"/>
  <c r="G692" i="7"/>
  <c r="G693" i="7"/>
  <c r="I246" i="3"/>
  <c r="I244" i="3" s="1"/>
  <c r="G701" i="7"/>
  <c r="G702" i="7"/>
  <c r="G703" i="7"/>
  <c r="G704" i="7"/>
  <c r="G705" i="7"/>
  <c r="G706" i="7"/>
  <c r="G707" i="7"/>
  <c r="G708" i="7"/>
  <c r="G709" i="7"/>
  <c r="G710" i="7"/>
  <c r="G713" i="7"/>
  <c r="H714" i="7"/>
  <c r="I714" i="7"/>
  <c r="G715" i="7"/>
  <c r="G716" i="7"/>
  <c r="G717" i="7"/>
  <c r="G719" i="7"/>
  <c r="H720" i="7"/>
  <c r="I720" i="7"/>
  <c r="G721" i="7"/>
  <c r="G722" i="7"/>
  <c r="G723" i="7"/>
  <c r="H724" i="7"/>
  <c r="I724" i="7"/>
  <c r="G725" i="7"/>
  <c r="G726" i="7"/>
  <c r="G727" i="7"/>
  <c r="G729" i="7"/>
  <c r="H730" i="7"/>
  <c r="I730" i="7"/>
  <c r="G731" i="7"/>
  <c r="G732" i="7"/>
  <c r="G733" i="7"/>
  <c r="H734" i="7"/>
  <c r="I734" i="7"/>
  <c r="G735" i="7"/>
  <c r="G736" i="7"/>
  <c r="G737" i="7"/>
  <c r="G739" i="7"/>
  <c r="H740" i="7"/>
  <c r="I740" i="7"/>
  <c r="G741" i="7"/>
  <c r="G742" i="7"/>
  <c r="G743" i="7"/>
  <c r="H744" i="7"/>
  <c r="I744" i="7"/>
  <c r="G745" i="7"/>
  <c r="G746" i="7"/>
  <c r="G747" i="7"/>
  <c r="G748" i="7"/>
  <c r="H752" i="7"/>
  <c r="H272" i="3" s="1"/>
  <c r="G754" i="7"/>
  <c r="G755" i="7"/>
  <c r="G756" i="7"/>
  <c r="G757" i="7"/>
  <c r="G758" i="7"/>
  <c r="G759" i="7"/>
  <c r="G760" i="7"/>
  <c r="G761" i="7"/>
  <c r="G762" i="7"/>
  <c r="G763" i="7"/>
  <c r="I764" i="7"/>
  <c r="G764" i="7" s="1"/>
  <c r="G766" i="7"/>
  <c r="G767" i="7"/>
  <c r="I770" i="7"/>
  <c r="G770" i="7" s="1"/>
  <c r="G772" i="7"/>
  <c r="G773" i="7"/>
  <c r="I776" i="7"/>
  <c r="I774" i="7" s="1"/>
  <c r="G778" i="7"/>
  <c r="G779" i="7"/>
  <c r="I782" i="7"/>
  <c r="I780" i="7" s="1"/>
  <c r="G780" i="7" s="1"/>
  <c r="G784" i="7"/>
  <c r="G785" i="7"/>
  <c r="G786" i="7"/>
  <c r="G787" i="7"/>
  <c r="G788" i="7"/>
  <c r="G789" i="7"/>
  <c r="G790" i="7"/>
  <c r="G791" i="7"/>
  <c r="H796" i="7"/>
  <c r="I796" i="7"/>
  <c r="G798" i="7"/>
  <c r="G799" i="7"/>
  <c r="H800" i="7"/>
  <c r="H278" i="3" s="1"/>
  <c r="I800" i="7"/>
  <c r="G802" i="7"/>
  <c r="G803" i="7"/>
  <c r="H806" i="7"/>
  <c r="H804" i="7" s="1"/>
  <c r="I806" i="7"/>
  <c r="I804" i="7" s="1"/>
  <c r="G808" i="7"/>
  <c r="G809" i="7"/>
  <c r="H812" i="7"/>
  <c r="H810" i="7" s="1"/>
  <c r="I812" i="7"/>
  <c r="I810" i="7" s="1"/>
  <c r="G814" i="7"/>
  <c r="G815" i="7"/>
  <c r="H818" i="7"/>
  <c r="H816" i="7" s="1"/>
  <c r="I818" i="7"/>
  <c r="I816" i="7" s="1"/>
  <c r="G820" i="7"/>
  <c r="G821" i="7"/>
  <c r="H824" i="7"/>
  <c r="I824" i="7"/>
  <c r="I822" i="7" s="1"/>
  <c r="G826" i="7"/>
  <c r="G827" i="7"/>
  <c r="H830" i="7"/>
  <c r="H828" i="7" s="1"/>
  <c r="I830" i="7"/>
  <c r="I828" i="7" s="1"/>
  <c r="G832" i="7"/>
  <c r="G833" i="7"/>
  <c r="H836" i="7"/>
  <c r="H834" i="7" s="1"/>
  <c r="I836" i="7"/>
  <c r="I834" i="7" s="1"/>
  <c r="G838" i="7"/>
  <c r="G839" i="7"/>
  <c r="H840" i="7"/>
  <c r="H846" i="7"/>
  <c r="I846" i="7"/>
  <c r="G848" i="7"/>
  <c r="G849" i="7"/>
  <c r="H850" i="7"/>
  <c r="I850" i="7"/>
  <c r="I304" i="3" s="1"/>
  <c r="G852" i="7"/>
  <c r="E138" i="4" s="1"/>
  <c r="G853" i="7"/>
  <c r="I858" i="7"/>
  <c r="I856" i="7" s="1"/>
  <c r="I854" i="7" s="1"/>
  <c r="H858" i="7"/>
  <c r="H856" i="7" s="1"/>
  <c r="H854" i="7" s="1"/>
  <c r="G861" i="7"/>
  <c r="H822" i="7"/>
  <c r="H301" i="3"/>
  <c r="E22" i="4"/>
  <c r="D22" i="4" s="1"/>
  <c r="D24" i="4"/>
  <c r="D61" i="6"/>
  <c r="D208" i="4"/>
  <c r="D70" i="2"/>
  <c r="I97" i="3" l="1"/>
  <c r="H208" i="3"/>
  <c r="G208" i="3" s="1"/>
  <c r="E17" i="4"/>
  <c r="D17" i="4" s="1"/>
  <c r="D122" i="2"/>
  <c r="E95" i="2"/>
  <c r="I427" i="7"/>
  <c r="I304" i="7"/>
  <c r="I120" i="3"/>
  <c r="G120" i="3" s="1"/>
  <c r="H595" i="7"/>
  <c r="I225" i="3"/>
  <c r="G225" i="3" s="1"/>
  <c r="I595" i="7"/>
  <c r="G282" i="3"/>
  <c r="I183" i="3"/>
  <c r="G157" i="3"/>
  <c r="D25" i="2"/>
  <c r="E22" i="2"/>
  <c r="E20" i="2" s="1"/>
  <c r="G248" i="3"/>
  <c r="D101" i="2"/>
  <c r="D13" i="2"/>
  <c r="F215" i="4"/>
  <c r="F213" i="4" s="1"/>
  <c r="G613" i="7"/>
  <c r="E65" i="4"/>
  <c r="D65" i="4" s="1"/>
  <c r="D31" i="4"/>
  <c r="I95" i="3"/>
  <c r="G100" i="3"/>
  <c r="G154" i="7"/>
  <c r="F52" i="6"/>
  <c r="D52" i="6" s="1"/>
  <c r="I67" i="7"/>
  <c r="I24" i="3" s="1"/>
  <c r="I20" i="3" s="1"/>
  <c r="G28" i="3"/>
  <c r="G236" i="3"/>
  <c r="G226" i="3"/>
  <c r="G34" i="3"/>
  <c r="D67" i="4"/>
  <c r="I794" i="7"/>
  <c r="H535" i="7"/>
  <c r="G160" i="7"/>
  <c r="D121" i="4"/>
  <c r="G141" i="7"/>
  <c r="I768" i="7"/>
  <c r="G768" i="7" s="1"/>
  <c r="G309" i="3"/>
  <c r="G824" i="7"/>
  <c r="G740" i="7"/>
  <c r="G567" i="7"/>
  <c r="G527" i="7"/>
  <c r="G523" i="7"/>
  <c r="G509" i="7"/>
  <c r="G366" i="7"/>
  <c r="G356" i="7"/>
  <c r="G324" i="7"/>
  <c r="G297" i="3"/>
  <c r="G196" i="3"/>
  <c r="G154" i="3"/>
  <c r="G130" i="3"/>
  <c r="G86" i="3"/>
  <c r="G60" i="3"/>
  <c r="G846" i="7"/>
  <c r="I139" i="7"/>
  <c r="G139" i="7" s="1"/>
  <c r="G171" i="3"/>
  <c r="H63" i="3"/>
  <c r="G185" i="3"/>
  <c r="G25" i="3"/>
  <c r="H654" i="7"/>
  <c r="I535" i="7"/>
  <c r="H206" i="7"/>
  <c r="G437" i="7"/>
  <c r="G818" i="7"/>
  <c r="G296" i="7"/>
  <c r="I290" i="7"/>
  <c r="D152" i="4"/>
  <c r="H11" i="7"/>
  <c r="D169" i="4"/>
  <c r="G252" i="3"/>
  <c r="G16" i="3"/>
  <c r="G431" i="7"/>
  <c r="G682" i="7"/>
  <c r="G291" i="3"/>
  <c r="G285" i="3"/>
  <c r="G264" i="3"/>
  <c r="G151" i="3"/>
  <c r="G148" i="3"/>
  <c r="G53" i="3"/>
  <c r="D60" i="4"/>
  <c r="G300" i="7"/>
  <c r="G286" i="7"/>
  <c r="G267" i="7"/>
  <c r="G263" i="7"/>
  <c r="G248" i="7"/>
  <c r="G192" i="7"/>
  <c r="G188" i="7"/>
  <c r="D33" i="6"/>
  <c r="G256" i="3"/>
  <c r="G160" i="3"/>
  <c r="I143" i="3"/>
  <c r="G47" i="3"/>
  <c r="I360" i="7"/>
  <c r="I63" i="3"/>
  <c r="I45" i="3"/>
  <c r="H750" i="7"/>
  <c r="G649" i="7"/>
  <c r="D80" i="6"/>
  <c r="F21" i="6"/>
  <c r="D21" i="6" s="1"/>
  <c r="G177" i="3"/>
  <c r="G165" i="3"/>
  <c r="G306" i="7"/>
  <c r="G124" i="3"/>
  <c r="D66" i="4"/>
  <c r="G724" i="7"/>
  <c r="H718" i="7"/>
  <c r="H728" i="7"/>
  <c r="I728" i="7"/>
  <c r="I738" i="7"/>
  <c r="G484" i="7"/>
  <c r="E103" i="4"/>
  <c r="E93" i="4" s="1"/>
  <c r="D93" i="4" s="1"/>
  <c r="E36" i="4"/>
  <c r="D36" i="4" s="1"/>
  <c r="E144" i="4"/>
  <c r="D144" i="4" s="1"/>
  <c r="D38" i="4"/>
  <c r="I844" i="7"/>
  <c r="I842" i="7" s="1"/>
  <c r="I840" i="7" s="1"/>
  <c r="G840" i="7" s="1"/>
  <c r="I517" i="7"/>
  <c r="I503" i="7"/>
  <c r="H290" i="7"/>
  <c r="I170" i="3"/>
  <c r="I168" i="3" s="1"/>
  <c r="D109" i="4"/>
  <c r="G320" i="7"/>
  <c r="H186" i="7"/>
  <c r="H482" i="7"/>
  <c r="G482" i="7" s="1"/>
  <c r="G417" i="7"/>
  <c r="G690" i="7"/>
  <c r="G236" i="7"/>
  <c r="G776" i="7"/>
  <c r="G296" i="3"/>
  <c r="E31" i="6"/>
  <c r="E19" i="6" s="1"/>
  <c r="E13" i="6" s="1"/>
  <c r="E52" i="2"/>
  <c r="D52" i="2" s="1"/>
  <c r="G571" i="7"/>
  <c r="H565" i="7"/>
  <c r="G471" i="7"/>
  <c r="G463" i="7"/>
  <c r="G423" i="7"/>
  <c r="G411" i="7"/>
  <c r="G399" i="7"/>
  <c r="G374" i="7"/>
  <c r="G370" i="7"/>
  <c r="G362" i="7"/>
  <c r="G348" i="7"/>
  <c r="G53" i="7"/>
  <c r="G47" i="7"/>
  <c r="G43" i="7"/>
  <c r="F31" i="6"/>
  <c r="G202" i="3"/>
  <c r="G190" i="3"/>
  <c r="G101" i="3"/>
  <c r="G77" i="3"/>
  <c r="G70" i="3"/>
  <c r="G56" i="3"/>
  <c r="H276" i="7"/>
  <c r="D30" i="4"/>
  <c r="D16" i="4"/>
  <c r="D107" i="4"/>
  <c r="G830" i="7"/>
  <c r="H221" i="3"/>
  <c r="G221" i="3" s="1"/>
  <c r="I182" i="3"/>
  <c r="I180" i="3" s="1"/>
  <c r="I696" i="7"/>
  <c r="G405" i="7"/>
  <c r="D215" i="4"/>
  <c r="G678" i="7"/>
  <c r="G674" i="7"/>
  <c r="G664" i="7"/>
  <c r="G660" i="7"/>
  <c r="G645" i="7"/>
  <c r="G608" i="7"/>
  <c r="I565" i="7"/>
  <c r="G561" i="7"/>
  <c r="G549" i="7"/>
  <c r="G545" i="7"/>
  <c r="G541" i="7"/>
  <c r="G537" i="7"/>
  <c r="G531" i="7"/>
  <c r="G519" i="7"/>
  <c r="G513" i="7"/>
  <c r="G328" i="7"/>
  <c r="G212" i="7"/>
  <c r="G196" i="7"/>
  <c r="I186" i="7"/>
  <c r="G77" i="7"/>
  <c r="F74" i="6"/>
  <c r="F68" i="6" s="1"/>
  <c r="F66" i="6" s="1"/>
  <c r="D48" i="6"/>
  <c r="D37" i="6"/>
  <c r="E68" i="4"/>
  <c r="D68" i="4" s="1"/>
  <c r="G288" i="3"/>
  <c r="G267" i="3"/>
  <c r="G260" i="3"/>
  <c r="G239" i="3"/>
  <c r="G231" i="3"/>
  <c r="G205" i="3"/>
  <c r="H183" i="3"/>
  <c r="G183" i="3" s="1"/>
  <c r="G828" i="7"/>
  <c r="H342" i="7"/>
  <c r="G121" i="3"/>
  <c r="G109" i="3"/>
  <c r="G80" i="3"/>
  <c r="G73" i="3"/>
  <c r="G65" i="3"/>
  <c r="I174" i="3"/>
  <c r="G174" i="3" s="1"/>
  <c r="G176" i="3"/>
  <c r="G52" i="3"/>
  <c r="D63" i="4"/>
  <c r="G174" i="7"/>
  <c r="I172" i="7"/>
  <c r="G176" i="7"/>
  <c r="H67" i="7"/>
  <c r="E133" i="4"/>
  <c r="D133" i="4" s="1"/>
  <c r="D138" i="4"/>
  <c r="I301" i="3"/>
  <c r="G301" i="3" s="1"/>
  <c r="G304" i="3"/>
  <c r="G336" i="7"/>
  <c r="H794" i="7"/>
  <c r="I668" i="7"/>
  <c r="I654" i="7"/>
  <c r="H503" i="7"/>
  <c r="I206" i="7"/>
  <c r="H24" i="3"/>
  <c r="H20" i="3" s="1"/>
  <c r="H180" i="3"/>
  <c r="H360" i="7"/>
  <c r="G720" i="7"/>
  <c r="G555" i="7"/>
  <c r="H242" i="7"/>
  <c r="I164" i="7"/>
  <c r="G164" i="7" s="1"/>
  <c r="H421" i="7"/>
  <c r="G421" i="7" s="1"/>
  <c r="F185" i="4"/>
  <c r="D185" i="4" s="1"/>
  <c r="G338" i="7"/>
  <c r="H461" i="7"/>
  <c r="G461" i="7" s="1"/>
  <c r="H517" i="7"/>
  <c r="H222" i="3"/>
  <c r="G222" i="3" s="1"/>
  <c r="G579" i="7"/>
  <c r="G278" i="7"/>
  <c r="G388" i="7"/>
  <c r="G670" i="7"/>
  <c r="G796" i="7"/>
  <c r="G254" i="7"/>
  <c r="G102" i="7"/>
  <c r="G850" i="7"/>
  <c r="H844" i="7"/>
  <c r="G822" i="7"/>
  <c r="H738" i="7"/>
  <c r="G734" i="7"/>
  <c r="G730" i="7"/>
  <c r="I718" i="7"/>
  <c r="G714" i="7"/>
  <c r="G688" i="7"/>
  <c r="G352" i="7"/>
  <c r="I342" i="7"/>
  <c r="G332" i="7"/>
  <c r="G292" i="7"/>
  <c r="G282" i="7"/>
  <c r="I276" i="7"/>
  <c r="G271" i="7"/>
  <c r="I242" i="7"/>
  <c r="G244" i="7"/>
  <c r="G234" i="7"/>
  <c r="G224" i="7"/>
  <c r="G216" i="7"/>
  <c r="E43" i="4"/>
  <c r="E41" i="4" s="1"/>
  <c r="D41" i="4" s="1"/>
  <c r="D32" i="4"/>
  <c r="G73" i="7"/>
  <c r="G69" i="7"/>
  <c r="D183" i="4"/>
  <c r="F180" i="4"/>
  <c r="D180" i="4" s="1"/>
  <c r="G278" i="3"/>
  <c r="H275" i="3"/>
  <c r="G275" i="3" s="1"/>
  <c r="G449" i="7"/>
  <c r="G386" i="7"/>
  <c r="G100" i="7"/>
  <c r="G94" i="7"/>
  <c r="H304" i="7"/>
  <c r="E51" i="4"/>
  <c r="D51" i="4" s="1"/>
  <c r="G96" i="7"/>
  <c r="G202" i="7"/>
  <c r="H252" i="7"/>
  <c r="G656" i="7"/>
  <c r="G473" i="7"/>
  <c r="G135" i="7"/>
  <c r="H559" i="7"/>
  <c r="G559" i="7" s="1"/>
  <c r="G836" i="7"/>
  <c r="G451" i="7"/>
  <c r="G744" i="7"/>
  <c r="H409" i="7"/>
  <c r="G409" i="7" s="1"/>
  <c r="G208" i="7"/>
  <c r="G505" i="7"/>
  <c r="G684" i="7"/>
  <c r="G635" i="7"/>
  <c r="G800" i="7"/>
  <c r="I106" i="7"/>
  <c r="G230" i="7"/>
  <c r="G812" i="7"/>
  <c r="G344" i="7"/>
  <c r="G806" i="7"/>
  <c r="G218" i="7"/>
  <c r="G782" i="7"/>
  <c r="H170" i="3"/>
  <c r="H668" i="7"/>
  <c r="E54" i="4"/>
  <c r="D54" i="4" s="1"/>
  <c r="G415" i="7"/>
  <c r="G222" i="7"/>
  <c r="D167" i="4"/>
  <c r="E76" i="2"/>
  <c r="D76" i="2" s="1"/>
  <c r="F88" i="2"/>
  <c r="D88" i="2" s="1"/>
  <c r="E45" i="2"/>
  <c r="D45" i="2" s="1"/>
  <c r="D137" i="2"/>
  <c r="D22" i="2"/>
  <c r="F95" i="2"/>
  <c r="F206" i="4"/>
  <c r="D213" i="4"/>
  <c r="H270" i="3"/>
  <c r="H216" i="3"/>
  <c r="G577" i="7"/>
  <c r="G553" i="7"/>
  <c r="G435" i="7"/>
  <c r="G403" i="7"/>
  <c r="H114" i="3"/>
  <c r="G116" i="3"/>
  <c r="G97" i="3"/>
  <c r="H95" i="3"/>
  <c r="G228" i="7"/>
  <c r="G200" i="7"/>
  <c r="G804" i="7"/>
  <c r="G774" i="7"/>
  <c r="H219" i="3"/>
  <c r="G597" i="7"/>
  <c r="G429" i="7"/>
  <c r="G397" i="7"/>
  <c r="I384" i="7"/>
  <c r="H42" i="3"/>
  <c r="G133" i="7"/>
  <c r="E66" i="6"/>
  <c r="H11" i="3"/>
  <c r="G834" i="7"/>
  <c r="G816" i="7"/>
  <c r="G810" i="7"/>
  <c r="G223" i="3"/>
  <c r="H305" i="3"/>
  <c r="G305" i="3" s="1"/>
  <c r="G307" i="3"/>
  <c r="G294" i="3"/>
  <c r="H45" i="3"/>
  <c r="G50" i="3"/>
  <c r="I114" i="3" l="1"/>
  <c r="G114" i="3" s="1"/>
  <c r="E10" i="2"/>
  <c r="I217" i="3"/>
  <c r="I212" i="3" s="1"/>
  <c r="H575" i="7"/>
  <c r="H427" i="7"/>
  <c r="H240" i="7"/>
  <c r="G595" i="7"/>
  <c r="G718" i="7"/>
  <c r="F19" i="6"/>
  <c r="F13" i="6" s="1"/>
  <c r="D13" i="6" s="1"/>
  <c r="G63" i="3"/>
  <c r="G290" i="7"/>
  <c r="G95" i="3"/>
  <c r="G535" i="7"/>
  <c r="G794" i="7"/>
  <c r="G67" i="7"/>
  <c r="G668" i="7"/>
  <c r="G182" i="3"/>
  <c r="I184" i="7"/>
  <c r="G206" i="7"/>
  <c r="G654" i="7"/>
  <c r="G842" i="7"/>
  <c r="H184" i="7"/>
  <c r="G180" i="3"/>
  <c r="D103" i="4"/>
  <c r="G45" i="3"/>
  <c r="I752" i="7"/>
  <c r="I750" i="7" s="1"/>
  <c r="G252" i="7"/>
  <c r="G276" i="7"/>
  <c r="G844" i="7"/>
  <c r="G360" i="7"/>
  <c r="G503" i="7"/>
  <c r="G728" i="7"/>
  <c r="E148" i="4"/>
  <c r="D148" i="4" s="1"/>
  <c r="H501" i="7"/>
  <c r="I575" i="7"/>
  <c r="G342" i="7"/>
  <c r="G738" i="7"/>
  <c r="I11" i="7"/>
  <c r="G11" i="7" s="1"/>
  <c r="G565" i="7"/>
  <c r="E127" i="4"/>
  <c r="D127" i="4" s="1"/>
  <c r="D57" i="4"/>
  <c r="G13" i="7"/>
  <c r="H384" i="7"/>
  <c r="H147" i="3" s="1"/>
  <c r="H145" i="3" s="1"/>
  <c r="D74" i="6"/>
  <c r="H792" i="7"/>
  <c r="I13" i="3"/>
  <c r="I11" i="3" s="1"/>
  <c r="G11" i="3" s="1"/>
  <c r="G186" i="7"/>
  <c r="D31" i="6"/>
  <c r="G51" i="7"/>
  <c r="I501" i="7"/>
  <c r="H246" i="3"/>
  <c r="E58" i="4"/>
  <c r="D58" i="4" s="1"/>
  <c r="D43" i="4"/>
  <c r="G20" i="3"/>
  <c r="I163" i="3"/>
  <c r="I273" i="3"/>
  <c r="G24" i="3"/>
  <c r="H89" i="3"/>
  <c r="I792" i="7"/>
  <c r="G304" i="7"/>
  <c r="G517" i="7"/>
  <c r="E14" i="4"/>
  <c r="D19" i="6"/>
  <c r="E61" i="2"/>
  <c r="E8" i="2" s="1"/>
  <c r="I170" i="7"/>
  <c r="G172" i="7"/>
  <c r="E27" i="4"/>
  <c r="D27" i="4" s="1"/>
  <c r="G242" i="7"/>
  <c r="H168" i="3"/>
  <c r="G170" i="3"/>
  <c r="H273" i="3"/>
  <c r="D95" i="2"/>
  <c r="F61" i="2"/>
  <c r="F8" i="2" s="1"/>
  <c r="H217" i="3"/>
  <c r="G219" i="3"/>
  <c r="G216" i="3"/>
  <c r="H214" i="3"/>
  <c r="D206" i="4"/>
  <c r="I142" i="3"/>
  <c r="D68" i="6"/>
  <c r="H39" i="3"/>
  <c r="G42" i="3"/>
  <c r="D66" i="6"/>
  <c r="G217" i="3" l="1"/>
  <c r="G501" i="7"/>
  <c r="I9" i="7"/>
  <c r="I272" i="3"/>
  <c r="I270" i="3" s="1"/>
  <c r="G184" i="7"/>
  <c r="G273" i="3"/>
  <c r="E142" i="4"/>
  <c r="D142" i="4" s="1"/>
  <c r="G752" i="7"/>
  <c r="G792" i="7"/>
  <c r="G13" i="3"/>
  <c r="G147" i="3"/>
  <c r="G384" i="7"/>
  <c r="I9" i="3"/>
  <c r="H696" i="7"/>
  <c r="H694" i="7" s="1"/>
  <c r="G698" i="7"/>
  <c r="G145" i="3"/>
  <c r="H143" i="3"/>
  <c r="G143" i="3" s="1"/>
  <c r="G427" i="7"/>
  <c r="E12" i="4"/>
  <c r="D14" i="4"/>
  <c r="D61" i="2"/>
  <c r="I150" i="7"/>
  <c r="G150" i="7" s="1"/>
  <c r="G170" i="7"/>
  <c r="E25" i="4"/>
  <c r="H244" i="3"/>
  <c r="G246" i="3"/>
  <c r="H163" i="3"/>
  <c r="G168" i="3"/>
  <c r="D20" i="2"/>
  <c r="H37" i="3"/>
  <c r="G39" i="3"/>
  <c r="G575" i="7"/>
  <c r="I694" i="7"/>
  <c r="G750" i="7"/>
  <c r="I139" i="3"/>
  <c r="I382" i="7"/>
  <c r="G142" i="3"/>
  <c r="H212" i="3"/>
  <c r="G212" i="3" s="1"/>
  <c r="G214" i="3"/>
  <c r="D25" i="4" l="1"/>
  <c r="G163" i="3"/>
  <c r="G696" i="7"/>
  <c r="D87" i="4"/>
  <c r="G272" i="3"/>
  <c r="D12" i="4"/>
  <c r="F208" i="7"/>
  <c r="G244" i="3"/>
  <c r="H242" i="3"/>
  <c r="D8" i="2"/>
  <c r="D10" i="2"/>
  <c r="G382" i="7"/>
  <c r="I380" i="7"/>
  <c r="G37" i="3"/>
  <c r="I242" i="3"/>
  <c r="G270" i="3"/>
  <c r="G139" i="3"/>
  <c r="E85" i="4" l="1"/>
  <c r="E83" i="4" s="1"/>
  <c r="E10" i="4" s="1"/>
  <c r="E8" i="4" s="1"/>
  <c r="G694" i="7"/>
  <c r="D179" i="4"/>
  <c r="F175" i="4"/>
  <c r="G242" i="3"/>
  <c r="G380" i="7"/>
  <c r="I378" i="7"/>
  <c r="I240" i="7" s="1"/>
  <c r="I8" i="7" s="1"/>
  <c r="D85" i="4" l="1"/>
  <c r="D83" i="4"/>
  <c r="D175" i="4"/>
  <c r="F173" i="4"/>
  <c r="G378" i="7"/>
  <c r="I89" i="3" l="1"/>
  <c r="D10" i="4"/>
  <c r="D173" i="4"/>
  <c r="F171" i="4"/>
  <c r="G240" i="7"/>
  <c r="I8" i="3" l="1"/>
  <c r="G89" i="3"/>
  <c r="F8" i="4"/>
  <c r="D8" i="4" s="1"/>
  <c r="D171" i="4"/>
  <c r="E10" i="5" l="1"/>
  <c r="F9" i="6" s="1"/>
  <c r="F64" i="6" s="1"/>
  <c r="F41" i="6" l="1"/>
  <c r="F11" i="6" l="1"/>
  <c r="H106" i="7"/>
  <c r="G106" i="7" s="1"/>
  <c r="G108" i="7"/>
  <c r="H33" i="3"/>
  <c r="H31" i="3" s="1"/>
  <c r="H9" i="7" l="1"/>
  <c r="H8" i="7" s="1"/>
  <c r="G8" i="7" s="1"/>
  <c r="H9" i="3"/>
  <c r="G31" i="3"/>
  <c r="G33" i="3"/>
  <c r="G9" i="7" l="1"/>
  <c r="G9" i="3"/>
  <c r="H8" i="3"/>
  <c r="G8" i="3" l="1"/>
  <c r="C10" i="5" s="1"/>
  <c r="D9" i="6" s="1"/>
  <c r="D10" i="5"/>
  <c r="E9" i="6" s="1"/>
  <c r="E64" i="6" s="1"/>
  <c r="D64" i="6" l="1"/>
  <c r="E41" i="6"/>
  <c r="E11" i="6" l="1"/>
  <c r="D11" i="6" s="1"/>
  <c r="D41" i="6"/>
</calcChain>
</file>

<file path=xl/sharedStrings.xml><?xml version="1.0" encoding="utf-8"?>
<sst xmlns="http://schemas.openxmlformats.org/spreadsheetml/2006/main" count="3083" uniqueCount="1108">
  <si>
    <t xml:space="preserve"> -Î³åÇï³É ¹ñ³Ù³ßÝáñÑÝ»ñ ÙÇç³½·³ÛÇÝ Ï³½Ù³Ï»ñåáõÃÛáõÝÝ»ñÇÝ</t>
  </si>
  <si>
    <t>0</t>
  </si>
  <si>
    <t>1</t>
  </si>
  <si>
    <t>2</t>
  </si>
  <si>
    <t>x+C88</t>
  </si>
  <si>
    <t>êàòÆ²È²Î²Ü ²ä²ÐàìàôÂÚ²Ü Üä²êîÜºð</t>
  </si>
  <si>
    <t>4712</t>
  </si>
  <si>
    <t xml:space="preserve"> - êáóÇ³É³Ï³Ý ³å³ÑáíáõÃÛ³Ý µÝ»Õ»Ý Ýå³ëïÝ»ñ Í³é³ÛáõÃÛáõÝÝ»ñ Ù³ïáõóáÕÝ»ñÇÝ</t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</si>
  <si>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</si>
  <si>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</si>
  <si>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</si>
  <si>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</si>
  <si>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</si>
  <si>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</si>
  <si>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</si>
  <si>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</si>
  <si>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</si>
  <si>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</si>
  <si>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</si>
  <si>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</si>
  <si>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</si>
  <si>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 xml:space="preserve">  ÀÝ¹³Ù»ÝÁ   (ë.7 +ë.8)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</si>
  <si>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</si>
  <si>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</si>
  <si>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</si>
  <si>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</si>
  <si>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 xml:space="preserve">                     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</si>
  <si>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</si>
  <si>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</si>
  <si>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</si>
  <si>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</si>
  <si>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</si>
  <si>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</si>
  <si>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</si>
  <si>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</si>
  <si>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</si>
  <si>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</si>
  <si>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</si>
  <si>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</si>
  <si>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</si>
  <si>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</si>
  <si>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</si>
  <si>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</si>
  <si>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</si>
  <si>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</si>
  <si>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</si>
  <si>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</si>
  <si>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</si>
  <si>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</si>
  <si>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</si>
  <si>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</si>
  <si>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</si>
  <si>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</si>
  <si>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</si>
  <si>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</si>
  <si>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</si>
  <si>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</si>
  <si>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</si>
  <si>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</si>
  <si>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</si>
  <si>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</si>
  <si>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</si>
  <si>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</si>
  <si>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</si>
  <si>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</si>
  <si>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</si>
  <si>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</si>
  <si>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</si>
  <si>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</si>
  <si>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</si>
  <si>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</si>
  <si>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´³ÅÝ»ïÇñ³Ï³Ý ÁÝÏ»ñáõÃÛáõÝÝ»ñáõÙ Ñ³Ù³ÛÝùÇ Ù³ëÝ³ÏóáõÃÛ³Ý ¹ÇÙ³ó Ñ³Ù³ÛÝùÇ µÛáõç» Ï³ï³ñíáÕ Ù³ëÑ³ÝáõÙÝ»ñ (ß³Ñ³µ³ÅÇÝÝ»ñ)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</si>
  <si>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</si>
  <si>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</si>
  <si>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</si>
  <si>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</si>
  <si>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</si>
  <si>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</si>
  <si>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</si>
  <si>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</si>
  <si>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</si>
  <si>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</si>
  <si>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</si>
  <si>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</si>
  <si>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</si>
  <si>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</si>
  <si>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</si>
  <si>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</si>
  <si>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</si>
  <si>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</si>
  <si>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</si>
  <si>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</si>
  <si>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</si>
  <si>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</si>
  <si>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</si>
  <si>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</si>
  <si>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</si>
  <si>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</si>
  <si>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</si>
  <si>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</si>
  <si>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</si>
  <si>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</si>
  <si>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</si>
  <si>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</si>
  <si>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</si>
  <si>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</si>
  <si>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</si>
  <si>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</si>
  <si>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</si>
  <si>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</si>
  <si>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</si>
  <si>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</si>
  <si>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</si>
  <si>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</si>
  <si>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</si>
  <si>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</si>
  <si>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</si>
  <si>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</si>
  <si>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 xml:space="preserve">ÐàÔÆ Æð²òàôØÆò Øàôîøºð  </t>
  </si>
  <si>
    <t>9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</si>
  <si>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</si>
  <si>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</si>
  <si>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</si>
  <si>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</si>
  <si>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</si>
  <si>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</si>
  <si>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</si>
  <si>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</si>
  <si>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</si>
  <si>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</si>
  <si>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</si>
  <si>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</si>
  <si>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</si>
  <si>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</si>
  <si>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</si>
  <si>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</si>
  <si>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</si>
  <si>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</si>
  <si>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</si>
  <si>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</si>
  <si>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</si>
  <si>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</si>
  <si>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</si>
  <si>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</si>
  <si>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>4729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</si>
  <si>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</si>
  <si>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</si>
  <si>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</si>
  <si>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</si>
  <si>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</si>
  <si>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</si>
  <si>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</si>
  <si>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</si>
  <si>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</si>
  <si>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</si>
  <si>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</si>
  <si>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</si>
  <si>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</si>
  <si>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</si>
  <si>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</si>
  <si>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</si>
  <si>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·) ²ÛÉ Ñ³ñÏ»ñÇó ¨ å³ñï³¹Çñ í×³ñÝ»ñÇó Ï³ï³ñíáÕ Ù³ëÑ³ÝáõÙÝ»ñ</t>
  </si>
  <si>
    <t>µ) ä»ï³Ï³Ý µÛáõç»Çó ïñ³Ù³¹ñíáÕ ³ÛÉ ¹áï³óÇ³Ý»ñ</t>
  </si>
  <si>
    <t>·) ä»ï³Ï³Ý µÛáõç»Çó ïñ³Ù³¹ñíáÕ Ýå³ï³Ï³ÛÇÝ Ñ³ïÏ³óáõÙÝ»ñ (ëáõµí»ÝóÇ³Ý»ñ)</t>
  </si>
  <si>
    <t>1342</t>
  </si>
  <si>
    <t>(ïáÕ 1341 + ïáÕ 1342)</t>
  </si>
  <si>
    <t>(ïáÕ 1351 + ïáÕ 1352 + ïáÕ 1353)</t>
  </si>
  <si>
    <t>Øáõïù»ñ Ñ³Ù³ÛÝùÇ µÛáõç»Ç ÝÏ³ïÙ³Ùµ ëï³ÝÓÝ³Í å³ÛÙ³Ý³·ñ³ÛÇÝ å³ñï³íáñáõÃÛáõÝÝ»ñÇ ãÏ³ï³ñÙ³Ý ¹ÇÙ³ó ·³ÝÓíáÕ ïáõÛÅ»ñÇó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</si>
  <si>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</si>
  <si>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</si>
  <si>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</si>
  <si>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</si>
  <si>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</si>
  <si>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</si>
  <si>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</si>
  <si>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</si>
  <si>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</si>
  <si>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</si>
  <si>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</si>
  <si>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</si>
  <si>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</si>
  <si>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</si>
  <si>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</si>
  <si>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</si>
  <si>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</si>
  <si>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</si>
  <si>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</si>
  <si>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</si>
  <si>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</si>
  <si>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</si>
  <si>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</si>
  <si>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</si>
  <si>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</si>
  <si>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</si>
  <si>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</si>
  <si>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</si>
  <si>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</si>
  <si>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</si>
  <si>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</si>
  <si>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</si>
  <si>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</si>
  <si>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</si>
  <si>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</si>
  <si>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</si>
  <si>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</si>
  <si>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</si>
  <si>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</si>
  <si>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</si>
  <si>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</si>
  <si>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</si>
  <si>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</si>
  <si>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</si>
  <si>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</si>
  <si>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</si>
  <si>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</si>
  <si>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</si>
  <si>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</si>
  <si>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</si>
  <si>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</si>
  <si>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</si>
  <si>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</si>
  <si>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</si>
  <si>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</si>
  <si>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</si>
  <si>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</si>
  <si>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</si>
  <si>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</si>
  <si>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</si>
  <si>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</si>
  <si>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</si>
  <si>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</si>
  <si>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</si>
  <si>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</si>
  <si>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</si>
  <si>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</si>
  <si>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</si>
  <si>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</si>
  <si>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</si>
  <si>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</si>
  <si>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</si>
  <si>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</si>
  <si>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</si>
  <si>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</si>
  <si>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</si>
  <si>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</si>
  <si>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</si>
  <si>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</si>
  <si>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</si>
  <si>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</si>
  <si>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</si>
  <si>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</si>
  <si>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</si>
  <si>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</si>
  <si>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</si>
  <si>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</si>
  <si>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</si>
  <si>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</si>
  <si>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</si>
  <si>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</si>
  <si>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</si>
  <si>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</si>
  <si>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</si>
  <si>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</si>
  <si>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</si>
  <si>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</si>
  <si>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</si>
  <si>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</si>
  <si>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</si>
  <si>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</si>
  <si>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</si>
  <si>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</si>
  <si>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</si>
  <si>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</si>
  <si>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</si>
  <si>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</si>
  <si>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</si>
  <si>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</si>
  <si>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</si>
  <si>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</si>
  <si>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</si>
  <si>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</si>
  <si>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</si>
  <si>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</si>
  <si>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</si>
  <si>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</si>
  <si>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</si>
  <si>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</si>
  <si>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</si>
  <si>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</si>
  <si>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</si>
  <si>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</si>
  <si>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</si>
  <si>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</si>
  <si>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>êáóÇ³É³Ï³Ý Ñ³ïáõÏ ³ñïáÝáõÃÛáõÝÝ»ñ (³ÛÉ ¹³ë»ñÇÝ ãå³ïÏ³ÝáÕ)</t>
  </si>
  <si>
    <t xml:space="preserve">ÀÝ¹Ñ³Ýáõñ µÝáõÛÃÇ Ñ³Ýñ³ÛÇÝ Í³é³ÛáõÃÛáõÝÝ»ñ (³ÛÉ ¹³ë»ñÇÝ ãå³ïÏ³ÝáÕ) </t>
  </si>
  <si>
    <t>ÀÜ¸²ØºÜÀ Ð²ìºÈàôð¸À (+) Î²Ø ¸ºüÆòÆîÀ (ä²Î²êàôð¸À(-) )</t>
  </si>
  <si>
    <t>(+)</t>
  </si>
  <si>
    <t>(-)</t>
  </si>
  <si>
    <t>ì´ äü ü´ Ñ³ïÏ³óáõÙ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</si>
  <si>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</si>
  <si>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</si>
  <si>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</si>
  <si>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</si>
  <si>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</si>
  <si>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</si>
  <si>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</si>
  <si>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</si>
  <si>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</si>
  <si>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</si>
  <si>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</si>
  <si>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</si>
  <si>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</si>
  <si>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</si>
  <si>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</si>
  <si>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</si>
  <si>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</si>
  <si>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</si>
  <si>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</si>
  <si>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</si>
  <si>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</si>
  <si>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</si>
  <si>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</si>
  <si>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</si>
  <si>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</si>
  <si>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</si>
  <si>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</si>
  <si>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</si>
  <si>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</si>
  <si>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</si>
  <si>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</si>
  <si>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</si>
  <si>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</si>
  <si>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</si>
  <si>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</si>
  <si>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</si>
  <si>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</si>
  <si>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</si>
  <si>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</si>
  <si>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</si>
  <si>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</si>
  <si>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</si>
  <si>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</si>
  <si>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</si>
  <si>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</si>
  <si>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</si>
  <si>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</si>
  <si>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</si>
  <si>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</si>
  <si>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</si>
  <si>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</si>
  <si>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</si>
  <si>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</si>
  <si>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</si>
  <si>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</si>
  <si>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</si>
  <si>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</si>
  <si>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</si>
  <si>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</si>
  <si>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</si>
  <si>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</si>
  <si>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</si>
  <si>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</si>
  <si>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</si>
  <si>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</si>
  <si>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</si>
  <si>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</si>
  <si>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</si>
  <si>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</si>
  <si>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</si>
  <si>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</si>
  <si>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</si>
  <si>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</si>
  <si>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</si>
  <si>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</si>
  <si>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</si>
  <si>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</si>
  <si>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</si>
  <si>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</si>
  <si>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</si>
  <si>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</si>
  <si>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</si>
  <si>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</si>
  <si>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</si>
  <si>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</si>
  <si>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</si>
  <si>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</si>
  <si>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</si>
  <si>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</si>
  <si>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</si>
  <si>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</si>
  <si>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</si>
  <si>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</si>
  <si>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</si>
  <si>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</si>
  <si>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</si>
  <si>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</si>
  <si>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</si>
  <si>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</si>
  <si>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</si>
  <si>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</si>
  <si>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</si>
  <si>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</si>
  <si>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</si>
  <si>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</si>
  <si>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</si>
  <si>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</si>
  <si>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</si>
  <si>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</si>
  <si>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</si>
  <si>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</si>
  <si>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</si>
  <si>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</si>
  <si>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</si>
  <si>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</si>
  <si>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</si>
  <si>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</si>
  <si>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</si>
  <si>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</si>
  <si>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</si>
  <si>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</si>
  <si>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</si>
  <si>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</si>
  <si>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</si>
  <si>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</si>
  <si>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</si>
  <si>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</si>
  <si>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</si>
  <si>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</si>
  <si>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</si>
  <si>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</si>
  <si>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</si>
  <si>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</si>
  <si>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</si>
  <si>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</si>
  <si>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</si>
  <si>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</si>
  <si>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</si>
  <si>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</si>
  <si>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</si>
  <si>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</si>
  <si>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</si>
  <si>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</si>
  <si>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</si>
  <si>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</si>
  <si>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</si>
  <si>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</si>
  <si>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</si>
  <si>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</si>
  <si>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</si>
  <si>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</si>
  <si>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</si>
  <si>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</si>
  <si>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</si>
  <si>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</si>
  <si>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</si>
  <si>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</si>
  <si>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</si>
  <si>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úñ»Ýùáí ¨ Çñ³í³Ï³Ý ³ÛÉ ³Ïï»ñáí ë³ÑÙ³Ýí³Í` Ñ³Ù³ÛÝùÇ µÛáõç»Ç Ùáõïù³·ñÙ³Ý »ÝÃ³Ï³ ³ÛÉ »Ï³ÙáõïÝ»ñ</t>
  </si>
  <si>
    <t>1334</t>
  </si>
  <si>
    <t>1340</t>
  </si>
  <si>
    <t>1341</t>
  </si>
  <si>
    <t>úñ»Ýùáí å»ï³Ï³Ý µÛáõç» ³Ùñ³·ñíáÕ Ñ³ñÏ»ñÇó ¨ ³ÛÉ å³ñï³¹Çñ í×³ñÝ»ñÇó  Ù³ëÑ³ÝáõÙÝ»ñ Ñ³Ù³ÛÝùÝ»ñÇ µÛáõç»Ý»ñ (ïáÕ 1162 + ïáÕ 1163 + ïáÕ 1164)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</si>
  <si>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</si>
  <si>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</si>
  <si>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</si>
  <si>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1372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</si>
  <si>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</si>
  <si>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</si>
  <si>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</si>
  <si>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</si>
  <si>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</si>
  <si>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</si>
  <si>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</si>
  <si>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</si>
  <si>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</si>
  <si>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</si>
  <si>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</si>
  <si>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</si>
  <si>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</si>
  <si>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</si>
  <si>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</si>
  <si>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</si>
  <si>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</si>
  <si>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</si>
  <si>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</si>
  <si>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</si>
  <si>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</si>
  <si>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</si>
  <si>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</si>
  <si>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</si>
  <si>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</si>
  <si>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</si>
  <si>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</si>
  <si>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</si>
  <si>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</si>
  <si>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</si>
  <si>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</si>
  <si>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</si>
  <si>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</si>
  <si>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</si>
  <si>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</si>
  <si>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</si>
  <si>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</si>
  <si>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</si>
  <si>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</si>
  <si>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</si>
  <si>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</si>
  <si>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</si>
  <si>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</si>
  <si>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</si>
  <si>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</si>
  <si>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</si>
  <si>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</si>
  <si>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</si>
  <si>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</si>
  <si>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</si>
  <si>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</si>
  <si>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</si>
  <si>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</si>
  <si>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</si>
  <si>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</si>
  <si>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</si>
  <si>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</si>
  <si>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</si>
  <si>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>1.1 ¶áõÛù³ÛÇÝ Ñ³ñÏ»ñ ³Ýß³ñÅ ·áõÛùÇó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</si>
  <si>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</si>
  <si>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</si>
  <si>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</si>
  <si>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</si>
  <si>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</si>
  <si>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</si>
  <si>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</si>
  <si>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</si>
  <si>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</si>
  <si>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</si>
  <si>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</si>
  <si>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</si>
  <si>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</si>
  <si>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</si>
  <si>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</si>
  <si>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</si>
  <si>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</si>
  <si>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</si>
  <si>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</si>
  <si>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</si>
  <si>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</si>
  <si>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</si>
  <si>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</si>
  <si>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</si>
  <si>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</si>
  <si>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4111......................................................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</si>
  <si>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</si>
  <si>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</si>
  <si>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Ð³Ù³ÛÝù³ÛÇÝ ½³ñ·³óáõÙ /´ÎÌ/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</si>
  <si>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</si>
  <si>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</si>
  <si>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</si>
  <si>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</si>
  <si>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</si>
  <si>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</si>
  <si>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</si>
  <si>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</si>
  <si>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</si>
  <si>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</si>
  <si>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</si>
  <si>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</si>
  <si>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</si>
  <si>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</si>
  <si>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</si>
  <si>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</si>
  <si>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</si>
  <si>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</si>
  <si>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</si>
  <si>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Ð²Ø²ÚÜøÆ ´ÚàôæºÆ ºÎ²ØàôîÜºðÀ</t>
  </si>
  <si>
    <t>(ïáÕ 1110 + ïáÕ 1120 + ïáÕ 1130 + ïáÕ 1150 + ïáÕ 1160)</t>
  </si>
  <si>
    <t>1111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</si>
  <si>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</si>
  <si>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</si>
  <si>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</si>
  <si>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</si>
  <si>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</si>
  <si>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</si>
  <si>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</si>
  <si>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</si>
  <si>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</si>
  <si>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</si>
  <si>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</si>
  <si>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</si>
  <si>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</si>
  <si>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</si>
  <si>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</si>
  <si>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</si>
  <si>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</si>
  <si>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</si>
  <si>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(ïáÕ 1152 + ïáÕ 1153 )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</si>
  <si>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</si>
  <si>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</si>
  <si>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</si>
  <si>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</si>
  <si>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</si>
  <si>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</si>
  <si>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</si>
  <si>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</si>
  <si>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</si>
  <si>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</si>
  <si>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</si>
  <si>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</si>
  <si>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</si>
  <si>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</si>
  <si>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</si>
  <si>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</si>
  <si>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</si>
  <si>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</si>
  <si>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</si>
  <si>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</si>
  <si>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1260</t>
  </si>
  <si>
    <t>1261</t>
  </si>
  <si>
    <t>1262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</si>
  <si>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</si>
  <si>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</si>
  <si>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</si>
  <si>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</si>
  <si>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</si>
  <si>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</si>
  <si>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</si>
  <si>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</si>
  <si>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</si>
  <si>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</si>
  <si>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</si>
  <si>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1353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</si>
  <si>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</si>
  <si>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</si>
  <si>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</si>
  <si>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</si>
  <si>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</si>
  <si>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</si>
  <si>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</si>
  <si>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</si>
  <si>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</si>
  <si>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</si>
  <si>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</si>
  <si>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</si>
  <si>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</si>
  <si>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</si>
  <si>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</si>
  <si>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</si>
  <si>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</si>
  <si>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</si>
  <si>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</si>
  <si>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</si>
  <si>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</si>
  <si>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</si>
  <si>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</si>
  <si>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</si>
  <si>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</si>
  <si>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</si>
  <si>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</si>
  <si>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</si>
  <si>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</si>
  <si>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</si>
  <si>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</si>
  <si>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</si>
  <si>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</si>
  <si>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</si>
  <si>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</si>
  <si>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</si>
  <si>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</si>
  <si>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</si>
  <si>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</si>
  <si>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</si>
  <si>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</si>
  <si>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</si>
  <si>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</si>
  <si>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</si>
  <si>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</si>
  <si>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</si>
  <si>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</si>
  <si>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</si>
  <si>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</si>
  <si>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</si>
  <si>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</si>
  <si>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</si>
  <si>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</si>
  <si>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</si>
  <si>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</si>
  <si>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</si>
  <si>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</si>
  <si>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</si>
  <si>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</si>
  <si>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</si>
  <si>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</si>
  <si>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</si>
  <si>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</si>
  <si>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</si>
  <si>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</si>
  <si>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</si>
  <si>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</si>
  <si>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</si>
  <si>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>²ñï³ùÇÝ ïÝï»ë³Ï³Ý ³ç³ÏóáõÃÛáõÝ</t>
  </si>
  <si>
    <t xml:space="preserve"> - ï»Õ³Ï³Ý ÇÝùÝ³Ï³é³íñÙ³Ý Ù³ñÙÇÝÝ»ñÇÝ                                 (ïáÕ  4535+ïáÕ 4536)</t>
  </si>
  <si>
    <t xml:space="preserve"> - ï»Õ³Ï³Ý ÇÝùÝ³Ï³é³íñÙ³Ý Ù³ñÙÇÝÝ»ñÇÝ                                 (ïáÕ  4545+ïáÕ 4546)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</si>
  <si>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</si>
  <si>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</si>
  <si>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</si>
  <si>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</si>
  <si>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</si>
  <si>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</si>
  <si>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</si>
  <si>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</si>
  <si>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</si>
  <si>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</si>
  <si>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</si>
  <si>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</si>
  <si>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</si>
  <si>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</si>
  <si>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</si>
  <si>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</si>
  <si>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</si>
  <si>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</si>
  <si>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</si>
  <si>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</si>
  <si>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</si>
  <si>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</si>
  <si>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>2.3. Ð³Ù³ÛÝùÇ µÛáõç»Ç ÙÇçáóÝ»ñÇ ï³ñ»ëÏ½µÇ ³½³ï  ÙÝ³óáñ¹Á`  (ïáÕ 8191+ïáÕ 8194)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</si>
  <si>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</si>
  <si>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</si>
  <si>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</si>
  <si>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</si>
  <si>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</si>
  <si>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</si>
  <si>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</si>
  <si>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</si>
  <si>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</si>
  <si>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</si>
  <si>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</si>
  <si>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</si>
  <si>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</si>
  <si>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</si>
  <si>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</si>
  <si>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</si>
  <si>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</si>
  <si>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</si>
  <si>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</si>
  <si>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</si>
  <si>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</si>
  <si>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</si>
  <si>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</si>
  <si>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</si>
  <si>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</si>
  <si>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</si>
  <si>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</si>
  <si>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</si>
  <si>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</si>
  <si>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</si>
  <si>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</si>
  <si>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</si>
  <si>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</si>
  <si>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</si>
  <si>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</si>
  <si>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</si>
  <si>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</si>
  <si>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</si>
  <si>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</si>
  <si>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</si>
  <si>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</si>
  <si>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</si>
  <si>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</si>
  <si>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</si>
  <si>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</si>
  <si>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</si>
  <si>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</si>
  <si>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</si>
  <si>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</si>
  <si>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</si>
  <si>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</si>
  <si>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</si>
  <si>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</si>
  <si>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</si>
  <si>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</si>
  <si>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</si>
  <si>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</si>
  <si>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</si>
  <si>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</si>
  <si>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</si>
  <si>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</si>
  <si>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</si>
  <si>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</si>
  <si>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</si>
  <si>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</si>
  <si>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</si>
  <si>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</si>
  <si>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</si>
  <si>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µµ)  ³ÛÉ ¹áï³óÇ³Ý»ñ</t>
  </si>
  <si>
    <t>(ïáÕ 1261 + ïáÕ 1262)</t>
  </si>
  <si>
    <t xml:space="preserve">Ð³Ù³ÛÝùÇ ë»÷³Ï³ÝáõÃÛáõÝ Ñ³Ù³ñíáÕ ÑáÕ»ñÇ í³ñÓ³Ï³ÉáõÃÛ³Ý í³ñÓ³í×³ñÝ»ñ </t>
  </si>
  <si>
    <t xml:space="preserve">Ð³Ù³ÛÝùÇ í³ñã³Ï³Ý ï³ñ³ÍùáõÙ ·ïÝíáÕ å»ï³Ï³Ý ë»÷³Ï³ÝáõÃÛáõÝ Ñ³Ù³ñíáÕ ÑáÕ»ñÇ í³ñÓ³Ï³ÉáõÃÛ³Ý í³ñÓ³í×³ñÝ»ñ 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</si>
  <si>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</si>
  <si>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</si>
  <si>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í×³ñÝ»ñ</t>
  </si>
  <si>
    <t>1145</t>
  </si>
  <si>
    <t>àã ýÇÝ³Ýë³Ï³Ý ³ÏïÇíÝ»ñÇ Çñ³óáõÙÇó Ùáõïù»ñ</t>
  </si>
  <si>
    <t>ì³ñã³Ï³Ý µÛáõç»Ç å³Ñáõëï³ÛÇÝ ýáÝ¹Çó ýáÝ¹³ÛÇÝ µÛáõç» Ï³ï³ñíáÕ Ñ³ïÏ³óáõÙÝ»ñÇó Ùáõïù»ñ /5-20%/</t>
  </si>
  <si>
    <t xml:space="preserve"> -êáõµëÇ¹Ç³Ý»ñ ýÇÝ³Ýë³Ï³Ý å»ï³Ï³Ý (h³Ù³ÛÝù³ÛÇÝ) Ï³½Ù³Ï»ñåáõÃÛáõÝÝ»ñÇÝ 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</si>
  <si>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</si>
  <si>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</si>
  <si>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</si>
  <si>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</si>
  <si>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</si>
  <si>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</si>
  <si>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</si>
  <si>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</si>
  <si>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</si>
  <si>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</si>
  <si>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</si>
  <si>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2.2. öáË³ïíáõÃÛáõÝÝ»ñ </t>
  </si>
  <si>
    <t xml:space="preserve">2.1. ´³ÅÝ»ïáÙë»ñ ¨ Ï³åÇï³ÉáõÙ ³ÛÉ Ù³ëÝ³ÏóáõÃÛáõÝ </t>
  </si>
  <si>
    <t xml:space="preserve">  - ÃáÕ³ñÏáõÙÇó ¨ ï»Õ³µ³ßËáõÙÇó Ùáõïù»ñ</t>
  </si>
  <si>
    <t xml:space="preserve"> 1.1. ²ñÅ»ÃÕÃ»ñ (µ³ó³éáõÃÛ³Ùµ µ³ÅÝ»ïáÙë»ñÇ ¨ Ï³åÇï³ÉáõÙ ³ÛÉ Ù³ëÝ³ÏóáõÃÛ³Ý) 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</si>
  <si>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</si>
  <si>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</si>
  <si>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</si>
  <si>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</si>
  <si>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</si>
  <si>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</si>
  <si>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</si>
  <si>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</si>
  <si>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</si>
  <si>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</si>
  <si>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</si>
  <si>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</si>
  <si>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</si>
  <si>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</si>
  <si>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</si>
  <si>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</si>
  <si>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</si>
  <si>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</si>
  <si>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</si>
  <si>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</si>
  <si>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 xml:space="preserve">  - µÛáõç»ï³ÛÇÝ ÷áË³ïíáõÃÛáõÝÝ»ñÇ ëï³óáõÙ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</si>
  <si>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</si>
  <si>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</si>
  <si>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</si>
  <si>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</si>
  <si>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</si>
  <si>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1.2.1. ì³ñÏ»ñ</t>
  </si>
  <si>
    <t>1.2.2. öáË³ïíáõÃÛáõÝÝ»ñ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</si>
  <si>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</si>
  <si>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</si>
  <si>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</si>
  <si>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</si>
  <si>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</si>
  <si>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</si>
  <si>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</si>
  <si>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</si>
  <si>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</si>
  <si>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</si>
  <si>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</si>
  <si>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</si>
  <si>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</si>
  <si>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</si>
  <si>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</si>
  <si>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</si>
  <si>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r>
      <t xml:space="preserve">                      ÀÜ¸²ØºÜÀ  ºÎ²ØàôîÜºð                          </t>
    </r>
    <r>
      <rPr>
        <sz val="10"/>
        <rFont val="Arial LatArm"/>
        <family val="2"/>
      </rPr>
      <t>(ïáÕ 1100 + ïáÕ 1200+ïáÕ 1300)</t>
    </r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</si>
  <si>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</si>
  <si>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</si>
  <si>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</si>
  <si>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</si>
  <si>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</si>
  <si>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</si>
  <si>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</si>
  <si>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</si>
  <si>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</si>
  <si>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</si>
  <si>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</si>
  <si>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</si>
  <si>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</si>
  <si>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</si>
  <si>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</si>
  <si>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</si>
  <si>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r>
      <t xml:space="preserve">           </t>
    </r>
    <r>
      <rPr>
        <b/>
        <sz val="12"/>
        <rFont val="Arial LatArm"/>
        <family val="2"/>
      </rPr>
      <t xml:space="preserve">  ÀÜ¸²ØºÜÀ</t>
    </r>
    <r>
      <rPr>
        <b/>
        <sz val="11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Ì²Êêºð              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</si>
  <si>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r>
      <t xml:space="preserve">².   ÀÜÂ²òÆÎ  Ì²Êêºðª               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</si>
  <si>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</si>
  <si>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</si>
  <si>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</si>
  <si>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</si>
  <si>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</si>
  <si>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</si>
  <si>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</si>
  <si>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</si>
  <si>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</si>
  <si>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</si>
  <si>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</si>
  <si>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</si>
  <si>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</si>
  <si>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</si>
  <si>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r>
      <t>²ðî²øÆÜ îàÎàê²ìÖ²ðÜºð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</si>
  <si>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</si>
  <si>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r>
      <t>1.4 êàô´êÆ¸Æ²Üºð</t>
    </r>
    <r>
      <rPr>
        <b/>
        <sz val="8"/>
        <rFont val="Arial LatArm"/>
        <family val="2"/>
      </rPr>
      <t xml:space="preserve"> </t>
    </r>
    <r>
      <rPr>
        <sz val="8"/>
        <rFont val="Arial LatArm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</si>
  <si>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</si>
  <si>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</si>
  <si>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r>
      <t xml:space="preserve">1.5 ¸ð²Ø²ÞÜàðÐÜºð </t>
    </r>
    <r>
      <rPr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</si>
  <si>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</si>
  <si>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r>
      <t xml:space="preserve"> -</t>
    </r>
    <r>
      <rPr>
        <b/>
        <sz val="9"/>
        <rFont val="Arial LatArm"/>
        <family val="2"/>
      </rPr>
      <t>ÀÝÃ³óÇÏ ¹ñ³Ù³ßÝáñÑÝ»ñ ûï³ñ»ñÏñÛ³ Ï³é³í³ñáõÃÛáõÝÝ»ñÇÝ</t>
    </r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</si>
  <si>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</si>
  <si>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</si>
  <si>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</si>
  <si>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</si>
  <si>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</si>
  <si>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 </t>
    </r>
    <r>
      <rPr>
        <sz val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</si>
  <si>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</si>
  <si>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</si>
  <si>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r>
      <t xml:space="preserve">1.7 ²ÚÈ Ì²Êêºð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</si>
  <si>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</si>
  <si>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</si>
  <si>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</si>
  <si>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r>
      <t xml:space="preserve"> -</t>
    </r>
    <r>
      <rPr>
        <b/>
        <sz val="9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</si>
  <si>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</si>
  <si>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b/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</si>
  <si>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r>
      <t xml:space="preserve"> </t>
    </r>
    <r>
      <rPr>
        <b/>
        <i/>
        <sz val="9"/>
        <rFont val="Arial LatArm"/>
        <family val="2"/>
      </rPr>
      <t xml:space="preserve">²ÚÈ Ì²Êêºð </t>
    </r>
    <r>
      <rPr>
        <sz val="9"/>
        <rFont val="Arial LatArm"/>
        <family val="2"/>
      </rPr>
      <t>(ïáÕ4761)</t>
    </r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</si>
  <si>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</si>
  <si>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r>
      <t xml:space="preserve">´. àâ üÆÜ²Üê²Î²Ü ²ÎîÆìÜºðÆ ¶Ìàì Ì²Êêºð                     </t>
    </r>
    <r>
      <rPr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</si>
  <si>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</si>
  <si>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</si>
  <si>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</si>
  <si>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</si>
  <si>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</si>
  <si>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</si>
  <si>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</si>
  <si>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 </t>
    </r>
    <r>
      <rPr>
        <sz val="10"/>
        <rFont val="Arial LatArm"/>
        <family val="2"/>
      </rPr>
      <t>(ïáÕ6100+ïáÕ6200+ïáÕ6300+ïáÕ6400)</t>
    </r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</si>
  <si>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  /6501/</t>
    </r>
  </si>
  <si>
    <r>
      <t>ä²Þ²ðÜºðÆ Æð²òàôØÆò Øàôîøºð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</si>
  <si>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 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</si>
  <si>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 </t>
    </r>
    <r>
      <rPr>
        <sz val="11"/>
        <rFont val="Arial LatArm"/>
        <family val="2"/>
      </rPr>
      <t xml:space="preserve">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</si>
  <si>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r>
      <t>â²ðî²¸ðì²Ì ²ÎîÆìÜºðÆ Æð²òàôØÆò Øàôîøºð</t>
    </r>
    <r>
      <rPr>
        <b/>
        <i/>
        <sz val="11"/>
        <rFont val="Arial LatArm"/>
        <family val="2"/>
      </rPr>
      <t xml:space="preserve">`                                                   </t>
    </r>
    <r>
      <rPr>
        <sz val="10"/>
        <rFont val="Arial LatArm"/>
        <family val="2"/>
      </rPr>
      <t>(ïáÕ6410+ïáÕ6420+ïáÕ6430+ïáÕ6440)  /6502/</t>
    </r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</si>
  <si>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</si>
  <si>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</si>
  <si>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</si>
  <si>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                                         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</si>
  <si>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 üÆÜ²Üê²Î²Ü ²ÎîÆìÜºð                                                     </t>
    </r>
    <r>
      <rPr>
        <i/>
        <sz val="9"/>
        <rFont val="Arial LatArm"/>
        <family val="2"/>
      </rPr>
      <t>(ïáÕ8161+ïáÕ8170+ïáÕ8190-ïáÕ8197+ïáÕ8198+ïáÕ8199)</t>
    </r>
  </si>
  <si>
    <r>
      <t xml:space="preserve">2.6. Ð³Ù³ÛÝùÇ µÛáõç»Ç Ñ³ßíáõÙ ÙÇçáóÝ»ñÇ ÙÝ³óáñ¹Ý»ñÁ Ñ³ßí»ïáõ Å³Ù³Ý³Ï³Ñ³ïí³ÍáõÙ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</si>
  <si>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       ´. ²ðî²øÆÜ ²Ô´ÚàôðÜºð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</si>
  <si>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</si>
  <si>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 (ëï³óáõÙ ¨ Ù³ñáõÙ)                          </t>
    </r>
    <r>
      <rPr>
        <sz val="9"/>
        <rFont val="Arial LatArm"/>
        <family val="2"/>
      </rPr>
      <t>ïáÕ 8221+ïáÕ 8240</t>
    </r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</si>
  <si>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</si>
  <si>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</si>
  <si>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</si>
  <si>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</si>
  <si>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</si>
  <si>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</si>
  <si>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</si>
  <si>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</si>
  <si>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</si>
  <si>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</si>
  <si>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</si>
  <si>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</si>
  <si>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-êáõµëÇ¹Ç³Ý»ñ áã å»ï³Ï³Ý (áã B118h³Ù³ÛÝù³ÛÇÝ) áã ýÇÝ³Ýë³Ï³Ý Ï³½Ù³Ï»ñåáõÃÛáõÝÝ»ñÇÝ </t>
  </si>
  <si>
    <t>Խողովակաշարային տրանսպորտ</t>
  </si>
  <si>
    <t>(ïáÕ 1132 + ïáÕ 1135 + ïáÕ 1136 + ïáÕ 1137 + ïáÕ 1138 + ïáÕ 1139 + ïáÕ 1140 + ïáÕ 1141 + ïáÕ 1142 + ïáÕ 1143 + ïáÕ 1144+ïáÕ 1145+ïáÕ1146 + ïáÕ 1147 + ïáÕ 1148 + ïáÕ 1149+ïáÕ 1150)</t>
  </si>
  <si>
    <t>¹) ԱÛÉ Ñ³Ù³ÛÝùÝ»ñÇ µÛáõç»Ý»ñÇó ÁÝÃ³óÇÏ Í³Ëë»ñÇ ýÇÝ³Ýë³íáñÙ³Ý Ýå³ï³Ïáí ëï³óíáÕ å³ßïáÝ³Ï³Ý ¹ñ³Ù³ßÝáñÑÝ»ñ</t>
  </si>
  <si>
    <t>µ) ԱÛÉ Ñ³Ù³ÛÝùÝ»ñÇó Ï³åÇï³É Í³Ëë»ñÇ ýÇÝ³Ýë³íáñÙ³Ý Ýå³ï³Ïáí ëï³óíáÕ å³ßïáÝ³Ï³Ý ¹ñ³Ù³ßÝáñÑÝ»ñ</t>
  </si>
  <si>
    <t xml:space="preserve">(ïáÕ 1310 + ïáÕ 1320 + ïáÕ 1330 + ïáÕ 1340 + ïáÕ 1350 + ïáÕ 1360 + ïáÕ 1370 + ïáÕ 1380+ïáÕ 1390)  </t>
  </si>
  <si>
    <t>1146</t>
  </si>
  <si>
    <t>Åգ) Ավտոկայանատեղի համար</t>
  </si>
  <si>
    <t>1147</t>
  </si>
  <si>
    <t>Åդ) Համայնքի տարածքում գտնվող խանութներում, կրպակներում տեխնիկական հեղուկների վաճառքի ÃáõÛÉïíáõÃÛ³Ý Ñ³Ù³ñ</t>
  </si>
  <si>
    <t>1148</t>
  </si>
  <si>
    <t>Åե) Համայնքի տարածքում հանրային սննդի կազմակերպման և իրացման ÃáõÛÉïíáõÃÛ³Ý Ñ³Ù³ñ</t>
  </si>
  <si>
    <t>Åզ) Հայաստանի Հանրապետության համայնքների անվանումները ֆիրմային անվանումներում օգտագործելու ÃáõÛÉïíáõÃÛ³Ý Ñ³Ù³ñ</t>
  </si>
  <si>
    <t>1149</t>
  </si>
  <si>
    <t>Åէ) այլ տեղական տուրքեր</t>
  </si>
  <si>
    <t>Թալինի քաղաքային համայնք</t>
  </si>
  <si>
    <t xml:space="preserve">²Õµ³Ñ³ÝáõÙ                                  </t>
  </si>
  <si>
    <t>2021</t>
  </si>
  <si>
    <t>.08.01</t>
  </si>
  <si>
    <t>......4726................................................</t>
  </si>
  <si>
    <t>ՀԱՏՎԱԾ  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</si>
  <si>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</si>
  <si>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</si>
  <si>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</si>
  <si>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</si>
  <si>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</si>
  <si>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</si>
  <si>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</si>
  <si>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</si>
  <si>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</si>
  <si>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r>
      <t xml:space="preserve">ԸՆԴԱՄԵՆԸ  ԵԿԱՄՈՒՏՆԵՐ                    </t>
    </r>
    <r>
      <rPr>
        <b/>
        <sz val="10"/>
        <rFont val="GHEA Grapalat"/>
        <family val="3"/>
      </rPr>
      <t>(տող 1100 + տող 1200+տող 1300)</t>
    </r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</si>
  <si>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</si>
  <si>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</si>
  <si>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</si>
  <si>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</si>
  <si>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</si>
  <si>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</si>
  <si>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</si>
  <si>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</si>
  <si>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</si>
  <si>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</si>
  <si>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</si>
  <si>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Տեղական տուրքեր</t>
  </si>
  <si>
    <t>(տող 1132 + տող 1135 + տող 1136 + տող 1137 + տող 1138 + տող 1139 + տող 1140 + տող 1141 + տող 1142 + տող 1143 + տող 1144+տող 1145+ տող 1146+տող 1147տող +1148+ տող 1149+տող 1150)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</si>
  <si>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</si>
  <si>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</si>
  <si>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</si>
  <si>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</si>
  <si>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</si>
  <si>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</si>
  <si>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</si>
  <si>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</si>
  <si>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</si>
  <si>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</si>
  <si>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</si>
  <si>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</si>
  <si>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</si>
  <si>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</si>
  <si>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</si>
  <si>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</si>
  <si>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</si>
  <si>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</si>
  <si>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</si>
  <si>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</si>
  <si>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</si>
  <si>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</si>
  <si>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</si>
  <si>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</si>
  <si>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</si>
  <si>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</si>
  <si>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</si>
  <si>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</si>
  <si>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</si>
  <si>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</si>
  <si>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</si>
  <si>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</si>
  <si>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</si>
  <si>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</si>
  <si>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</si>
  <si>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</si>
  <si>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</si>
  <si>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</si>
  <si>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</si>
  <si>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</si>
  <si>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</si>
  <si>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</si>
  <si>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</si>
  <si>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</si>
  <si>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</si>
  <si>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</si>
  <si>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</si>
  <si>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</si>
  <si>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</si>
  <si>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</si>
  <si>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</si>
  <si>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</si>
  <si>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</si>
  <si>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</si>
  <si>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</si>
  <si>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</si>
  <si>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</si>
  <si>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</si>
  <si>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</si>
  <si>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</si>
  <si>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</si>
  <si>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</si>
  <si>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</si>
  <si>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</si>
  <si>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</si>
  <si>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</si>
  <si>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</si>
  <si>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</si>
  <si>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</si>
  <si>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</si>
  <si>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</si>
  <si>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</si>
  <si>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</si>
  <si>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</si>
  <si>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</si>
  <si>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վճարներ`</t>
  </si>
  <si>
    <t>աղբահանում</t>
  </si>
  <si>
    <t>անասնաբուժական ծառայություն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</si>
  <si>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</si>
  <si>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</si>
  <si>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</si>
  <si>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</si>
  <si>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</si>
  <si>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</si>
  <si>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</si>
  <si>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</si>
  <si>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</si>
  <si>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</si>
  <si>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</si>
  <si>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</si>
  <si>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</si>
  <si>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</si>
  <si>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</si>
  <si>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</si>
  <si>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</si>
  <si>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</si>
  <si>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</si>
  <si>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</si>
  <si>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 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</si>
  <si>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</si>
  <si>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</si>
  <si>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</si>
  <si>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Այլ գույքի վարձակալության վարձավճարներ</t>
  </si>
  <si>
    <t xml:space="preserve">                                                                                                                                                              </t>
  </si>
  <si>
    <t>ծնողական վճար</t>
  </si>
  <si>
    <t xml:space="preserve">              ø³Õ³ù³óÇ³Ï³Ý å³ßïå³ÝáõÃÛáõÝ             </t>
  </si>
  <si>
    <t>1113</t>
  </si>
  <si>
    <t>Համայնքի բյուջե մուտքագրվող անշարժ գույքի հարկ</t>
  </si>
  <si>
    <t>այդ թվում`  (տող 1111 + տող 1112 + տող 1113 )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</si>
</sst>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_р_._-;\-* #,##0.00_р_._-;_-* &quot;-&quot;??_р_._-;_-@_-"/>
    <numFmt numFmtId="165" formatCode="0000"/>
    <numFmt numFmtId="166" formatCode="000"/>
    <numFmt numFmtId="167" formatCode="#\ ###"/>
    <numFmt numFmtId="168" formatCode="#.0\ ###"/>
    <numFmt numFmtId="169" formatCode="#.\ ###"/>
    <numFmt numFmtId="170" formatCode="0.0"/>
    <numFmt numFmtId="171" formatCode="##.\ ###"/>
    <numFmt numFmtId="172" formatCode="###.\ ###"/>
    <numFmt numFmtId="173" formatCode="##.###"/>
    <numFmt numFmtId="174" formatCode="##.##"/>
    <numFmt numFmtId="175" formatCode="##.####"/>
    <numFmt numFmtId="176" formatCode="##.#####"/>
    <numFmt numFmtId="177" formatCode=".\ ;"/>
    <numFmt numFmtId="178" formatCode="#.##"/>
    <numFmt numFmtId="179" formatCode="###.0"/>
    <numFmt numFmtId="180" formatCode="####.\ ###"/>
    <numFmt numFmtId="181" formatCode="_-* #,##0.0_р_._-;\-* #,##0.0_р_._-;_-* &quot;-&quot;??_р_._-;_-@_-"/>
  </numFmts>
  <fonts count="65" x14ac:knownFonts="1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LatArm"/>
      <family val="2"/>
    </font>
    <font>
      <sz val="10"/>
      <name val="Arial Armenian"/>
      <family val="2"/>
    </font>
    <font>
      <b/>
      <sz val="10"/>
      <color indexed="10"/>
      <name val="Arial LatArm"/>
      <family val="2"/>
    </font>
    <font>
      <sz val="10"/>
      <name val="Arial LatArm"/>
      <family val="2"/>
    </font>
    <font>
      <sz val="12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b/>
      <sz val="10.5"/>
      <name val="Arial LatArm"/>
      <family val="2"/>
    </font>
    <font>
      <b/>
      <sz val="10"/>
      <name val="Arial LatArm"/>
      <family val="2"/>
    </font>
    <font>
      <sz val="11"/>
      <name val="Arial LatArm"/>
      <family val="2"/>
    </font>
    <font>
      <b/>
      <sz val="14"/>
      <name val="Arial LatArm"/>
      <family val="2"/>
    </font>
    <font>
      <b/>
      <i/>
      <sz val="10"/>
      <name val="Arial LatArm"/>
      <family val="2"/>
    </font>
    <font>
      <b/>
      <i/>
      <sz val="11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i/>
      <sz val="9"/>
      <name val="Arial LatArm"/>
      <family val="2"/>
    </font>
    <font>
      <i/>
      <sz val="10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12"/>
      <name val="Arial LatArm"/>
      <family val="2"/>
    </font>
    <font>
      <sz val="9"/>
      <color rgb="FFFF0000"/>
      <name val="Arial LatArm"/>
      <family val="2"/>
    </font>
    <font>
      <sz val="12"/>
      <color rgb="FFFF0000"/>
      <name val="Arial LatArm"/>
      <family val="2"/>
    </font>
    <font>
      <b/>
      <sz val="10"/>
      <color rgb="FFFF0000"/>
      <name val="Arial LatArm"/>
      <family val="2"/>
    </font>
    <font>
      <sz val="10"/>
      <color rgb="FFFF0000"/>
      <name val="Arial LatArm"/>
      <family val="2"/>
    </font>
    <font>
      <b/>
      <sz val="8"/>
      <color indexed="10"/>
      <name val="Arial LatArm"/>
      <family val="2"/>
    </font>
    <font>
      <b/>
      <sz val="9"/>
      <color indexed="10"/>
      <name val="Arial LatArm"/>
      <family val="2"/>
    </font>
    <font>
      <b/>
      <u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0"/>
      <name val="GHEA Grapalat"/>
      <charset val="204"/>
    </font>
    <font>
      <b/>
      <sz val="10"/>
      <color theme="1"/>
      <name val="Arial LatArm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164" fontId="17" fillId="0" borderId="0" applyFont="0" applyFill="0" applyBorder="0" applyAlignment="0" applyProtection="0"/>
  </cellStyleXfs>
  <cellXfs count="940">
    <xf numFmtId="0" fontId="0" fillId="0" borderId="0" xfId="0"/>
    <xf numFmtId="0" fontId="1" fillId="0" borderId="0" xfId="0" applyFont="1"/>
    <xf numFmtId="0" fontId="4" fillId="0" borderId="0" xfId="0" applyFont="1"/>
    <xf numFmtId="165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12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/>
    <xf numFmtId="49" fontId="4" fillId="0" borderId="0" xfId="0" applyNumberFormat="1" applyFont="1" applyAlignment="1">
      <alignment horizontal="center" vertical="top"/>
    </xf>
    <xf numFmtId="166" fontId="7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/>
    <xf numFmtId="49" fontId="9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/>
    </xf>
    <xf numFmtId="0" fontId="9" fillId="0" borderId="0" xfId="0" applyFont="1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49" fontId="13" fillId="0" borderId="0" xfId="0" applyNumberFormat="1" applyFont="1" applyAlignment="1">
      <alignment horizontal="center" vertical="center" wrapText="1"/>
    </xf>
    <xf numFmtId="167" fontId="19" fillId="0" borderId="1" xfId="1" applyNumberFormat="1" applyFont="1" applyBorder="1" applyAlignment="1" applyProtection="1">
      <alignment horizontal="center" vertical="center"/>
      <protection locked="0"/>
    </xf>
    <xf numFmtId="167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right" vertical="center"/>
      <protection locked="0"/>
    </xf>
    <xf numFmtId="167" fontId="21" fillId="0" borderId="2" xfId="1" applyNumberFormat="1" applyFont="1" applyBorder="1" applyAlignment="1" applyProtection="1">
      <alignment horizontal="right" vertical="center"/>
      <protection locked="0"/>
    </xf>
    <xf numFmtId="167" fontId="21" fillId="0" borderId="3" xfId="1" applyNumberFormat="1" applyFont="1" applyBorder="1" applyAlignment="1" applyProtection="1">
      <alignment horizontal="right" vertical="center"/>
      <protection locked="0"/>
    </xf>
    <xf numFmtId="167" fontId="21" fillId="0" borderId="5" xfId="1" applyNumberFormat="1" applyFont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4" borderId="1" xfId="0" applyFont="1" applyFill="1" applyBorder="1"/>
    <xf numFmtId="0" fontId="1" fillId="0" borderId="1" xfId="0" applyFont="1" applyBorder="1" applyAlignment="1">
      <alignment wrapText="1"/>
    </xf>
    <xf numFmtId="167" fontId="21" fillId="6" borderId="5" xfId="1" applyNumberFormat="1" applyFont="1" applyFill="1" applyBorder="1" applyAlignment="1" applyProtection="1">
      <alignment horizontal="right" vertical="center"/>
      <protection locked="0"/>
    </xf>
    <xf numFmtId="168" fontId="21" fillId="6" borderId="5" xfId="1" applyNumberFormat="1" applyFont="1" applyFill="1" applyBorder="1" applyAlignment="1" applyProtection="1">
      <alignment horizontal="right" vertical="center"/>
      <protection locked="0"/>
    </xf>
    <xf numFmtId="168" fontId="21" fillId="0" borderId="5" xfId="1" applyNumberFormat="1" applyFont="1" applyBorder="1" applyAlignment="1" applyProtection="1">
      <alignment horizontal="right" vertical="center"/>
      <protection locked="0"/>
    </xf>
    <xf numFmtId="168" fontId="21" fillId="4" borderId="5" xfId="1" applyNumberFormat="1" applyFont="1" applyFill="1" applyBorder="1" applyAlignment="1" applyProtection="1">
      <alignment horizontal="right" vertical="center"/>
      <protection locked="0"/>
    </xf>
    <xf numFmtId="169" fontId="21" fillId="0" borderId="5" xfId="1" applyNumberFormat="1" applyFont="1" applyBorder="1" applyAlignment="1" applyProtection="1">
      <alignment horizontal="right" vertical="center"/>
      <protection locked="0"/>
    </xf>
    <xf numFmtId="169" fontId="21" fillId="6" borderId="5" xfId="1" applyNumberFormat="1" applyFont="1" applyFill="1" applyBorder="1" applyAlignment="1" applyProtection="1">
      <alignment horizontal="right" vertical="center"/>
      <protection locked="0"/>
    </xf>
    <xf numFmtId="168" fontId="21" fillId="0" borderId="1" xfId="1" applyNumberFormat="1" applyFont="1" applyBorder="1" applyAlignment="1" applyProtection="1">
      <alignment horizontal="right" vertical="center"/>
      <protection locked="0"/>
    </xf>
    <xf numFmtId="168" fontId="21" fillId="0" borderId="6" xfId="1" applyNumberFormat="1" applyFont="1" applyBorder="1" applyAlignment="1" applyProtection="1">
      <alignment horizontal="right" vertical="center"/>
      <protection locked="0"/>
    </xf>
    <xf numFmtId="168" fontId="21" fillId="0" borderId="2" xfId="1" applyNumberFormat="1" applyFont="1" applyBorder="1" applyAlignment="1" applyProtection="1">
      <alignment horizontal="right" vertical="center"/>
      <protection locked="0"/>
    </xf>
    <xf numFmtId="168" fontId="21" fillId="0" borderId="3" xfId="1" applyNumberFormat="1" applyFont="1" applyBorder="1" applyAlignment="1" applyProtection="1">
      <alignment horizontal="right" vertical="center"/>
      <protection locked="0"/>
    </xf>
    <xf numFmtId="168" fontId="21" fillId="4" borderId="6" xfId="1" applyNumberFormat="1" applyFont="1" applyFill="1" applyBorder="1" applyAlignment="1" applyProtection="1">
      <alignment horizontal="right" vertical="center"/>
      <protection locked="0"/>
    </xf>
    <xf numFmtId="168" fontId="21" fillId="4" borderId="10" xfId="1" applyNumberFormat="1" applyFont="1" applyFill="1" applyBorder="1" applyAlignment="1" applyProtection="1">
      <alignment horizontal="right" vertical="center"/>
      <protection locked="0"/>
    </xf>
    <xf numFmtId="168" fontId="21" fillId="0" borderId="10" xfId="1" applyNumberFormat="1" applyFont="1" applyBorder="1" applyAlignment="1" applyProtection="1">
      <alignment horizontal="right" vertical="center"/>
      <protection locked="0"/>
    </xf>
    <xf numFmtId="168" fontId="19" fillId="0" borderId="1" xfId="1" applyNumberFormat="1" applyFont="1" applyBorder="1" applyAlignment="1" applyProtection="1">
      <alignment horizontal="center" vertical="center"/>
      <protection locked="0"/>
    </xf>
    <xf numFmtId="168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center" vertical="center"/>
      <protection locked="0"/>
    </xf>
    <xf numFmtId="168" fontId="21" fillId="3" borderId="5" xfId="1" applyNumberFormat="1" applyFont="1" applyFill="1" applyBorder="1" applyAlignment="1" applyProtection="1">
      <alignment horizontal="right" vertical="center"/>
      <protection locked="0"/>
    </xf>
    <xf numFmtId="169" fontId="21" fillId="3" borderId="5" xfId="1" applyNumberFormat="1" applyFont="1" applyFill="1" applyBorder="1" applyAlignment="1" applyProtection="1">
      <alignment horizontal="right" vertical="center"/>
      <protection locked="0"/>
    </xf>
    <xf numFmtId="171" fontId="21" fillId="0" borderId="5" xfId="1" applyNumberFormat="1" applyFont="1" applyBorder="1" applyAlignment="1" applyProtection="1">
      <alignment horizontal="right" vertical="center"/>
      <protection locked="0"/>
    </xf>
    <xf numFmtId="172" fontId="21" fillId="0" borderId="5" xfId="1" applyNumberFormat="1" applyFont="1" applyBorder="1" applyAlignment="1" applyProtection="1">
      <alignment horizontal="right" vertical="center"/>
      <protection locked="0"/>
    </xf>
    <xf numFmtId="173" fontId="21" fillId="0" borderId="5" xfId="1" applyNumberFormat="1" applyFont="1" applyBorder="1" applyAlignment="1" applyProtection="1">
      <alignment horizontal="right" vertical="center"/>
      <protection locked="0"/>
    </xf>
    <xf numFmtId="175" fontId="21" fillId="0" borderId="5" xfId="1" applyNumberFormat="1" applyFont="1" applyBorder="1" applyAlignment="1" applyProtection="1">
      <alignment horizontal="right" vertical="center"/>
      <protection locked="0"/>
    </xf>
    <xf numFmtId="176" fontId="21" fillId="0" borderId="5" xfId="1" applyNumberFormat="1" applyFont="1" applyBorder="1" applyAlignment="1" applyProtection="1">
      <alignment horizontal="right" vertical="center"/>
      <protection locked="0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70" fontId="22" fillId="0" borderId="1" xfId="0" applyNumberFormat="1" applyFont="1" applyBorder="1"/>
    <xf numFmtId="0" fontId="23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centerContinuous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7" fillId="0" borderId="13" xfId="0" quotePrefix="1" applyFont="1" applyBorder="1" applyAlignment="1">
      <alignment horizontal="center" vertical="center"/>
    </xf>
    <xf numFmtId="49" fontId="25" fillId="0" borderId="19" xfId="0" quotePrefix="1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8" fillId="0" borderId="13" xfId="0" quotePrefix="1" applyFont="1" applyBorder="1" applyAlignment="1">
      <alignment horizontal="center" vertical="center"/>
    </xf>
    <xf numFmtId="0" fontId="28" fillId="0" borderId="21" xfId="0" applyFont="1" applyBorder="1" applyAlignment="1">
      <alignment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2" fillId="0" borderId="20" xfId="0" applyFont="1" applyBorder="1" applyAlignment="1">
      <alignment vertical="center" wrapText="1"/>
    </xf>
    <xf numFmtId="49" fontId="22" fillId="0" borderId="1" xfId="0" quotePrefix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 indent="1"/>
    </xf>
    <xf numFmtId="168" fontId="22" fillId="3" borderId="1" xfId="0" applyNumberFormat="1" applyFont="1" applyFill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49" fontId="22" fillId="0" borderId="13" xfId="0" quotePrefix="1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1"/>
    </xf>
    <xf numFmtId="0" fontId="22" fillId="0" borderId="13" xfId="0" applyFont="1" applyBorder="1" applyAlignment="1">
      <alignment horizontal="center" vertical="center"/>
    </xf>
    <xf numFmtId="49" fontId="22" fillId="0" borderId="20" xfId="0" quotePrefix="1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 wrapText="1" indent="1"/>
    </xf>
    <xf numFmtId="49" fontId="22" fillId="0" borderId="18" xfId="0" quotePrefix="1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2"/>
    </xf>
    <xf numFmtId="0" fontId="22" fillId="0" borderId="18" xfId="0" applyFont="1" applyBorder="1" applyAlignment="1">
      <alignment horizontal="left" vertical="center" wrapText="1" indent="2"/>
    </xf>
    <xf numFmtId="0" fontId="22" fillId="0" borderId="1" xfId="0" applyFont="1" applyBorder="1" applyAlignment="1">
      <alignment horizontal="left" vertical="center" wrapText="1" indent="3"/>
    </xf>
    <xf numFmtId="0" fontId="29" fillId="0" borderId="19" xfId="0" applyFont="1" applyBorder="1"/>
    <xf numFmtId="0" fontId="22" fillId="0" borderId="1" xfId="0" applyFont="1" applyBorder="1" applyAlignment="1">
      <alignment horizontal="left" vertical="center" wrapText="1" indent="2"/>
    </xf>
    <xf numFmtId="0" fontId="22" fillId="3" borderId="1" xfId="0" applyFont="1" applyFill="1" applyBorder="1" applyAlignment="1">
      <alignment horizontal="center" vertical="center"/>
    </xf>
    <xf numFmtId="170" fontId="22" fillId="3" borderId="1" xfId="0" applyNumberFormat="1" applyFont="1" applyFill="1" applyBorder="1" applyAlignment="1">
      <alignment horizontal="center" vertical="center"/>
    </xf>
    <xf numFmtId="170" fontId="22" fillId="3" borderId="18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Continuous" vertical="center"/>
    </xf>
    <xf numFmtId="0" fontId="26" fillId="0" borderId="0" xfId="0" applyFont="1" applyAlignment="1">
      <alignment wrapText="1"/>
    </xf>
    <xf numFmtId="0" fontId="22" fillId="0" borderId="18" xfId="0" applyFont="1" applyBorder="1" applyAlignment="1">
      <alignment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49" fontId="28" fillId="0" borderId="13" xfId="0" quotePrefix="1" applyNumberFormat="1" applyFont="1" applyBorder="1" applyAlignment="1">
      <alignment horizontal="center" vertical="center"/>
    </xf>
    <xf numFmtId="1" fontId="28" fillId="0" borderId="13" xfId="0" applyNumberFormat="1" applyFont="1" applyBorder="1" applyAlignment="1">
      <alignment horizontal="center" vertical="center" wrapText="1"/>
    </xf>
    <xf numFmtId="49" fontId="28" fillId="0" borderId="18" xfId="0" quotePrefix="1" applyNumberFormat="1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5" fontId="28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right" vertical="top"/>
    </xf>
    <xf numFmtId="165" fontId="25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33" fillId="0" borderId="2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49" fontId="34" fillId="0" borderId="6" xfId="0" applyNumberFormat="1" applyFont="1" applyBorder="1" applyAlignment="1">
      <alignment horizontal="center" vertical="center" wrapText="1"/>
    </xf>
    <xf numFmtId="49" fontId="34" fillId="0" borderId="23" xfId="0" applyNumberFormat="1" applyFont="1" applyBorder="1" applyAlignment="1">
      <alignment horizontal="center" vertical="center" wrapText="1"/>
    </xf>
    <xf numFmtId="49" fontId="34" fillId="0" borderId="14" xfId="0" applyNumberFormat="1" applyFont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 readingOrder="1"/>
    </xf>
    <xf numFmtId="166" fontId="32" fillId="0" borderId="24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49" fontId="34" fillId="0" borderId="26" xfId="0" applyNumberFormat="1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 readingOrder="1"/>
    </xf>
    <xf numFmtId="166" fontId="38" fillId="0" borderId="29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/>
    </xf>
    <xf numFmtId="0" fontId="33" fillId="0" borderId="30" xfId="0" applyFont="1" applyBorder="1" applyAlignment="1">
      <alignment horizontal="left" vertical="top" wrapText="1" readingOrder="1"/>
    </xf>
    <xf numFmtId="166" fontId="38" fillId="0" borderId="29" xfId="0" applyNumberFormat="1" applyFont="1" applyBorder="1" applyAlignment="1">
      <alignment vertical="top" wrapText="1"/>
    </xf>
    <xf numFmtId="168" fontId="23" fillId="0" borderId="28" xfId="0" applyNumberFormat="1" applyFont="1" applyBorder="1"/>
    <xf numFmtId="168" fontId="23" fillId="0" borderId="26" xfId="0" applyNumberFormat="1" applyFont="1" applyBorder="1"/>
    <xf numFmtId="168" fontId="23" fillId="0" borderId="8" xfId="0" applyNumberFormat="1" applyFont="1" applyBorder="1"/>
    <xf numFmtId="0" fontId="26" fillId="0" borderId="2" xfId="0" applyFont="1" applyBorder="1" applyAlignment="1">
      <alignment vertical="center"/>
    </xf>
    <xf numFmtId="49" fontId="34" fillId="0" borderId="1" xfId="0" applyNumberFormat="1" applyFont="1" applyBorder="1" applyAlignment="1">
      <alignment horizontal="center" vertical="center"/>
    </xf>
    <xf numFmtId="49" fontId="34" fillId="0" borderId="31" xfId="0" applyNumberFormat="1" applyFont="1" applyBorder="1" applyAlignment="1">
      <alignment horizontal="center" vertical="center"/>
    </xf>
    <xf numFmtId="0" fontId="37" fillId="0" borderId="30" xfId="0" applyFont="1" applyBorder="1" applyAlignment="1">
      <alignment horizontal="left" vertical="top" wrapText="1" readingOrder="1"/>
    </xf>
    <xf numFmtId="0" fontId="32" fillId="0" borderId="32" xfId="0" applyFont="1" applyBorder="1" applyAlignment="1">
      <alignment horizontal="left" vertical="top" wrapText="1" readingOrder="1"/>
    </xf>
    <xf numFmtId="0" fontId="39" fillId="0" borderId="33" xfId="0" applyFont="1" applyBorder="1"/>
    <xf numFmtId="0" fontId="39" fillId="0" borderId="3" xfId="0" applyFont="1" applyBorder="1"/>
    <xf numFmtId="0" fontId="26" fillId="6" borderId="2" xfId="0" applyFont="1" applyFill="1" applyBorder="1" applyAlignment="1">
      <alignment vertical="center"/>
    </xf>
    <xf numFmtId="49" fontId="26" fillId="6" borderId="26" xfId="0" applyNumberFormat="1" applyFont="1" applyFill="1" applyBorder="1" applyAlignment="1">
      <alignment horizontal="center" vertical="center"/>
    </xf>
    <xf numFmtId="49" fontId="26" fillId="6" borderId="1" xfId="0" applyNumberFormat="1" applyFont="1" applyFill="1" applyBorder="1" applyAlignment="1">
      <alignment horizontal="center" vertical="center"/>
    </xf>
    <xf numFmtId="49" fontId="26" fillId="6" borderId="31" xfId="0" applyNumberFormat="1" applyFont="1" applyFill="1" applyBorder="1" applyAlignment="1">
      <alignment horizontal="center" vertical="center"/>
    </xf>
    <xf numFmtId="0" fontId="33" fillId="6" borderId="30" xfId="0" applyFont="1" applyFill="1" applyBorder="1" applyAlignment="1">
      <alignment horizontal="left" vertical="top" wrapText="1" readingOrder="1"/>
    </xf>
    <xf numFmtId="166" fontId="29" fillId="6" borderId="32" xfId="0" applyNumberFormat="1" applyFont="1" applyFill="1" applyBorder="1" applyAlignment="1">
      <alignment vertical="top" wrapText="1"/>
    </xf>
    <xf numFmtId="49" fontId="26" fillId="0" borderId="26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31" xfId="0" applyNumberFormat="1" applyFont="1" applyBorder="1" applyAlignment="1">
      <alignment horizontal="center" vertical="center"/>
    </xf>
    <xf numFmtId="166" fontId="29" fillId="0" borderId="32" xfId="0" applyNumberFormat="1" applyFont="1" applyBorder="1" applyAlignment="1">
      <alignment vertical="top" wrapText="1"/>
    </xf>
    <xf numFmtId="0" fontId="23" fillId="0" borderId="33" xfId="0" applyFont="1" applyBorder="1"/>
    <xf numFmtId="0" fontId="23" fillId="0" borderId="3" xfId="0" applyFont="1" applyBorder="1"/>
    <xf numFmtId="0" fontId="32" fillId="0" borderId="32" xfId="0" applyFont="1" applyBorder="1" applyAlignment="1">
      <alignment horizontal="justify" vertical="top" wrapText="1" readingOrder="1"/>
    </xf>
    <xf numFmtId="0" fontId="33" fillId="0" borderId="30" xfId="0" applyFont="1" applyBorder="1" applyAlignment="1">
      <alignment vertical="center" wrapText="1" readingOrder="1"/>
    </xf>
    <xf numFmtId="166" fontId="32" fillId="0" borderId="32" xfId="0" applyNumberFormat="1" applyFont="1" applyBorder="1" applyAlignment="1">
      <alignment vertical="top" wrapText="1"/>
    </xf>
    <xf numFmtId="0" fontId="29" fillId="0" borderId="32" xfId="0" applyFont="1" applyBorder="1" applyAlignment="1">
      <alignment vertical="top" wrapText="1"/>
    </xf>
    <xf numFmtId="168" fontId="39" fillId="0" borderId="33" xfId="0" applyNumberFormat="1" applyFont="1" applyBorder="1"/>
    <xf numFmtId="168" fontId="22" fillId="0" borderId="33" xfId="0" applyNumberFormat="1" applyFont="1" applyBorder="1"/>
    <xf numFmtId="168" fontId="23" fillId="0" borderId="33" xfId="0" applyNumberFormat="1" applyFont="1" applyBorder="1"/>
    <xf numFmtId="0" fontId="33" fillId="0" borderId="28" xfId="0" applyFont="1" applyBorder="1" applyAlignment="1">
      <alignment horizontal="left" vertical="top" wrapText="1" readingOrder="1"/>
    </xf>
    <xf numFmtId="0" fontId="22" fillId="0" borderId="33" xfId="0" applyFont="1" applyBorder="1"/>
    <xf numFmtId="0" fontId="26" fillId="0" borderId="2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 wrapText="1"/>
    </xf>
    <xf numFmtId="0" fontId="23" fillId="0" borderId="26" xfId="0" applyFont="1" applyBorder="1"/>
    <xf numFmtId="0" fontId="23" fillId="0" borderId="8" xfId="0" applyFont="1" applyBorder="1"/>
    <xf numFmtId="0" fontId="32" fillId="0" borderId="32" xfId="0" applyFont="1" applyBorder="1" applyAlignment="1">
      <alignment vertical="top" wrapText="1"/>
    </xf>
    <xf numFmtId="49" fontId="34" fillId="0" borderId="33" xfId="0" applyNumberFormat="1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 readingOrder="1"/>
    </xf>
    <xf numFmtId="49" fontId="26" fillId="0" borderId="33" xfId="0" applyNumberFormat="1" applyFont="1" applyBorder="1" applyAlignment="1">
      <alignment horizontal="center" vertical="center"/>
    </xf>
    <xf numFmtId="49" fontId="26" fillId="6" borderId="33" xfId="0" applyNumberFormat="1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vertical="top" wrapText="1"/>
    </xf>
    <xf numFmtId="165" fontId="29" fillId="0" borderId="32" xfId="0" applyNumberFormat="1" applyFont="1" applyBorder="1" applyAlignment="1">
      <alignment vertical="top" wrapText="1"/>
    </xf>
    <xf numFmtId="0" fontId="23" fillId="0" borderId="33" xfId="0" applyFont="1" applyBorder="1" applyAlignment="1">
      <alignment horizontal="center"/>
    </xf>
    <xf numFmtId="168" fontId="39" fillId="0" borderId="3" xfId="0" applyNumberFormat="1" applyFont="1" applyBorder="1"/>
    <xf numFmtId="0" fontId="41" fillId="0" borderId="32" xfId="0" applyFont="1" applyBorder="1" applyAlignment="1">
      <alignment horizontal="left" vertical="top" wrapText="1" readingOrder="1"/>
    </xf>
    <xf numFmtId="0" fontId="32" fillId="6" borderId="32" xfId="0" applyFont="1" applyFill="1" applyBorder="1" applyAlignment="1">
      <alignment horizontal="left" vertical="top" wrapText="1" readingOrder="1"/>
    </xf>
    <xf numFmtId="170" fontId="22" fillId="0" borderId="33" xfId="0" applyNumberFormat="1" applyFont="1" applyBorder="1"/>
    <xf numFmtId="0" fontId="37" fillId="0" borderId="30" xfId="0" applyFont="1" applyBorder="1" applyAlignment="1">
      <alignment horizontal="left" vertical="top" wrapText="1"/>
    </xf>
    <xf numFmtId="0" fontId="33" fillId="0" borderId="30" xfId="0" applyFont="1" applyBorder="1" applyAlignment="1">
      <alignment horizontal="left" vertical="top" wrapText="1"/>
    </xf>
    <xf numFmtId="0" fontId="26" fillId="0" borderId="9" xfId="0" applyFont="1" applyBorder="1" applyAlignment="1">
      <alignment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0" fontId="33" fillId="0" borderId="34" xfId="0" applyFont="1" applyBorder="1" applyAlignment="1">
      <alignment horizontal="left" vertical="top" wrapText="1" readingOrder="1"/>
    </xf>
    <xf numFmtId="0" fontId="29" fillId="0" borderId="35" xfId="0" applyFont="1" applyBorder="1" applyAlignment="1">
      <alignment vertical="top" wrapText="1"/>
    </xf>
    <xf numFmtId="0" fontId="23" fillId="0" borderId="36" xfId="0" applyFont="1" applyBorder="1"/>
    <xf numFmtId="0" fontId="23" fillId="0" borderId="11" xfId="0" applyFont="1" applyBorder="1"/>
    <xf numFmtId="0" fontId="26" fillId="0" borderId="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top"/>
    </xf>
    <xf numFmtId="49" fontId="26" fillId="0" borderId="31" xfId="0" applyNumberFormat="1" applyFont="1" applyBorder="1" applyAlignment="1">
      <alignment horizontal="center" vertical="top"/>
    </xf>
    <xf numFmtId="0" fontId="26" fillId="0" borderId="4" xfId="0" applyFont="1" applyBorder="1" applyAlignment="1">
      <alignment vertical="center"/>
    </xf>
    <xf numFmtId="49" fontId="26" fillId="0" borderId="37" xfId="0" applyNumberFormat="1" applyFont="1" applyBorder="1" applyAlignment="1">
      <alignment horizontal="center" vertical="top"/>
    </xf>
    <xf numFmtId="49" fontId="26" fillId="0" borderId="38" xfId="0" applyNumberFormat="1" applyFont="1" applyBorder="1" applyAlignment="1">
      <alignment horizontal="center" vertical="top"/>
    </xf>
    <xf numFmtId="0" fontId="33" fillId="0" borderId="39" xfId="0" applyFont="1" applyBorder="1" applyAlignment="1">
      <alignment horizontal="left" vertical="top" wrapText="1"/>
    </xf>
    <xf numFmtId="0" fontId="29" fillId="0" borderId="40" xfId="0" applyFont="1" applyBorder="1" applyAlignment="1">
      <alignment vertical="top" wrapText="1"/>
    </xf>
    <xf numFmtId="0" fontId="33" fillId="0" borderId="0" xfId="0" applyFont="1"/>
    <xf numFmtId="0" fontId="28" fillId="2" borderId="41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49" fontId="28" fillId="2" borderId="42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top" wrapText="1"/>
    </xf>
    <xf numFmtId="49" fontId="40" fillId="2" borderId="24" xfId="0" applyNumberFormat="1" applyFont="1" applyFill="1" applyBorder="1" applyAlignment="1">
      <alignment horizontal="center"/>
    </xf>
    <xf numFmtId="0" fontId="33" fillId="2" borderId="14" xfId="0" applyFont="1" applyFill="1" applyBorder="1" applyAlignment="1">
      <alignment horizontal="left" vertical="top" wrapText="1"/>
    </xf>
    <xf numFmtId="0" fontId="22" fillId="0" borderId="14" xfId="0" applyFont="1" applyBorder="1"/>
    <xf numFmtId="0" fontId="22" fillId="0" borderId="25" xfId="0" applyFont="1" applyBorder="1"/>
    <xf numFmtId="0" fontId="22" fillId="0" borderId="10" xfId="0" applyFont="1" applyBorder="1"/>
    <xf numFmtId="0" fontId="25" fillId="2" borderId="14" xfId="0" applyFont="1" applyFill="1" applyBorder="1" applyAlignment="1">
      <alignment horizontal="center" vertical="center" wrapText="1"/>
    </xf>
    <xf numFmtId="49" fontId="33" fillId="2" borderId="24" xfId="0" applyNumberFormat="1" applyFont="1" applyFill="1" applyBorder="1" applyAlignment="1">
      <alignment horizontal="center" vertical="center"/>
    </xf>
    <xf numFmtId="49" fontId="40" fillId="2" borderId="43" xfId="0" applyNumberFormat="1" applyFont="1" applyFill="1" applyBorder="1" applyAlignment="1">
      <alignment horizontal="center"/>
    </xf>
    <xf numFmtId="0" fontId="22" fillId="0" borderId="44" xfId="0" applyFont="1" applyBorder="1"/>
    <xf numFmtId="0" fontId="22" fillId="0" borderId="45" xfId="0" applyFont="1" applyBorder="1"/>
    <xf numFmtId="0" fontId="22" fillId="0" borderId="46" xfId="0" applyFont="1" applyBorder="1"/>
    <xf numFmtId="0" fontId="28" fillId="2" borderId="41" xfId="0" applyFont="1" applyFill="1" applyBorder="1" applyAlignment="1">
      <alignment vertical="center" wrapText="1"/>
    </xf>
    <xf numFmtId="49" fontId="33" fillId="2" borderId="41" xfId="0" applyNumberFormat="1" applyFont="1" applyFill="1" applyBorder="1" applyAlignment="1">
      <alignment horizontal="center" vertical="center" wrapText="1"/>
    </xf>
    <xf numFmtId="167" fontId="22" fillId="0" borderId="10" xfId="0" applyNumberFormat="1" applyFont="1" applyBorder="1" applyAlignment="1">
      <alignment horizontal="center"/>
    </xf>
    <xf numFmtId="0" fontId="26" fillId="2" borderId="47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left" vertical="top" wrapText="1"/>
    </xf>
    <xf numFmtId="49" fontId="40" fillId="2" borderId="47" xfId="0" applyNumberFormat="1" applyFont="1" applyFill="1" applyBorder="1" applyAlignment="1">
      <alignment horizontal="center"/>
    </xf>
    <xf numFmtId="0" fontId="22" fillId="0" borderId="48" xfId="0" applyFont="1" applyBorder="1"/>
    <xf numFmtId="0" fontId="22" fillId="0" borderId="20" xfId="0" applyFont="1" applyBorder="1"/>
    <xf numFmtId="0" fontId="22" fillId="0" borderId="49" xfId="0" applyFont="1" applyBorder="1"/>
    <xf numFmtId="0" fontId="37" fillId="2" borderId="41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/>
    </xf>
    <xf numFmtId="0" fontId="26" fillId="2" borderId="50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left" vertical="top" wrapText="1"/>
    </xf>
    <xf numFmtId="49" fontId="33" fillId="2" borderId="50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18" xfId="0" applyFont="1" applyBorder="1"/>
    <xf numFmtId="0" fontId="28" fillId="0" borderId="8" xfId="0" applyFont="1" applyBorder="1" applyAlignment="1">
      <alignment horizontal="center"/>
    </xf>
    <xf numFmtId="0" fontId="26" fillId="2" borderId="51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vertical="top" wrapText="1"/>
    </xf>
    <xf numFmtId="49" fontId="40" fillId="2" borderId="51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/>
    </xf>
    <xf numFmtId="49" fontId="40" fillId="0" borderId="51" xfId="0" applyNumberFormat="1" applyFont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/>
    </xf>
    <xf numFmtId="49" fontId="40" fillId="0" borderId="52" xfId="0" applyNumberFormat="1" applyFont="1" applyBorder="1" applyAlignment="1">
      <alignment vertical="top" wrapText="1"/>
    </xf>
    <xf numFmtId="49" fontId="40" fillId="0" borderId="52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49" fontId="37" fillId="0" borderId="41" xfId="0" applyNumberFormat="1" applyFont="1" applyBorder="1" applyAlignment="1">
      <alignment vertical="top" wrapText="1"/>
    </xf>
    <xf numFmtId="0" fontId="22" fillId="3" borderId="13" xfId="0" applyFont="1" applyFill="1" applyBorder="1"/>
    <xf numFmtId="0" fontId="28" fillId="0" borderId="53" xfId="0" applyFont="1" applyBorder="1" applyAlignment="1">
      <alignment horizontal="center"/>
    </xf>
    <xf numFmtId="168" fontId="22" fillId="0" borderId="18" xfId="0" applyNumberFormat="1" applyFont="1" applyBorder="1"/>
    <xf numFmtId="0" fontId="26" fillId="2" borderId="54" xfId="0" applyFont="1" applyFill="1" applyBorder="1" applyAlignment="1">
      <alignment horizontal="center" vertical="center"/>
    </xf>
    <xf numFmtId="49" fontId="37" fillId="0" borderId="54" xfId="0" applyNumberFormat="1" applyFont="1" applyBorder="1" applyAlignment="1">
      <alignment vertical="top" wrapText="1"/>
    </xf>
    <xf numFmtId="49" fontId="40" fillId="2" borderId="54" xfId="0" applyNumberFormat="1" applyFont="1" applyFill="1" applyBorder="1" applyAlignment="1">
      <alignment horizontal="center" vertical="center" wrapText="1"/>
    </xf>
    <xf numFmtId="49" fontId="40" fillId="0" borderId="41" xfId="0" applyNumberFormat="1" applyFont="1" applyBorder="1" applyAlignment="1">
      <alignment vertical="top" wrapText="1"/>
    </xf>
    <xf numFmtId="0" fontId="22" fillId="3" borderId="1" xfId="0" applyFont="1" applyFill="1" applyBorder="1"/>
    <xf numFmtId="49" fontId="37" fillId="0" borderId="51" xfId="0" applyNumberFormat="1" applyFont="1" applyBorder="1" applyAlignment="1">
      <alignment vertical="top" wrapText="1"/>
    </xf>
    <xf numFmtId="168" fontId="22" fillId="3" borderId="1" xfId="0" applyNumberFormat="1" applyFont="1" applyFill="1" applyBorder="1"/>
    <xf numFmtId="0" fontId="40" fillId="0" borderId="51" xfId="0" applyFont="1" applyBorder="1" applyAlignment="1">
      <alignment horizontal="center"/>
    </xf>
    <xf numFmtId="0" fontId="40" fillId="0" borderId="51" xfId="0" applyFont="1" applyBorder="1" applyAlignment="1">
      <alignment vertical="top" wrapText="1"/>
    </xf>
    <xf numFmtId="0" fontId="40" fillId="0" borderId="51" xfId="0" applyFont="1" applyBorder="1" applyAlignment="1">
      <alignment horizontal="center" vertical="center" wrapText="1"/>
    </xf>
    <xf numFmtId="0" fontId="33" fillId="2" borderId="50" xfId="0" applyFont="1" applyFill="1" applyBorder="1" applyAlignment="1">
      <alignment horizontal="left" vertical="top" wrapText="1"/>
    </xf>
    <xf numFmtId="49" fontId="40" fillId="0" borderId="47" xfId="0" applyNumberFormat="1" applyFont="1" applyBorder="1" applyAlignment="1">
      <alignment vertical="top" wrapText="1"/>
    </xf>
    <xf numFmtId="168" fontId="22" fillId="3" borderId="13" xfId="0" applyNumberFormat="1" applyFont="1" applyFill="1" applyBorder="1"/>
    <xf numFmtId="170" fontId="22" fillId="3" borderId="1" xfId="0" applyNumberFormat="1" applyFont="1" applyFill="1" applyBorder="1"/>
    <xf numFmtId="49" fontId="40" fillId="0" borderId="51" xfId="0" applyNumberFormat="1" applyFont="1" applyBorder="1" applyAlignment="1">
      <alignment vertical="center" wrapText="1"/>
    </xf>
    <xf numFmtId="49" fontId="40" fillId="0" borderId="54" xfId="0" applyNumberFormat="1" applyFont="1" applyBorder="1" applyAlignment="1">
      <alignment vertical="top" wrapText="1"/>
    </xf>
    <xf numFmtId="49" fontId="40" fillId="0" borderId="54" xfId="0" applyNumberFormat="1" applyFont="1" applyBorder="1" applyAlignment="1">
      <alignment horizontal="center" vertical="center" wrapText="1"/>
    </xf>
    <xf numFmtId="168" fontId="22" fillId="3" borderId="37" xfId="0" applyNumberFormat="1" applyFont="1" applyFill="1" applyBorder="1"/>
    <xf numFmtId="49" fontId="40" fillId="0" borderId="50" xfId="0" applyNumberFormat="1" applyFont="1" applyBorder="1" applyAlignment="1">
      <alignment vertical="top" wrapText="1"/>
    </xf>
    <xf numFmtId="0" fontId="22" fillId="0" borderId="13" xfId="0" applyFont="1" applyBorder="1"/>
    <xf numFmtId="0" fontId="22" fillId="3" borderId="37" xfId="0" applyFont="1" applyFill="1" applyBorder="1"/>
    <xf numFmtId="49" fontId="40" fillId="0" borderId="41" xfId="0" applyNumberFormat="1" applyFont="1" applyBorder="1" applyAlignment="1">
      <alignment vertical="center" wrapText="1"/>
    </xf>
    <xf numFmtId="49" fontId="37" fillId="0" borderId="41" xfId="0" applyNumberFormat="1" applyFont="1" applyBorder="1" applyAlignment="1">
      <alignment vertical="center" wrapText="1"/>
    </xf>
    <xf numFmtId="0" fontId="22" fillId="0" borderId="6" xfId="0" applyFont="1" applyBorder="1"/>
    <xf numFmtId="49" fontId="33" fillId="0" borderId="51" xfId="0" applyNumberFormat="1" applyFont="1" applyBorder="1" applyAlignment="1">
      <alignment vertical="top" wrapText="1"/>
    </xf>
    <xf numFmtId="168" fontId="22" fillId="0" borderId="7" xfId="0" applyNumberFormat="1" applyFont="1" applyBorder="1"/>
    <xf numFmtId="0" fontId="28" fillId="3" borderId="3" xfId="0" applyFont="1" applyFill="1" applyBorder="1" applyAlignment="1">
      <alignment horizontal="center"/>
    </xf>
    <xf numFmtId="0" fontId="40" fillId="0" borderId="52" xfId="0" applyFont="1" applyBorder="1" applyAlignment="1">
      <alignment vertical="top" wrapText="1"/>
    </xf>
    <xf numFmtId="0" fontId="33" fillId="0" borderId="51" xfId="0" applyFont="1" applyBorder="1" applyAlignment="1">
      <alignment vertical="top" wrapText="1"/>
    </xf>
    <xf numFmtId="0" fontId="22" fillId="0" borderId="2" xfId="0" applyFont="1" applyBorder="1"/>
    <xf numFmtId="0" fontId="26" fillId="2" borderId="51" xfId="0" applyFont="1" applyFill="1" applyBorder="1" applyAlignment="1">
      <alignment horizontal="center"/>
    </xf>
    <xf numFmtId="0" fontId="33" fillId="0" borderId="51" xfId="0" applyFont="1" applyBorder="1" applyAlignment="1">
      <alignment wrapText="1"/>
    </xf>
    <xf numFmtId="0" fontId="33" fillId="0" borderId="47" xfId="0" applyFont="1" applyBorder="1" applyAlignment="1">
      <alignment vertical="top" wrapText="1"/>
    </xf>
    <xf numFmtId="0" fontId="28" fillId="3" borderId="11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40" fillId="0" borderId="50" xfId="0" applyFont="1" applyBorder="1" applyAlignment="1">
      <alignment vertical="top" wrapText="1"/>
    </xf>
    <xf numFmtId="0" fontId="28" fillId="0" borderId="1" xfId="0" applyFont="1" applyBorder="1" applyAlignment="1">
      <alignment horizontal="center"/>
    </xf>
    <xf numFmtId="0" fontId="40" fillId="0" borderId="54" xfId="0" applyFont="1" applyBorder="1" applyAlignment="1">
      <alignment vertical="top" wrapText="1"/>
    </xf>
    <xf numFmtId="0" fontId="33" fillId="0" borderId="50" xfId="0" applyFont="1" applyBorder="1" applyAlignment="1">
      <alignment vertical="top" wrapText="1"/>
    </xf>
    <xf numFmtId="0" fontId="33" fillId="0" borderId="42" xfId="0" applyFont="1" applyBorder="1" applyAlignment="1">
      <alignment vertical="top" wrapText="1"/>
    </xf>
    <xf numFmtId="0" fontId="28" fillId="0" borderId="37" xfId="0" applyFont="1" applyBorder="1" applyAlignment="1">
      <alignment horizontal="center"/>
    </xf>
    <xf numFmtId="0" fontId="28" fillId="3" borderId="53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left" vertical="top" wrapText="1"/>
    </xf>
    <xf numFmtId="49" fontId="40" fillId="2" borderId="50" xfId="0" applyNumberFormat="1" applyFont="1" applyFill="1" applyBorder="1" applyAlignment="1">
      <alignment horizontal="center"/>
    </xf>
    <xf numFmtId="0" fontId="22" fillId="0" borderId="8" xfId="0" applyFont="1" applyBorder="1"/>
    <xf numFmtId="0" fontId="26" fillId="2" borderId="30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left" vertical="top" wrapText="1"/>
    </xf>
    <xf numFmtId="49" fontId="40" fillId="2" borderId="51" xfId="0" applyNumberFormat="1" applyFont="1" applyFill="1" applyBorder="1" applyAlignment="1">
      <alignment horizontal="center"/>
    </xf>
    <xf numFmtId="0" fontId="33" fillId="2" borderId="29" xfId="0" applyFont="1" applyFill="1" applyBorder="1" applyAlignment="1">
      <alignment horizontal="left" vertical="top" wrapText="1"/>
    </xf>
    <xf numFmtId="49" fontId="28" fillId="0" borderId="31" xfId="0" applyNumberFormat="1" applyFont="1" applyBorder="1" applyAlignment="1">
      <alignment vertical="top" wrapText="1"/>
    </xf>
    <xf numFmtId="0" fontId="26" fillId="2" borderId="57" xfId="0" applyFont="1" applyFill="1" applyBorder="1" applyAlignment="1">
      <alignment horizontal="center" vertical="center"/>
    </xf>
    <xf numFmtId="49" fontId="28" fillId="0" borderId="0" xfId="0" applyNumberFormat="1" applyFont="1" applyAlignment="1">
      <alignment vertical="top" wrapText="1"/>
    </xf>
    <xf numFmtId="49" fontId="40" fillId="2" borderId="52" xfId="0" applyNumberFormat="1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 vertical="center"/>
    </xf>
    <xf numFmtId="49" fontId="37" fillId="0" borderId="24" xfId="0" applyNumberFormat="1" applyFont="1" applyBorder="1" applyAlignment="1">
      <alignment vertical="top" wrapText="1"/>
    </xf>
    <xf numFmtId="49" fontId="40" fillId="0" borderId="32" xfId="0" applyNumberFormat="1" applyFont="1" applyBorder="1" applyAlignment="1">
      <alignment vertical="top" wrapText="1"/>
    </xf>
    <xf numFmtId="0" fontId="26" fillId="2" borderId="34" xfId="0" applyFont="1" applyFill="1" applyBorder="1" applyAlignment="1">
      <alignment horizontal="center" vertical="center"/>
    </xf>
    <xf numFmtId="49" fontId="40" fillId="0" borderId="35" xfId="0" applyNumberFormat="1" applyFont="1" applyBorder="1" applyAlignment="1">
      <alignment vertical="top" wrapText="1"/>
    </xf>
    <xf numFmtId="0" fontId="26" fillId="2" borderId="39" xfId="0" applyFont="1" applyFill="1" applyBorder="1" applyAlignment="1">
      <alignment horizontal="center" vertical="center"/>
    </xf>
    <xf numFmtId="49" fontId="40" fillId="0" borderId="40" xfId="0" applyNumberFormat="1" applyFont="1" applyBorder="1" applyAlignment="1">
      <alignment vertical="top" wrapText="1"/>
    </xf>
    <xf numFmtId="49" fontId="33" fillId="0" borderId="52" xfId="0" applyNumberFormat="1" applyFont="1" applyBorder="1" applyAlignment="1">
      <alignment vertical="top" wrapText="1"/>
    </xf>
    <xf numFmtId="49" fontId="42" fillId="0" borderId="41" xfId="0" applyNumberFormat="1" applyFont="1" applyBorder="1" applyAlignment="1">
      <alignment vertical="top" wrapText="1"/>
    </xf>
    <xf numFmtId="49" fontId="33" fillId="2" borderId="47" xfId="0" applyNumberFormat="1" applyFont="1" applyFill="1" applyBorder="1" applyAlignment="1">
      <alignment horizontal="center" vertical="center" wrapText="1"/>
    </xf>
    <xf numFmtId="168" fontId="22" fillId="0" borderId="20" xfId="0" applyNumberFormat="1" applyFont="1" applyBorder="1"/>
    <xf numFmtId="0" fontId="28" fillId="0" borderId="49" xfId="0" applyFont="1" applyBorder="1" applyAlignment="1">
      <alignment horizontal="center"/>
    </xf>
    <xf numFmtId="49" fontId="40" fillId="0" borderId="41" xfId="0" applyNumberFormat="1" applyFont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/>
    </xf>
    <xf numFmtId="49" fontId="33" fillId="0" borderId="42" xfId="0" applyNumberFormat="1" applyFont="1" applyBorder="1" applyAlignment="1">
      <alignment vertical="top" wrapText="1"/>
    </xf>
    <xf numFmtId="49" fontId="33" fillId="2" borderId="42" xfId="0" applyNumberFormat="1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/>
    </xf>
    <xf numFmtId="49" fontId="25" fillId="0" borderId="4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horizontal="center" vertical="top" wrapText="1"/>
    </xf>
    <xf numFmtId="0" fontId="22" fillId="3" borderId="3" xfId="0" applyFont="1" applyFill="1" applyBorder="1"/>
    <xf numFmtId="49" fontId="40" fillId="0" borderId="52" xfId="0" applyNumberFormat="1" applyFont="1" applyBorder="1" applyAlignment="1">
      <alignment horizontal="center" vertical="top" wrapText="1"/>
    </xf>
    <xf numFmtId="168" fontId="28" fillId="0" borderId="13" xfId="0" applyNumberFormat="1" applyFont="1" applyBorder="1" applyAlignment="1">
      <alignment horizontal="center"/>
    </xf>
    <xf numFmtId="49" fontId="33" fillId="0" borderId="50" xfId="0" applyNumberFormat="1" applyFont="1" applyBorder="1" applyAlignment="1">
      <alignment wrapText="1"/>
    </xf>
    <xf numFmtId="0" fontId="28" fillId="0" borderId="13" xfId="0" applyFont="1" applyBorder="1" applyAlignment="1">
      <alignment horizontal="center"/>
    </xf>
    <xf numFmtId="170" fontId="22" fillId="3" borderId="11" xfId="0" applyNumberFormat="1" applyFont="1" applyFill="1" applyBorder="1"/>
    <xf numFmtId="0" fontId="28" fillId="3" borderId="13" xfId="0" applyFont="1" applyFill="1" applyBorder="1" applyAlignment="1">
      <alignment horizontal="center"/>
    </xf>
    <xf numFmtId="0" fontId="22" fillId="3" borderId="11" xfId="0" applyFont="1" applyFill="1" applyBorder="1"/>
    <xf numFmtId="0" fontId="26" fillId="2" borderId="60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left" vertical="top" wrapText="1"/>
    </xf>
    <xf numFmtId="0" fontId="40" fillId="0" borderId="54" xfId="0" applyFont="1" applyBorder="1" applyAlignment="1">
      <alignment horizontal="left" vertical="top" wrapText="1"/>
    </xf>
    <xf numFmtId="49" fontId="40" fillId="0" borderId="54" xfId="0" applyNumberFormat="1" applyFont="1" applyBorder="1" applyAlignment="1">
      <alignment horizontal="center" vertical="top" wrapText="1"/>
    </xf>
    <xf numFmtId="0" fontId="22" fillId="3" borderId="53" xfId="0" applyFont="1" applyFill="1" applyBorder="1"/>
    <xf numFmtId="49" fontId="22" fillId="0" borderId="61" xfId="0" applyNumberFormat="1" applyFont="1" applyBorder="1" applyAlignment="1">
      <alignment horizontal="center" wrapText="1"/>
    </xf>
    <xf numFmtId="49" fontId="25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wrapText="1"/>
    </xf>
    <xf numFmtId="49" fontId="22" fillId="0" borderId="52" xfId="0" applyNumberFormat="1" applyFont="1" applyBorder="1" applyAlignment="1">
      <alignment horizontal="center" wrapText="1"/>
    </xf>
    <xf numFmtId="49" fontId="22" fillId="0" borderId="47" xfId="0" applyNumberFormat="1" applyFont="1" applyBorder="1" applyAlignment="1">
      <alignment wrapText="1"/>
    </xf>
    <xf numFmtId="49" fontId="22" fillId="2" borderId="47" xfId="0" applyNumberFormat="1" applyFont="1" applyFill="1" applyBorder="1" applyAlignment="1">
      <alignment horizontal="center" wrapText="1"/>
    </xf>
    <xf numFmtId="49" fontId="22" fillId="0" borderId="41" xfId="0" applyNumberFormat="1" applyFont="1" applyBorder="1" applyAlignment="1">
      <alignment horizontal="center" vertical="top" wrapText="1"/>
    </xf>
    <xf numFmtId="49" fontId="38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top" wrapText="1"/>
    </xf>
    <xf numFmtId="49" fontId="22" fillId="0" borderId="50" xfId="0" applyNumberFormat="1" applyFont="1" applyBorder="1" applyAlignment="1">
      <alignment wrapText="1"/>
    </xf>
    <xf numFmtId="49" fontId="22" fillId="2" borderId="50" xfId="0" applyNumberFormat="1" applyFont="1" applyFill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top" wrapText="1"/>
    </xf>
    <xf numFmtId="49" fontId="31" fillId="0" borderId="51" xfId="0" applyNumberFormat="1" applyFont="1" applyBorder="1" applyAlignment="1">
      <alignment wrapText="1"/>
    </xf>
    <xf numFmtId="170" fontId="22" fillId="5" borderId="3" xfId="0" applyNumberFormat="1" applyFont="1" applyFill="1" applyBorder="1"/>
    <xf numFmtId="0" fontId="31" fillId="5" borderId="3" xfId="0" applyFont="1" applyFill="1" applyBorder="1"/>
    <xf numFmtId="49" fontId="22" fillId="0" borderId="52" xfId="0" applyNumberFormat="1" applyFont="1" applyBorder="1" applyAlignment="1">
      <alignment horizontal="center" vertical="center"/>
    </xf>
    <xf numFmtId="49" fontId="31" fillId="0" borderId="52" xfId="0" applyNumberFormat="1" applyFont="1" applyBorder="1" applyAlignment="1">
      <alignment wrapText="1"/>
    </xf>
    <xf numFmtId="49" fontId="22" fillId="0" borderId="52" xfId="0" applyNumberFormat="1" applyFont="1" applyBorder="1" applyAlignment="1">
      <alignment horizontal="center" vertical="top" wrapText="1"/>
    </xf>
    <xf numFmtId="0" fontId="22" fillId="5" borderId="11" xfId="0" applyFont="1" applyFill="1" applyBorder="1"/>
    <xf numFmtId="49" fontId="22" fillId="0" borderId="41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52" xfId="0" applyNumberFormat="1" applyFont="1" applyBorder="1" applyAlignment="1">
      <alignment horizontal="center" vertical="center" wrapText="1"/>
    </xf>
    <xf numFmtId="49" fontId="31" fillId="0" borderId="41" xfId="0" applyNumberFormat="1" applyFont="1" applyBorder="1" applyAlignment="1">
      <alignment wrapText="1"/>
    </xf>
    <xf numFmtId="49" fontId="22" fillId="0" borderId="51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wrapText="1"/>
    </xf>
    <xf numFmtId="0" fontId="22" fillId="5" borderId="3" xfId="0" applyFont="1" applyFill="1" applyBorder="1"/>
    <xf numFmtId="49" fontId="22" fillId="0" borderId="51" xfId="0" applyNumberFormat="1" applyFont="1" applyBorder="1" applyAlignment="1">
      <alignment horizontal="center"/>
    </xf>
    <xf numFmtId="49" fontId="22" fillId="0" borderId="51" xfId="0" applyNumberFormat="1" applyFont="1" applyBorder="1" applyAlignment="1">
      <alignment horizontal="center" vertical="center" wrapText="1"/>
    </xf>
    <xf numFmtId="0" fontId="22" fillId="0" borderId="52" xfId="0" applyFont="1" applyBorder="1" applyAlignment="1">
      <alignment wrapText="1"/>
    </xf>
    <xf numFmtId="49" fontId="22" fillId="0" borderId="52" xfId="0" applyNumberFormat="1" applyFont="1" applyBorder="1" applyAlignment="1">
      <alignment horizontal="center"/>
    </xf>
    <xf numFmtId="168" fontId="22" fillId="0" borderId="6" xfId="0" applyNumberFormat="1" applyFont="1" applyBorder="1"/>
    <xf numFmtId="168" fontId="22" fillId="0" borderId="8" xfId="0" applyNumberFormat="1" applyFont="1" applyBorder="1"/>
    <xf numFmtId="168" fontId="22" fillId="0" borderId="1" xfId="0" applyNumberFormat="1" applyFont="1" applyBorder="1"/>
    <xf numFmtId="168" fontId="22" fillId="5" borderId="3" xfId="0" applyNumberFormat="1" applyFont="1" applyFill="1" applyBorder="1"/>
    <xf numFmtId="49" fontId="22" fillId="0" borderId="51" xfId="0" applyNumberFormat="1" applyFont="1" applyBorder="1" applyAlignment="1">
      <alignment horizontal="center" wrapText="1"/>
    </xf>
    <xf numFmtId="49" fontId="22" fillId="0" borderId="54" xfId="0" applyNumberFormat="1" applyFont="1" applyBorder="1" applyAlignment="1">
      <alignment horizontal="center" vertical="center"/>
    </xf>
    <xf numFmtId="49" fontId="31" fillId="0" borderId="54" xfId="0" applyNumberFormat="1" applyFont="1" applyBorder="1" applyAlignment="1">
      <alignment wrapText="1"/>
    </xf>
    <xf numFmtId="49" fontId="22" fillId="0" borderId="54" xfId="0" applyNumberFormat="1" applyFont="1" applyBorder="1" applyAlignment="1">
      <alignment horizontal="center" vertical="center" wrapText="1"/>
    </xf>
    <xf numFmtId="0" fontId="22" fillId="0" borderId="37" xfId="0" applyFont="1" applyBorder="1"/>
    <xf numFmtId="0" fontId="22" fillId="5" borderId="53" xfId="0" applyFont="1" applyFill="1" applyBorder="1"/>
    <xf numFmtId="0" fontId="28" fillId="0" borderId="0" xfId="0" applyFont="1"/>
    <xf numFmtId="0" fontId="26" fillId="0" borderId="62" xfId="0" applyFont="1" applyBorder="1"/>
    <xf numFmtId="0" fontId="28" fillId="0" borderId="55" xfId="0" applyFont="1" applyBorder="1" applyAlignment="1">
      <alignment horizontal="center" wrapText="1"/>
    </xf>
    <xf numFmtId="0" fontId="25" fillId="0" borderId="0" xfId="0" applyFont="1"/>
    <xf numFmtId="0" fontId="28" fillId="2" borderId="44" xfId="0" applyFont="1" applyFill="1" applyBorder="1" applyAlignment="1">
      <alignment horizontal="centerContinuous" vertical="center" wrapText="1"/>
    </xf>
    <xf numFmtId="0" fontId="28" fillId="2" borderId="41" xfId="0" applyFont="1" applyFill="1" applyBorder="1" applyAlignment="1">
      <alignment horizontal="centerContinuous" vertical="center" wrapText="1"/>
    </xf>
    <xf numFmtId="0" fontId="28" fillId="2" borderId="24" xfId="0" applyFont="1" applyFill="1" applyBorder="1" applyAlignment="1">
      <alignment horizontal="centerContinuous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2" borderId="62" xfId="0" applyFont="1" applyFill="1" applyBorder="1" applyAlignment="1">
      <alignment horizontal="centerContinuous" vertical="center" wrapText="1"/>
    </xf>
    <xf numFmtId="0" fontId="34" fillId="2" borderId="44" xfId="0" applyFont="1" applyFill="1" applyBorder="1" applyAlignment="1">
      <alignment horizontal="center"/>
    </xf>
    <xf numFmtId="0" fontId="26" fillId="0" borderId="41" xfId="0" applyFont="1" applyBorder="1"/>
    <xf numFmtId="0" fontId="40" fillId="0" borderId="14" xfId="0" applyFont="1" applyBorder="1" applyAlignment="1">
      <alignment horizontal="center" wrapText="1"/>
    </xf>
    <xf numFmtId="0" fontId="28" fillId="0" borderId="24" xfId="0" applyFont="1" applyBorder="1"/>
    <xf numFmtId="0" fontId="26" fillId="0" borderId="47" xfId="0" applyFont="1" applyBorder="1"/>
    <xf numFmtId="0" fontId="33" fillId="0" borderId="57" xfId="0" applyFont="1" applyBorder="1" applyAlignment="1">
      <alignment horizontal="center" wrapText="1"/>
    </xf>
    <xf numFmtId="168" fontId="28" fillId="0" borderId="48" xfId="0" applyNumberFormat="1" applyFont="1" applyBorder="1"/>
    <xf numFmtId="168" fontId="28" fillId="0" borderId="20" xfId="0" applyNumberFormat="1" applyFont="1" applyBorder="1"/>
    <xf numFmtId="168" fontId="28" fillId="0" borderId="49" xfId="0" applyNumberFormat="1" applyFont="1" applyBorder="1"/>
    <xf numFmtId="0" fontId="22" fillId="0" borderId="24" xfId="0" applyFont="1" applyBorder="1"/>
    <xf numFmtId="0" fontId="26" fillId="0" borderId="50" xfId="0" applyFont="1" applyBorder="1"/>
    <xf numFmtId="0" fontId="33" fillId="0" borderId="28" xfId="0" applyFont="1" applyBorder="1" applyAlignment="1">
      <alignment horizontal="center"/>
    </xf>
    <xf numFmtId="0" fontId="22" fillId="0" borderId="29" xfId="0" applyFont="1" applyBorder="1"/>
    <xf numFmtId="0" fontId="26" fillId="0" borderId="51" xfId="0" applyFont="1" applyBorder="1" applyAlignment="1">
      <alignment vertical="center"/>
    </xf>
    <xf numFmtId="0" fontId="37" fillId="0" borderId="30" xfId="0" applyFont="1" applyBorder="1" applyAlignment="1">
      <alignment wrapText="1"/>
    </xf>
    <xf numFmtId="0" fontId="22" fillId="0" borderId="32" xfId="0" applyFont="1" applyBorder="1"/>
    <xf numFmtId="0" fontId="33" fillId="0" borderId="28" xfId="0" applyFont="1" applyBorder="1" applyAlignment="1">
      <alignment horizontal="left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40" fillId="0" borderId="30" xfId="0" applyFont="1" applyBorder="1" applyAlignment="1">
      <alignment wrapText="1"/>
    </xf>
    <xf numFmtId="0" fontId="33" fillId="0" borderId="30" xfId="0" applyFont="1" applyBorder="1" applyAlignment="1">
      <alignment wrapText="1"/>
    </xf>
    <xf numFmtId="0" fontId="22" fillId="0" borderId="3" xfId="0" applyFont="1" applyBorder="1"/>
    <xf numFmtId="0" fontId="42" fillId="0" borderId="30" xfId="0" applyFont="1" applyBorder="1"/>
    <xf numFmtId="49" fontId="33" fillId="0" borderId="3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67" fontId="28" fillId="0" borderId="2" xfId="0" applyNumberFormat="1" applyFont="1" applyBorder="1"/>
    <xf numFmtId="167" fontId="28" fillId="0" borderId="3" xfId="0" applyNumberFormat="1" applyFont="1" applyBorder="1"/>
    <xf numFmtId="0" fontId="26" fillId="0" borderId="51" xfId="0" applyFont="1" applyBorder="1"/>
    <xf numFmtId="0" fontId="42" fillId="0" borderId="30" xfId="0" applyFont="1" applyBorder="1" applyAlignment="1">
      <alignment wrapText="1"/>
    </xf>
    <xf numFmtId="167" fontId="28" fillId="5" borderId="3" xfId="0" applyNumberFormat="1" applyFont="1" applyFill="1" applyBorder="1"/>
    <xf numFmtId="49" fontId="44" fillId="0" borderId="32" xfId="0" applyNumberFormat="1" applyFont="1" applyBorder="1" applyAlignment="1">
      <alignment horizontal="center" vertical="center" wrapText="1"/>
    </xf>
    <xf numFmtId="167" fontId="28" fillId="0" borderId="1" xfId="0" applyNumberFormat="1" applyFont="1" applyBorder="1"/>
    <xf numFmtId="0" fontId="19" fillId="0" borderId="0" xfId="0" applyFont="1"/>
    <xf numFmtId="0" fontId="19" fillId="0" borderId="2" xfId="0" applyFont="1" applyBorder="1"/>
    <xf numFmtId="0" fontId="19" fillId="0" borderId="1" xfId="0" applyFont="1" applyBorder="1" applyAlignment="1">
      <alignment vertical="center" wrapText="1"/>
    </xf>
    <xf numFmtId="0" fontId="19" fillId="0" borderId="3" xfId="0" applyFont="1" applyBorder="1"/>
    <xf numFmtId="0" fontId="26" fillId="0" borderId="52" xfId="0" applyFont="1" applyBorder="1"/>
    <xf numFmtId="0" fontId="42" fillId="0" borderId="34" xfId="0" applyFont="1" applyBorder="1" applyAlignment="1">
      <alignment wrapText="1"/>
    </xf>
    <xf numFmtId="49" fontId="45" fillId="0" borderId="35" xfId="0" applyNumberFormat="1" applyFont="1" applyBorder="1" applyAlignment="1">
      <alignment horizontal="center" vertical="center" wrapText="1"/>
    </xf>
    <xf numFmtId="0" fontId="19" fillId="0" borderId="9" xfId="0" applyFont="1" applyBorder="1"/>
    <xf numFmtId="0" fontId="19" fillId="0" borderId="13" xfId="0" applyFont="1" applyBorder="1" applyAlignment="1">
      <alignment vertical="center" wrapText="1"/>
    </xf>
    <xf numFmtId="0" fontId="19" fillId="0" borderId="11" xfId="0" applyFont="1" applyBorder="1"/>
    <xf numFmtId="0" fontId="26" fillId="0" borderId="61" xfId="0" applyFont="1" applyBorder="1"/>
    <xf numFmtId="0" fontId="42" fillId="0" borderId="60" xfId="0" applyFont="1" applyBorder="1" applyAlignment="1">
      <alignment wrapText="1"/>
    </xf>
    <xf numFmtId="49" fontId="45" fillId="0" borderId="56" xfId="0" applyNumberFormat="1" applyFont="1" applyBorder="1" applyAlignment="1">
      <alignment horizontal="center" vertical="center" wrapText="1"/>
    </xf>
    <xf numFmtId="167" fontId="28" fillId="0" borderId="15" xfId="0" applyNumberFormat="1" applyFont="1" applyBorder="1"/>
    <xf numFmtId="0" fontId="19" fillId="3" borderId="16" xfId="0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6" fillId="0" borderId="54" xfId="0" applyFont="1" applyBorder="1"/>
    <xf numFmtId="0" fontId="42" fillId="0" borderId="39" xfId="0" applyFont="1" applyBorder="1" applyAlignment="1">
      <alignment wrapText="1"/>
    </xf>
    <xf numFmtId="49" fontId="45" fillId="0" borderId="40" xfId="0" applyNumberFormat="1" applyFont="1" applyBorder="1" applyAlignment="1">
      <alignment horizontal="center" vertical="center" wrapText="1"/>
    </xf>
    <xf numFmtId="167" fontId="28" fillId="0" borderId="4" xfId="0" applyNumberFormat="1" applyFont="1" applyBorder="1"/>
    <xf numFmtId="0" fontId="19" fillId="3" borderId="37" xfId="0" applyFont="1" applyFill="1" applyBorder="1" applyAlignment="1">
      <alignment vertical="center" wrapText="1"/>
    </xf>
    <xf numFmtId="0" fontId="19" fillId="3" borderId="53" xfId="0" applyFont="1" applyFill="1" applyBorder="1"/>
    <xf numFmtId="0" fontId="37" fillId="0" borderId="28" xfId="0" applyFont="1" applyBorder="1" applyAlignment="1">
      <alignment wrapText="1"/>
    </xf>
    <xf numFmtId="49" fontId="46" fillId="0" borderId="29" xfId="0" applyNumberFormat="1" applyFont="1" applyBorder="1" applyAlignment="1">
      <alignment horizontal="center" vertical="center" wrapText="1"/>
    </xf>
    <xf numFmtId="167" fontId="28" fillId="0" borderId="7" xfId="0" applyNumberFormat="1" applyFont="1" applyBorder="1"/>
    <xf numFmtId="167" fontId="28" fillId="5" borderId="18" xfId="0" applyNumberFormat="1" applyFont="1" applyFill="1" applyBorder="1"/>
    <xf numFmtId="167" fontId="28" fillId="0" borderId="8" xfId="0" applyNumberFormat="1" applyFont="1" applyBorder="1"/>
    <xf numFmtId="49" fontId="46" fillId="0" borderId="32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22" fillId="0" borderId="3" xfId="0" applyFont="1" applyBorder="1" applyAlignment="1">
      <alignment horizontal="center"/>
    </xf>
    <xf numFmtId="49" fontId="46" fillId="0" borderId="35" xfId="0" applyNumberFormat="1" applyFont="1" applyBorder="1" applyAlignment="1">
      <alignment horizontal="center" vertical="center" wrapText="1"/>
    </xf>
    <xf numFmtId="167" fontId="28" fillId="0" borderId="9" xfId="0" applyNumberFormat="1" applyFont="1" applyBorder="1"/>
    <xf numFmtId="0" fontId="19" fillId="5" borderId="13" xfId="0" applyFont="1" applyFill="1" applyBorder="1" applyAlignment="1">
      <alignment vertical="center" wrapText="1"/>
    </xf>
    <xf numFmtId="0" fontId="19" fillId="5" borderId="11" xfId="0" applyFont="1" applyFill="1" applyBorder="1"/>
    <xf numFmtId="0" fontId="37" fillId="0" borderId="14" xfId="0" applyFont="1" applyBorder="1" applyAlignment="1">
      <alignment wrapText="1"/>
    </xf>
    <xf numFmtId="49" fontId="46" fillId="0" borderId="24" xfId="0" applyNumberFormat="1" applyFont="1" applyBorder="1" applyAlignment="1">
      <alignment horizontal="center" vertical="center" wrapText="1"/>
    </xf>
    <xf numFmtId="168" fontId="28" fillId="0" borderId="5" xfId="0" applyNumberFormat="1" applyFont="1" applyBorder="1"/>
    <xf numFmtId="168" fontId="28" fillId="0" borderId="6" xfId="0" applyNumberFormat="1" applyFont="1" applyBorder="1"/>
    <xf numFmtId="168" fontId="28" fillId="0" borderId="10" xfId="0" applyNumberFormat="1" applyFont="1" applyBorder="1"/>
    <xf numFmtId="0" fontId="33" fillId="0" borderId="57" xfId="0" applyFont="1" applyBorder="1" applyAlignment="1">
      <alignment horizontal="left"/>
    </xf>
    <xf numFmtId="49" fontId="46" fillId="0" borderId="0" xfId="0" applyNumberFormat="1" applyFont="1" applyAlignment="1">
      <alignment horizontal="center" vertical="center" wrapText="1"/>
    </xf>
    <xf numFmtId="0" fontId="19" fillId="0" borderId="48" xfId="0" applyFont="1" applyBorder="1"/>
    <xf numFmtId="0" fontId="19" fillId="0" borderId="20" xfId="0" applyFont="1" applyBorder="1" applyAlignment="1">
      <alignment vertical="center" wrapText="1"/>
    </xf>
    <xf numFmtId="0" fontId="19" fillId="0" borderId="49" xfId="0" applyFont="1" applyBorder="1"/>
    <xf numFmtId="0" fontId="40" fillId="0" borderId="14" xfId="0" applyFont="1" applyBorder="1" applyAlignment="1">
      <alignment wrapText="1"/>
    </xf>
    <xf numFmtId="167" fontId="28" fillId="0" borderId="5" xfId="0" applyNumberFormat="1" applyFont="1" applyBorder="1"/>
    <xf numFmtId="0" fontId="28" fillId="0" borderId="6" xfId="0" applyFont="1" applyBorder="1" applyAlignment="1">
      <alignment vertical="center" wrapText="1"/>
    </xf>
    <xf numFmtId="167" fontId="28" fillId="0" borderId="10" xfId="0" applyNumberFormat="1" applyFont="1" applyBorder="1"/>
    <xf numFmtId="0" fontId="33" fillId="0" borderId="28" xfId="0" applyFont="1" applyBorder="1" applyAlignment="1">
      <alignment wrapText="1"/>
    </xf>
    <xf numFmtId="0" fontId="28" fillId="0" borderId="7" xfId="0" applyFont="1" applyBorder="1"/>
    <xf numFmtId="0" fontId="28" fillId="0" borderId="18" xfId="0" applyFont="1" applyBorder="1" applyAlignment="1">
      <alignment vertical="center" wrapText="1"/>
    </xf>
    <xf numFmtId="0" fontId="28" fillId="0" borderId="8" xfId="0" applyFont="1" applyBorder="1"/>
    <xf numFmtId="167" fontId="22" fillId="0" borderId="2" xfId="0" applyNumberFormat="1" applyFont="1" applyBorder="1"/>
    <xf numFmtId="0" fontId="26" fillId="0" borderId="41" xfId="0" applyFont="1" applyBorder="1" applyAlignment="1">
      <alignment horizontal="center" vertical="center"/>
    </xf>
    <xf numFmtId="0" fontId="28" fillId="3" borderId="3" xfId="0" applyFont="1" applyFill="1" applyBorder="1"/>
    <xf numFmtId="167" fontId="22" fillId="0" borderId="9" xfId="0" applyNumberFormat="1" applyFont="1" applyBorder="1"/>
    <xf numFmtId="0" fontId="22" fillId="0" borderId="13" xfId="0" applyFont="1" applyBorder="1" applyAlignment="1">
      <alignment vertical="center" wrapText="1"/>
    </xf>
    <xf numFmtId="167" fontId="28" fillId="0" borderId="6" xfId="0" applyNumberFormat="1" applyFont="1" applyBorder="1"/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42" fillId="0" borderId="34" xfId="0" applyFont="1" applyBorder="1"/>
    <xf numFmtId="0" fontId="22" fillId="5" borderId="13" xfId="0" applyFont="1" applyFill="1" applyBorder="1" applyAlignment="1">
      <alignment vertical="center" wrapText="1"/>
    </xf>
    <xf numFmtId="0" fontId="34" fillId="0" borderId="41" xfId="0" applyFont="1" applyBorder="1" applyAlignment="1">
      <alignment horizontal="center"/>
    </xf>
    <xf numFmtId="0" fontId="40" fillId="0" borderId="14" xfId="0" applyFont="1" applyBorder="1" applyAlignment="1">
      <alignment vertical="center" wrapText="1"/>
    </xf>
    <xf numFmtId="0" fontId="26" fillId="0" borderId="24" xfId="0" applyFont="1" applyBorder="1"/>
    <xf numFmtId="168" fontId="28" fillId="4" borderId="5" xfId="0" applyNumberFormat="1" applyFont="1" applyFill="1" applyBorder="1"/>
    <xf numFmtId="168" fontId="28" fillId="4" borderId="6" xfId="0" applyNumberFormat="1" applyFont="1" applyFill="1" applyBorder="1"/>
    <xf numFmtId="168" fontId="28" fillId="4" borderId="10" xfId="0" applyNumberFormat="1" applyFont="1" applyFill="1" applyBorder="1"/>
    <xf numFmtId="0" fontId="34" fillId="0" borderId="47" xfId="0" applyFont="1" applyBorder="1" applyAlignment="1">
      <alignment horizontal="center"/>
    </xf>
    <xf numFmtId="0" fontId="28" fillId="0" borderId="18" xfId="0" applyFont="1" applyBorder="1"/>
    <xf numFmtId="0" fontId="26" fillId="6" borderId="50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wrapText="1"/>
    </xf>
    <xf numFmtId="0" fontId="26" fillId="6" borderId="29" xfId="0" applyFont="1" applyFill="1" applyBorder="1" applyAlignment="1">
      <alignment horizontal="center"/>
    </xf>
    <xf numFmtId="168" fontId="22" fillId="6" borderId="2" xfId="0" applyNumberFormat="1" applyFont="1" applyFill="1" applyBorder="1"/>
    <xf numFmtId="0" fontId="22" fillId="6" borderId="3" xfId="0" applyFont="1" applyFill="1" applyBorder="1" applyAlignment="1">
      <alignment horizontal="center"/>
    </xf>
    <xf numFmtId="0" fontId="26" fillId="0" borderId="51" xfId="0" applyFont="1" applyBorder="1" applyAlignment="1">
      <alignment horizontal="center" vertical="center"/>
    </xf>
    <xf numFmtId="0" fontId="26" fillId="0" borderId="32" xfId="0" applyFont="1" applyBorder="1"/>
    <xf numFmtId="168" fontId="22" fillId="0" borderId="2" xfId="0" applyNumberFormat="1" applyFont="1" applyBorder="1"/>
    <xf numFmtId="0" fontId="22" fillId="0" borderId="3" xfId="0" applyFont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/>
    </xf>
    <xf numFmtId="0" fontId="33" fillId="6" borderId="57" xfId="0" applyFont="1" applyFill="1" applyBorder="1" applyAlignment="1">
      <alignment wrapText="1"/>
    </xf>
    <xf numFmtId="0" fontId="26" fillId="6" borderId="32" xfId="0" applyFont="1" applyFill="1" applyBorder="1" applyAlignment="1">
      <alignment horizontal="center" vertical="center" wrapText="1"/>
    </xf>
    <xf numFmtId="168" fontId="22" fillId="6" borderId="1" xfId="0" applyNumberFormat="1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168" fontId="22" fillId="3" borderId="3" xfId="0" applyNumberFormat="1" applyFont="1" applyFill="1" applyBorder="1"/>
    <xf numFmtId="0" fontId="26" fillId="0" borderId="52" xfId="0" applyFont="1" applyBorder="1" applyAlignment="1">
      <alignment horizontal="center" vertical="center"/>
    </xf>
    <xf numFmtId="0" fontId="40" fillId="0" borderId="57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40" fillId="0" borderId="30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168" fontId="22" fillId="0" borderId="2" xfId="0" applyNumberFormat="1" applyFont="1" applyBorder="1" applyAlignment="1">
      <alignment horizontal="center" vertical="center"/>
    </xf>
    <xf numFmtId="168" fontId="22" fillId="0" borderId="3" xfId="0" applyNumberFormat="1" applyFont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2" fillId="0" borderId="34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0" borderId="41" xfId="0" applyFont="1" applyBorder="1" applyAlignment="1">
      <alignment vertical="center"/>
    </xf>
    <xf numFmtId="167" fontId="22" fillId="0" borderId="5" xfId="0" applyNumberFormat="1" applyFont="1" applyBorder="1"/>
    <xf numFmtId="167" fontId="22" fillId="0" borderId="6" xfId="0" applyNumberFormat="1" applyFont="1" applyBorder="1"/>
    <xf numFmtId="167" fontId="22" fillId="0" borderId="10" xfId="0" applyNumberFormat="1" applyFont="1" applyBorder="1"/>
    <xf numFmtId="0" fontId="26" fillId="0" borderId="50" xfId="0" applyFont="1" applyBorder="1" applyAlignment="1">
      <alignment vertical="center"/>
    </xf>
    <xf numFmtId="0" fontId="26" fillId="0" borderId="29" xfId="0" applyFont="1" applyBorder="1"/>
    <xf numFmtId="0" fontId="37" fillId="0" borderId="30" xfId="0" applyFont="1" applyBorder="1" applyAlignment="1">
      <alignment vertical="center" wrapText="1"/>
    </xf>
    <xf numFmtId="167" fontId="22" fillId="0" borderId="1" xfId="0" applyNumberFormat="1" applyFont="1" applyBorder="1"/>
    <xf numFmtId="167" fontId="22" fillId="0" borderId="3" xfId="0" applyNumberFormat="1" applyFont="1" applyBorder="1"/>
    <xf numFmtId="49" fontId="46" fillId="0" borderId="40" xfId="0" applyNumberFormat="1" applyFont="1" applyBorder="1" applyAlignment="1">
      <alignment horizontal="center" vertical="center" wrapText="1"/>
    </xf>
    <xf numFmtId="167" fontId="22" fillId="0" borderId="4" xfId="0" applyNumberFormat="1" applyFont="1" applyBorder="1"/>
    <xf numFmtId="0" fontId="19" fillId="5" borderId="37" xfId="0" applyFont="1" applyFill="1" applyBorder="1" applyAlignment="1">
      <alignment vertical="center" wrapText="1"/>
    </xf>
    <xf numFmtId="0" fontId="19" fillId="5" borderId="53" xfId="0" applyFont="1" applyFill="1" applyBorder="1"/>
    <xf numFmtId="0" fontId="22" fillId="3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 vertical="center" wrapText="1"/>
    </xf>
    <xf numFmtId="49" fontId="36" fillId="4" borderId="6" xfId="0" applyNumberFormat="1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 readingOrder="1"/>
    </xf>
    <xf numFmtId="166" fontId="32" fillId="4" borderId="24" xfId="0" applyNumberFormat="1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/>
    </xf>
    <xf numFmtId="49" fontId="34" fillId="6" borderId="26" xfId="0" applyNumberFormat="1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/>
    </xf>
    <xf numFmtId="0" fontId="38" fillId="6" borderId="28" xfId="0" applyFont="1" applyFill="1" applyBorder="1" applyAlignment="1">
      <alignment horizontal="center" vertical="center" wrapText="1" readingOrder="1"/>
    </xf>
    <xf numFmtId="166" fontId="38" fillId="6" borderId="29" xfId="0" applyNumberFormat="1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49" fontId="26" fillId="3" borderId="26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33" fillId="3" borderId="30" xfId="0" applyFont="1" applyFill="1" applyBorder="1" applyAlignment="1">
      <alignment horizontal="left" vertical="top" wrapText="1" readingOrder="1"/>
    </xf>
    <xf numFmtId="166" fontId="29" fillId="3" borderId="32" xfId="0" applyNumberFormat="1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34" fillId="6" borderId="31" xfId="0" applyFont="1" applyFill="1" applyBorder="1" applyAlignment="1">
      <alignment horizontal="center" vertical="center"/>
    </xf>
    <xf numFmtId="0" fontId="38" fillId="6" borderId="32" xfId="0" applyFont="1" applyFill="1" applyBorder="1" applyAlignment="1">
      <alignment horizontal="center" vertical="center" wrapText="1"/>
    </xf>
    <xf numFmtId="49" fontId="34" fillId="6" borderId="33" xfId="0" applyNumberFormat="1" applyFont="1" applyFill="1" applyBorder="1" applyAlignment="1">
      <alignment horizontal="center" vertical="center"/>
    </xf>
    <xf numFmtId="0" fontId="40" fillId="6" borderId="30" xfId="0" applyFont="1" applyFill="1" applyBorder="1" applyAlignment="1">
      <alignment horizontal="center" vertical="center" wrapText="1" readingOrder="1"/>
    </xf>
    <xf numFmtId="49" fontId="26" fillId="3" borderId="33" xfId="0" applyNumberFormat="1" applyFont="1" applyFill="1" applyBorder="1" applyAlignment="1">
      <alignment horizontal="center" vertical="center"/>
    </xf>
    <xf numFmtId="0" fontId="29" fillId="3" borderId="3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9" fillId="0" borderId="0" xfId="0" applyFont="1"/>
    <xf numFmtId="0" fontId="32" fillId="3" borderId="32" xfId="0" applyFont="1" applyFill="1" applyBorder="1" applyAlignment="1">
      <alignment horizontal="left" vertical="top" wrapText="1" readingOrder="1"/>
    </xf>
    <xf numFmtId="0" fontId="26" fillId="0" borderId="13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49" fontId="34" fillId="6" borderId="1" xfId="0" applyNumberFormat="1" applyFont="1" applyFill="1" applyBorder="1" applyAlignment="1">
      <alignment horizontal="center" vertical="center"/>
    </xf>
    <xf numFmtId="49" fontId="34" fillId="6" borderId="31" xfId="0" applyNumberFormat="1" applyFont="1" applyFill="1" applyBorder="1" applyAlignment="1">
      <alignment horizontal="center" vertical="center"/>
    </xf>
    <xf numFmtId="0" fontId="40" fillId="6" borderId="30" xfId="0" applyFont="1" applyFill="1" applyBorder="1" applyAlignment="1">
      <alignment horizontal="center" vertical="center" wrapText="1"/>
    </xf>
    <xf numFmtId="0" fontId="29" fillId="6" borderId="32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vertical="center"/>
    </xf>
    <xf numFmtId="49" fontId="26" fillId="3" borderId="37" xfId="0" applyNumberFormat="1" applyFont="1" applyFill="1" applyBorder="1" applyAlignment="1">
      <alignment horizontal="center" vertical="top"/>
    </xf>
    <xf numFmtId="49" fontId="26" fillId="3" borderId="38" xfId="0" applyNumberFormat="1" applyFont="1" applyFill="1" applyBorder="1" applyAlignment="1">
      <alignment horizontal="center" vertical="top"/>
    </xf>
    <xf numFmtId="0" fontId="33" fillId="3" borderId="39" xfId="0" applyFont="1" applyFill="1" applyBorder="1" applyAlignment="1">
      <alignment horizontal="left" vertical="top" wrapText="1"/>
    </xf>
    <xf numFmtId="0" fontId="29" fillId="3" borderId="40" xfId="0" applyFont="1" applyFill="1" applyBorder="1" applyAlignment="1">
      <alignment vertical="top" wrapText="1"/>
    </xf>
    <xf numFmtId="49" fontId="26" fillId="0" borderId="0" xfId="0" applyNumberFormat="1" applyFont="1" applyAlignment="1">
      <alignment horizontal="center" vertical="top"/>
    </xf>
    <xf numFmtId="166" fontId="36" fillId="0" borderId="0" xfId="0" applyNumberFormat="1" applyFont="1" applyAlignment="1">
      <alignment horizontal="center" vertical="top"/>
    </xf>
    <xf numFmtId="166" fontId="26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165" fontId="26" fillId="0" borderId="0" xfId="0" applyNumberFormat="1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165" fontId="33" fillId="0" borderId="0" xfId="0" applyNumberFormat="1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168" fontId="22" fillId="0" borderId="48" xfId="0" applyNumberFormat="1" applyFont="1" applyBorder="1"/>
    <xf numFmtId="0" fontId="42" fillId="0" borderId="30" xfId="0" applyFont="1" applyBorder="1" applyAlignment="1">
      <alignment horizontal="left" vertical="top" wrapText="1" readingOrder="1"/>
    </xf>
    <xf numFmtId="0" fontId="47" fillId="0" borderId="33" xfId="0" applyFont="1" applyBorder="1"/>
    <xf numFmtId="170" fontId="22" fillId="3" borderId="3" xfId="0" applyNumberFormat="1" applyFont="1" applyFill="1" applyBorder="1"/>
    <xf numFmtId="177" fontId="21" fillId="0" borderId="5" xfId="1" applyNumberFormat="1" applyFont="1" applyBorder="1" applyAlignment="1" applyProtection="1">
      <alignment horizontal="right" vertical="center"/>
      <protection locked="0"/>
    </xf>
    <xf numFmtId="170" fontId="22" fillId="6" borderId="1" xfId="0" applyNumberFormat="1" applyFont="1" applyFill="1" applyBorder="1"/>
    <xf numFmtId="170" fontId="22" fillId="8" borderId="1" xfId="0" applyNumberFormat="1" applyFont="1" applyFill="1" applyBorder="1"/>
    <xf numFmtId="170" fontId="22" fillId="0" borderId="3" xfId="0" applyNumberFormat="1" applyFont="1" applyBorder="1"/>
    <xf numFmtId="168" fontId="22" fillId="3" borderId="13" xfId="0" applyNumberFormat="1" applyFont="1" applyFill="1" applyBorder="1" applyAlignment="1">
      <alignment vertical="center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22" fillId="3" borderId="13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49" fontId="22" fillId="0" borderId="13" xfId="0" applyNumberFormat="1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 wrapText="1" readingOrder="1"/>
    </xf>
    <xf numFmtId="180" fontId="21" fillId="0" borderId="5" xfId="1" applyNumberFormat="1" applyFont="1" applyBorder="1" applyAlignment="1" applyProtection="1">
      <alignment horizontal="right" vertical="center"/>
      <protection locked="0"/>
    </xf>
    <xf numFmtId="169" fontId="21" fillId="10" borderId="5" xfId="1" applyNumberFormat="1" applyFont="1" applyFill="1" applyBorder="1" applyAlignment="1" applyProtection="1">
      <alignment horizontal="right" vertical="center"/>
      <protection locked="0"/>
    </xf>
    <xf numFmtId="168" fontId="21" fillId="10" borderId="5" xfId="1" applyNumberFormat="1" applyFont="1" applyFill="1" applyBorder="1" applyAlignment="1" applyProtection="1">
      <alignment horizontal="right" vertical="center"/>
      <protection locked="0"/>
    </xf>
    <xf numFmtId="168" fontId="21" fillId="11" borderId="5" xfId="1" applyNumberFormat="1" applyFont="1" applyFill="1" applyBorder="1" applyAlignment="1" applyProtection="1">
      <alignment horizontal="right" vertical="center"/>
      <protection locked="0"/>
    </xf>
    <xf numFmtId="169" fontId="21" fillId="11" borderId="5" xfId="1" applyNumberFormat="1" applyFont="1" applyFill="1" applyBorder="1" applyAlignment="1" applyProtection="1">
      <alignment horizontal="right" vertical="center"/>
      <protection locked="0"/>
    </xf>
    <xf numFmtId="172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17" fillId="10" borderId="0" xfId="0" applyFont="1" applyFill="1"/>
    <xf numFmtId="168" fontId="22" fillId="0" borderId="33" xfId="0" applyNumberFormat="1" applyFont="1" applyBorder="1" applyAlignment="1">
      <alignment vertical="center"/>
    </xf>
    <xf numFmtId="168" fontId="22" fillId="0" borderId="3" xfId="0" applyNumberFormat="1" applyFont="1" applyBorder="1" applyAlignment="1">
      <alignment vertical="center"/>
    </xf>
    <xf numFmtId="0" fontId="22" fillId="0" borderId="0" xfId="0" quotePrefix="1" applyFont="1" applyAlignment="1">
      <alignment horizontal="center" vertical="center" wrapText="1"/>
    </xf>
    <xf numFmtId="170" fontId="22" fillId="0" borderId="0" xfId="0" applyNumberFormat="1" applyFont="1" applyAlignment="1">
      <alignment horizontal="center" vertical="center" wrapText="1"/>
    </xf>
    <xf numFmtId="0" fontId="22" fillId="0" borderId="0" xfId="0" quotePrefix="1" applyFont="1"/>
    <xf numFmtId="14" fontId="33" fillId="0" borderId="0" xfId="0" quotePrefix="1" applyNumberFormat="1" applyFont="1"/>
    <xf numFmtId="170" fontId="22" fillId="11" borderId="0" xfId="0" applyNumberFormat="1" applyFont="1" applyFill="1"/>
    <xf numFmtId="0" fontId="22" fillId="11" borderId="0" xfId="0" applyFont="1" applyFill="1" applyAlignment="1">
      <alignment vertical="center"/>
    </xf>
    <xf numFmtId="0" fontId="22" fillId="11" borderId="0" xfId="0" applyFont="1" applyFill="1" applyAlignment="1">
      <alignment horizontal="center" vertical="center"/>
    </xf>
    <xf numFmtId="0" fontId="22" fillId="11" borderId="0" xfId="0" quotePrefix="1" applyFont="1" applyFill="1" applyAlignment="1">
      <alignment horizontal="center" vertical="center"/>
    </xf>
    <xf numFmtId="0" fontId="28" fillId="11" borderId="0" xfId="0" applyFont="1" applyFill="1" applyAlignment="1">
      <alignment vertical="center"/>
    </xf>
    <xf numFmtId="0" fontId="22" fillId="11" borderId="0" xfId="0" quotePrefix="1" applyFont="1" applyFill="1" applyAlignment="1">
      <alignment horizontal="center"/>
    </xf>
    <xf numFmtId="0" fontId="22" fillId="11" borderId="0" xfId="0" applyFont="1" applyFill="1"/>
    <xf numFmtId="0" fontId="22" fillId="11" borderId="0" xfId="0" quotePrefix="1" applyFont="1" applyFill="1"/>
    <xf numFmtId="170" fontId="33" fillId="11" borderId="0" xfId="0" quotePrefix="1" applyNumberFormat="1" applyFont="1" applyFill="1" applyAlignment="1">
      <alignment horizontal="center"/>
    </xf>
    <xf numFmtId="0" fontId="33" fillId="11" borderId="0" xfId="0" applyFont="1" applyFill="1"/>
    <xf numFmtId="0" fontId="23" fillId="11" borderId="0" xfId="0" applyFont="1" applyFill="1"/>
    <xf numFmtId="0" fontId="48" fillId="11" borderId="0" xfId="0" applyFont="1" applyFill="1" applyAlignment="1">
      <alignment horizontal="left"/>
    </xf>
    <xf numFmtId="0" fontId="22" fillId="11" borderId="0" xfId="0" applyFont="1" applyFill="1" applyAlignment="1">
      <alignment horizontal="right"/>
    </xf>
    <xf numFmtId="0" fontId="39" fillId="11" borderId="0" xfId="0" applyFont="1" applyFill="1"/>
    <xf numFmtId="0" fontId="22" fillId="11" borderId="0" xfId="0" applyFont="1" applyFill="1" applyAlignment="1">
      <alignment horizontal="left"/>
    </xf>
    <xf numFmtId="181" fontId="22" fillId="11" borderId="0" xfId="2" quotePrefix="1" applyNumberFormat="1" applyFont="1" applyFill="1" applyBorder="1" applyAlignment="1"/>
    <xf numFmtId="0" fontId="22" fillId="11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0" fontId="33" fillId="0" borderId="33" xfId="0" applyFont="1" applyBorder="1"/>
    <xf numFmtId="168" fontId="29" fillId="0" borderId="32" xfId="0" applyNumberFormat="1" applyFont="1" applyBorder="1" applyAlignment="1">
      <alignment vertical="top" wrapText="1"/>
    </xf>
    <xf numFmtId="14" fontId="26" fillId="0" borderId="0" xfId="0" quotePrefix="1" applyNumberFormat="1" applyFont="1"/>
    <xf numFmtId="0" fontId="1" fillId="0" borderId="0" xfId="0" quotePrefix="1" applyFont="1"/>
    <xf numFmtId="0" fontId="1" fillId="0" borderId="0" xfId="0" quotePrefix="1" applyFont="1" applyAlignment="1">
      <alignment horizontal="right"/>
    </xf>
    <xf numFmtId="0" fontId="22" fillId="10" borderId="0" xfId="0" applyFont="1" applyFill="1" applyAlignment="1">
      <alignment horizontal="left"/>
    </xf>
    <xf numFmtId="0" fontId="29" fillId="11" borderId="0" xfId="0" applyFont="1" applyFill="1"/>
    <xf numFmtId="0" fontId="49" fillId="0" borderId="0" xfId="0" applyFont="1"/>
    <xf numFmtId="16" fontId="26" fillId="0" borderId="0" xfId="0" applyNumberFormat="1" applyFont="1"/>
    <xf numFmtId="169" fontId="50" fillId="11" borderId="5" xfId="1" applyNumberFormat="1" applyFont="1" applyFill="1" applyBorder="1" applyAlignment="1" applyProtection="1">
      <alignment horizontal="right" vertical="center"/>
      <protection locked="0"/>
    </xf>
    <xf numFmtId="0" fontId="22" fillId="10" borderId="0" xfId="0" applyFont="1" applyFill="1" applyAlignment="1">
      <alignment vertical="center"/>
    </xf>
    <xf numFmtId="168" fontId="28" fillId="0" borderId="3" xfId="0" applyNumberFormat="1" applyFont="1" applyBorder="1"/>
    <xf numFmtId="168" fontId="28" fillId="0" borderId="2" xfId="0" applyNumberFormat="1" applyFont="1" applyBorder="1"/>
    <xf numFmtId="0" fontId="22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181" fontId="21" fillId="11" borderId="5" xfId="2" applyNumberFormat="1" applyFont="1" applyFill="1" applyBorder="1" applyAlignment="1" applyProtection="1">
      <alignment horizontal="right" vertical="center"/>
      <protection locked="0"/>
    </xf>
    <xf numFmtId="170" fontId="28" fillId="0" borderId="0" xfId="0" applyNumberFormat="1" applyFont="1" applyAlignment="1">
      <alignment vertical="center"/>
    </xf>
    <xf numFmtId="170" fontId="51" fillId="11" borderId="0" xfId="0" applyNumberFormat="1" applyFont="1" applyFill="1"/>
    <xf numFmtId="170" fontId="22" fillId="3" borderId="13" xfId="0" applyNumberFormat="1" applyFont="1" applyFill="1" applyBorder="1" applyAlignment="1">
      <alignment vertical="center"/>
    </xf>
    <xf numFmtId="0" fontId="22" fillId="0" borderId="7" xfId="0" applyFont="1" applyBorder="1" applyAlignment="1">
      <alignment horizontal="center"/>
    </xf>
    <xf numFmtId="169" fontId="50" fillId="10" borderId="5" xfId="1" applyNumberFormat="1" applyFont="1" applyFill="1" applyBorder="1" applyAlignment="1" applyProtection="1">
      <alignment horizontal="right" vertical="center"/>
      <protection locked="0"/>
    </xf>
    <xf numFmtId="0" fontId="33" fillId="3" borderId="1" xfId="0" applyFont="1" applyFill="1" applyBorder="1" applyAlignment="1">
      <alignment horizontal="center" vertical="center"/>
    </xf>
    <xf numFmtId="169" fontId="53" fillId="0" borderId="5" xfId="1" applyNumberFormat="1" applyFont="1" applyBorder="1" applyAlignment="1" applyProtection="1">
      <alignment horizontal="right" vertical="center"/>
      <protection locked="0"/>
    </xf>
    <xf numFmtId="0" fontId="55" fillId="0" borderId="0" xfId="0" applyFont="1"/>
    <xf numFmtId="0" fontId="57" fillId="0" borderId="0" xfId="0" applyFont="1"/>
    <xf numFmtId="0" fontId="58" fillId="0" borderId="0" xfId="0" applyFont="1"/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right" vertical="center"/>
    </xf>
    <xf numFmtId="0" fontId="59" fillId="0" borderId="1" xfId="0" applyFont="1" applyBorder="1" applyAlignment="1">
      <alignment horizontal="centerContinuous" vertical="center" wrapText="1"/>
    </xf>
    <xf numFmtId="0" fontId="59" fillId="0" borderId="0" xfId="0" applyFont="1" applyAlignment="1">
      <alignment vertical="center"/>
    </xf>
    <xf numFmtId="0" fontId="59" fillId="0" borderId="1" xfId="0" applyFont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1" xfId="0" quotePrefix="1" applyFont="1" applyBorder="1" applyAlignment="1">
      <alignment horizontal="center" vertical="center"/>
    </xf>
    <xf numFmtId="49" fontId="56" fillId="0" borderId="1" xfId="0" applyNumberFormat="1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170" fontId="55" fillId="0" borderId="1" xfId="0" applyNumberFormat="1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49" fontId="55" fillId="0" borderId="1" xfId="0" applyNumberFormat="1" applyFont="1" applyBorder="1" applyAlignment="1">
      <alignment horizontal="center" vertical="center"/>
    </xf>
    <xf numFmtId="0" fontId="59" fillId="0" borderId="1" xfId="0" quotePrefix="1" applyFont="1" applyBorder="1" applyAlignment="1">
      <alignment horizontal="center" vertical="center"/>
    </xf>
    <xf numFmtId="0" fontId="61" fillId="0" borderId="1" xfId="0" applyFont="1" applyBorder="1" applyAlignment="1">
      <alignment vertical="center" wrapText="1"/>
    </xf>
    <xf numFmtId="170" fontId="59" fillId="0" borderId="1" xfId="0" applyNumberFormat="1" applyFont="1" applyBorder="1" applyAlignment="1">
      <alignment horizontal="center" vertical="center" wrapText="1"/>
    </xf>
    <xf numFmtId="0" fontId="55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 wrapText="1"/>
    </xf>
    <xf numFmtId="49" fontId="55" fillId="0" borderId="1" xfId="0" quotePrefix="1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1"/>
    </xf>
    <xf numFmtId="0" fontId="55" fillId="0" borderId="1" xfId="0" applyFont="1" applyBorder="1" applyAlignment="1">
      <alignment horizontal="center" vertical="center"/>
    </xf>
    <xf numFmtId="170" fontId="55" fillId="0" borderId="1" xfId="0" applyNumberFormat="1" applyFont="1" applyBorder="1" applyAlignment="1">
      <alignment vertical="center"/>
    </xf>
    <xf numFmtId="170" fontId="55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2"/>
    </xf>
    <xf numFmtId="0" fontId="55" fillId="0" borderId="1" xfId="0" applyFont="1" applyBorder="1" applyAlignment="1">
      <alignment horizontal="left" vertical="center" wrapText="1" indent="3"/>
    </xf>
    <xf numFmtId="49" fontId="55" fillId="0" borderId="1" xfId="0" applyNumberFormat="1" applyFont="1" applyBorder="1" applyAlignment="1">
      <alignment horizontal="centerContinuous" vertical="center"/>
    </xf>
    <xf numFmtId="1" fontId="55" fillId="0" borderId="1" xfId="0" applyNumberFormat="1" applyFont="1" applyBorder="1" applyAlignment="1">
      <alignment horizontal="center" vertical="center" wrapText="1"/>
    </xf>
    <xf numFmtId="49" fontId="59" fillId="0" borderId="1" xfId="0" quotePrefix="1" applyNumberFormat="1" applyFont="1" applyBorder="1" applyAlignment="1">
      <alignment horizontal="center" vertical="center"/>
    </xf>
    <xf numFmtId="1" fontId="59" fillId="0" borderId="1" xfId="0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vertical="center"/>
    </xf>
    <xf numFmtId="170" fontId="59" fillId="0" borderId="1" xfId="0" applyNumberFormat="1" applyFont="1" applyBorder="1" applyAlignment="1">
      <alignment horizontal="center" vertical="center"/>
    </xf>
    <xf numFmtId="170" fontId="55" fillId="2" borderId="1" xfId="0" applyNumberFormat="1" applyFont="1" applyFill="1" applyBorder="1" applyAlignment="1">
      <alignment horizontal="center" vertical="center"/>
    </xf>
    <xf numFmtId="170" fontId="59" fillId="0" borderId="1" xfId="0" applyNumberFormat="1" applyFont="1" applyBorder="1" applyAlignment="1">
      <alignment vertical="center"/>
    </xf>
    <xf numFmtId="0" fontId="55" fillId="2" borderId="1" xfId="0" applyFont="1" applyFill="1" applyBorder="1" applyAlignment="1">
      <alignment vertical="center"/>
    </xf>
    <xf numFmtId="0" fontId="55" fillId="2" borderId="1" xfId="0" applyFont="1" applyFill="1" applyBorder="1" applyAlignment="1">
      <alignment horizontal="center" vertical="center"/>
    </xf>
    <xf numFmtId="170" fontId="55" fillId="2" borderId="1" xfId="0" applyNumberFormat="1" applyFont="1" applyFill="1" applyBorder="1" applyAlignment="1">
      <alignment vertical="center"/>
    </xf>
    <xf numFmtId="49" fontId="55" fillId="0" borderId="0" xfId="0" quotePrefix="1" applyNumberFormat="1" applyFont="1" applyAlignment="1">
      <alignment horizontal="center" vertical="center"/>
    </xf>
    <xf numFmtId="0" fontId="55" fillId="0" borderId="0" xfId="0" applyFont="1" applyAlignment="1">
      <alignment horizontal="left" vertical="center" wrapText="1" indent="1"/>
    </xf>
    <xf numFmtId="0" fontId="62" fillId="0" borderId="0" xfId="0" applyFont="1" applyAlignment="1">
      <alignment horizontal="center"/>
    </xf>
    <xf numFmtId="0" fontId="55" fillId="0" borderId="44" xfId="0" applyFont="1" applyBorder="1" applyAlignment="1">
      <alignment horizontal="center" vertical="center" wrapText="1"/>
    </xf>
    <xf numFmtId="0" fontId="55" fillId="0" borderId="68" xfId="0" applyFont="1" applyBorder="1" applyAlignment="1">
      <alignment horizontal="center" wrapText="1"/>
    </xf>
    <xf numFmtId="0" fontId="55" fillId="0" borderId="68" xfId="0" applyFont="1" applyBorder="1" applyAlignment="1">
      <alignment horizontal="center" vertical="top" wrapText="1"/>
    </xf>
    <xf numFmtId="0" fontId="59" fillId="0" borderId="14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/>
    </xf>
    <xf numFmtId="0" fontId="59" fillId="0" borderId="22" xfId="0" applyFont="1" applyBorder="1" applyAlignment="1">
      <alignment horizontal="center" wrapText="1"/>
    </xf>
    <xf numFmtId="0" fontId="55" fillId="0" borderId="14" xfId="0" applyFont="1" applyBorder="1" applyAlignment="1">
      <alignment horizontal="center" vertical="center"/>
    </xf>
    <xf numFmtId="0" fontId="55" fillId="0" borderId="69" xfId="0" applyFont="1" applyBorder="1" applyAlignment="1">
      <alignment vertical="top" wrapText="1"/>
    </xf>
    <xf numFmtId="0" fontId="55" fillId="0" borderId="69" xfId="0" applyFont="1" applyBorder="1"/>
    <xf numFmtId="0" fontId="55" fillId="0" borderId="69" xfId="0" applyFont="1" applyBorder="1" applyAlignment="1">
      <alignment horizontal="center" vertical="top" wrapText="1"/>
    </xf>
    <xf numFmtId="0" fontId="62" fillId="0" borderId="0" xfId="0" applyFont="1"/>
    <xf numFmtId="2" fontId="63" fillId="0" borderId="1" xfId="0" applyNumberFormat="1" applyFont="1" applyBorder="1" applyAlignment="1">
      <alignment horizontal="center" vertical="center"/>
    </xf>
    <xf numFmtId="2" fontId="55" fillId="0" borderId="1" xfId="0" applyNumberFormat="1" applyFont="1" applyBorder="1" applyAlignment="1">
      <alignment horizontal="center" vertical="center"/>
    </xf>
    <xf numFmtId="2" fontId="59" fillId="0" borderId="1" xfId="0" applyNumberFormat="1" applyFont="1" applyBorder="1" applyAlignment="1">
      <alignment horizontal="center" vertical="center" wrapText="1"/>
    </xf>
    <xf numFmtId="2" fontId="55" fillId="0" borderId="1" xfId="0" applyNumberFormat="1" applyFont="1" applyBorder="1" applyAlignment="1">
      <alignment vertical="center"/>
    </xf>
    <xf numFmtId="168" fontId="23" fillId="0" borderId="3" xfId="0" applyNumberFormat="1" applyFont="1" applyBorder="1"/>
    <xf numFmtId="167" fontId="22" fillId="0" borderId="1" xfId="1" applyNumberFormat="1" applyFont="1" applyBorder="1" applyAlignment="1" applyProtection="1">
      <alignment horizontal="center" vertical="center"/>
      <protection locked="0"/>
    </xf>
    <xf numFmtId="168" fontId="22" fillId="0" borderId="1" xfId="1" applyNumberFormat="1" applyFont="1" applyBorder="1" applyAlignment="1" applyProtection="1">
      <alignment horizontal="center" vertical="center"/>
      <protection locked="0"/>
    </xf>
    <xf numFmtId="168" fontId="28" fillId="0" borderId="5" xfId="1" applyNumberFormat="1" applyFont="1" applyBorder="1" applyAlignment="1" applyProtection="1">
      <alignment horizontal="right" vertical="center"/>
      <protection locked="0"/>
    </xf>
    <xf numFmtId="168" fontId="28" fillId="11" borderId="5" xfId="1" applyNumberFormat="1" applyFont="1" applyFill="1" applyBorder="1" applyAlignment="1" applyProtection="1">
      <alignment horizontal="right" vertical="center"/>
      <protection locked="0"/>
    </xf>
    <xf numFmtId="169" fontId="28" fillId="0" borderId="5" xfId="1" applyNumberFormat="1" applyFont="1" applyBorder="1" applyAlignment="1" applyProtection="1">
      <alignment horizontal="right" vertical="center"/>
      <protection locked="0"/>
    </xf>
    <xf numFmtId="169" fontId="28" fillId="11" borderId="5" xfId="1" applyNumberFormat="1" applyFont="1" applyFill="1" applyBorder="1" applyAlignment="1" applyProtection="1">
      <alignment horizontal="right" vertical="center"/>
      <protection locked="0"/>
    </xf>
    <xf numFmtId="177" fontId="28" fillId="0" borderId="5" xfId="1" applyNumberFormat="1" applyFont="1" applyBorder="1" applyAlignment="1" applyProtection="1">
      <alignment horizontal="right" vertical="center"/>
      <protection locked="0"/>
    </xf>
    <xf numFmtId="172" fontId="28" fillId="11" borderId="5" xfId="1" applyNumberFormat="1" applyFont="1" applyFill="1" applyBorder="1" applyAlignment="1" applyProtection="1">
      <alignment horizontal="right" vertical="center"/>
      <protection locked="0"/>
    </xf>
    <xf numFmtId="172" fontId="28" fillId="0" borderId="5" xfId="1" applyNumberFormat="1" applyFont="1" applyBorder="1" applyAlignment="1" applyProtection="1">
      <alignment horizontal="right" vertical="center"/>
      <protection locked="0"/>
    </xf>
    <xf numFmtId="174" fontId="28" fillId="0" borderId="5" xfId="1" applyNumberFormat="1" applyFont="1" applyBorder="1" applyAlignment="1" applyProtection="1">
      <alignment horizontal="right" vertical="center"/>
      <protection locked="0"/>
    </xf>
    <xf numFmtId="168" fontId="28" fillId="3" borderId="1" xfId="0" applyNumberFormat="1" applyFont="1" applyFill="1" applyBorder="1" applyAlignment="1">
      <alignment horizontal="center"/>
    </xf>
    <xf numFmtId="169" fontId="40" fillId="0" borderId="5" xfId="1" applyNumberFormat="1" applyFont="1" applyBorder="1" applyAlignment="1" applyProtection="1">
      <alignment horizontal="right" vertical="center"/>
      <protection locked="0"/>
    </xf>
    <xf numFmtId="177" fontId="28" fillId="11" borderId="5" xfId="1" applyNumberFormat="1" applyFont="1" applyFill="1" applyBorder="1" applyAlignment="1" applyProtection="1">
      <alignment horizontal="right" vertical="center"/>
      <protection locked="0"/>
    </xf>
    <xf numFmtId="169" fontId="40" fillId="11" borderId="5" xfId="1" applyNumberFormat="1" applyFont="1" applyFill="1" applyBorder="1" applyAlignment="1" applyProtection="1">
      <alignment horizontal="right" vertical="center"/>
      <protection locked="0"/>
    </xf>
    <xf numFmtId="173" fontId="28" fillId="0" borderId="5" xfId="1" applyNumberFormat="1" applyFont="1" applyBorder="1" applyAlignment="1" applyProtection="1">
      <alignment horizontal="right" vertical="center"/>
      <protection locked="0"/>
    </xf>
    <xf numFmtId="169" fontId="28" fillId="3" borderId="5" xfId="1" applyNumberFormat="1" applyFont="1" applyFill="1" applyBorder="1" applyAlignment="1" applyProtection="1">
      <alignment horizontal="right" vertical="center"/>
      <protection locked="0"/>
    </xf>
    <xf numFmtId="171" fontId="28" fillId="3" borderId="5" xfId="1" applyNumberFormat="1" applyFont="1" applyFill="1" applyBorder="1" applyAlignment="1" applyProtection="1">
      <alignment horizontal="right" vertical="center"/>
      <protection locked="0"/>
    </xf>
    <xf numFmtId="171" fontId="28" fillId="0" borderId="5" xfId="1" applyNumberFormat="1" applyFont="1" applyBorder="1" applyAlignment="1" applyProtection="1">
      <alignment horizontal="right" vertical="center"/>
      <protection locked="0"/>
    </xf>
    <xf numFmtId="0" fontId="33" fillId="11" borderId="0" xfId="0" applyFont="1" applyFill="1" applyAlignment="1">
      <alignment horizontal="left"/>
    </xf>
    <xf numFmtId="168" fontId="28" fillId="3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5" xfId="1" applyNumberFormat="1" applyFont="1" applyFill="1" applyBorder="1" applyAlignment="1" applyProtection="1">
      <alignment horizontal="right" vertical="center"/>
      <protection locked="0"/>
    </xf>
    <xf numFmtId="167" fontId="28" fillId="0" borderId="5" xfId="1" applyNumberFormat="1" applyFont="1" applyBorder="1" applyAlignment="1" applyProtection="1">
      <alignment horizontal="right" vertical="center"/>
      <protection locked="0"/>
    </xf>
    <xf numFmtId="169" fontId="28" fillId="6" borderId="5" xfId="1" applyNumberFormat="1" applyFont="1" applyFill="1" applyBorder="1" applyAlignment="1" applyProtection="1">
      <alignment horizontal="right" vertical="center"/>
      <protection locked="0"/>
    </xf>
    <xf numFmtId="179" fontId="28" fillId="6" borderId="5" xfId="1" applyNumberFormat="1" applyFont="1" applyFill="1" applyBorder="1" applyAlignment="1" applyProtection="1">
      <alignment horizontal="right" vertical="center"/>
      <protection locked="0"/>
    </xf>
    <xf numFmtId="169" fontId="40" fillId="6" borderId="5" xfId="1" applyNumberFormat="1" applyFont="1" applyFill="1" applyBorder="1" applyAlignment="1" applyProtection="1">
      <alignment horizontal="right" vertical="center"/>
      <protection locked="0"/>
    </xf>
    <xf numFmtId="168" fontId="40" fillId="0" borderId="5" xfId="1" applyNumberFormat="1" applyFont="1" applyBorder="1" applyAlignment="1" applyProtection="1">
      <alignment horizontal="right" vertical="center"/>
      <protection locked="0"/>
    </xf>
    <xf numFmtId="169" fontId="40" fillId="3" borderId="5" xfId="1" applyNumberFormat="1" applyFont="1" applyFill="1" applyBorder="1" applyAlignment="1" applyProtection="1">
      <alignment horizontal="right" vertical="center"/>
      <protection locked="0"/>
    </xf>
    <xf numFmtId="168" fontId="28" fillId="4" borderId="5" xfId="1" applyNumberFormat="1" applyFont="1" applyFill="1" applyBorder="1" applyAlignment="1" applyProtection="1">
      <alignment horizontal="right" vertical="center"/>
      <protection locked="0"/>
    </xf>
    <xf numFmtId="168" fontId="40" fillId="4" borderId="5" xfId="1" applyNumberFormat="1" applyFont="1" applyFill="1" applyBorder="1" applyAlignment="1" applyProtection="1">
      <alignment horizontal="right" vertical="center"/>
      <protection locked="0"/>
    </xf>
    <xf numFmtId="171" fontId="28" fillId="11" borderId="5" xfId="1" applyNumberFormat="1" applyFont="1" applyFill="1" applyBorder="1" applyAlignment="1" applyProtection="1">
      <alignment horizontal="right" vertical="center"/>
      <protection locked="0"/>
    </xf>
    <xf numFmtId="171" fontId="21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6" borderId="1" xfId="1" applyNumberFormat="1" applyFont="1" applyFill="1" applyBorder="1" applyAlignment="1" applyProtection="1">
      <alignment horizontal="right" vertical="center"/>
      <protection locked="0"/>
    </xf>
    <xf numFmtId="168" fontId="28" fillId="0" borderId="2" xfId="1" applyNumberFormat="1" applyFont="1" applyBorder="1" applyAlignment="1" applyProtection="1">
      <alignment horizontal="right" vertical="center"/>
      <protection locked="0"/>
    </xf>
    <xf numFmtId="168" fontId="28" fillId="0" borderId="1" xfId="1" applyNumberFormat="1" applyFont="1" applyBorder="1" applyAlignment="1" applyProtection="1">
      <alignment horizontal="right" vertical="center"/>
      <protection locked="0"/>
    </xf>
    <xf numFmtId="168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2" xfId="1" applyNumberFormat="1" applyFont="1" applyBorder="1" applyAlignment="1" applyProtection="1">
      <alignment horizontal="right" vertical="center"/>
      <protection locked="0"/>
    </xf>
    <xf numFmtId="167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1" xfId="1" applyNumberFormat="1" applyFont="1" applyBorder="1" applyAlignment="1" applyProtection="1">
      <alignment horizontal="right" vertical="center"/>
      <protection locked="0"/>
    </xf>
    <xf numFmtId="168" fontId="22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1" xfId="1" applyNumberFormat="1" applyFont="1" applyBorder="1" applyAlignment="1" applyProtection="1">
      <alignment horizontal="right" vertical="center"/>
      <protection locked="0"/>
    </xf>
    <xf numFmtId="167" fontId="22" fillId="0" borderId="2" xfId="1" applyNumberFormat="1" applyFont="1" applyBorder="1" applyAlignment="1" applyProtection="1">
      <alignment horizontal="right" vertical="center"/>
      <protection locked="0"/>
    </xf>
    <xf numFmtId="168" fontId="40" fillId="0" borderId="1" xfId="1" applyNumberFormat="1" applyFont="1" applyBorder="1" applyAlignment="1" applyProtection="1">
      <alignment horizontal="right" vertical="center"/>
      <protection locked="0"/>
    </xf>
    <xf numFmtId="168" fontId="34" fillId="0" borderId="3" xfId="1" applyNumberFormat="1" applyFont="1" applyBorder="1" applyAlignment="1" applyProtection="1">
      <alignment horizontal="right" vertical="center"/>
      <protection locked="0"/>
    </xf>
    <xf numFmtId="167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0" borderId="33" xfId="0" applyNumberFormat="1" applyFont="1" applyBorder="1"/>
    <xf numFmtId="0" fontId="28" fillId="0" borderId="33" xfId="0" applyFont="1" applyBorder="1"/>
    <xf numFmtId="169" fontId="28" fillId="0" borderId="2" xfId="1" applyNumberFormat="1" applyFont="1" applyBorder="1" applyAlignment="1" applyProtection="1">
      <alignment horizontal="right" vertical="center"/>
      <protection locked="0"/>
    </xf>
    <xf numFmtId="168" fontId="28" fillId="7" borderId="1" xfId="1" applyNumberFormat="1" applyFont="1" applyFill="1" applyBorder="1" applyAlignment="1" applyProtection="1">
      <alignment horizontal="right" vertical="center"/>
      <protection locked="0"/>
    </xf>
    <xf numFmtId="168" fontId="28" fillId="7" borderId="3" xfId="1" applyNumberFormat="1" applyFont="1" applyFill="1" applyBorder="1" applyAlignment="1" applyProtection="1">
      <alignment horizontal="right" vertical="center"/>
      <protection locked="0"/>
    </xf>
    <xf numFmtId="168" fontId="28" fillId="7" borderId="15" xfId="1" applyNumberFormat="1" applyFont="1" applyFill="1" applyBorder="1" applyAlignment="1" applyProtection="1">
      <alignment horizontal="right" vertical="center"/>
      <protection locked="0"/>
    </xf>
    <xf numFmtId="168" fontId="28" fillId="7" borderId="16" xfId="1" applyNumberFormat="1" applyFont="1" applyFill="1" applyBorder="1" applyAlignment="1" applyProtection="1">
      <alignment horizontal="right" vertical="center"/>
      <protection locked="0"/>
    </xf>
    <xf numFmtId="168" fontId="34" fillId="8" borderId="17" xfId="1" applyNumberFormat="1" applyFont="1" applyFill="1" applyBorder="1" applyAlignment="1" applyProtection="1">
      <alignment horizontal="right" vertical="center"/>
      <protection locked="0"/>
    </xf>
    <xf numFmtId="168" fontId="28" fillId="3" borderId="1" xfId="1" applyNumberFormat="1" applyFont="1" applyFill="1" applyBorder="1" applyAlignment="1" applyProtection="1">
      <alignment horizontal="right" vertical="center"/>
      <protection locked="0"/>
    </xf>
    <xf numFmtId="167" fontId="28" fillId="0" borderId="9" xfId="1" applyNumberFormat="1" applyFont="1" applyBorder="1" applyAlignment="1" applyProtection="1">
      <alignment horizontal="right" vertical="center"/>
      <protection locked="0"/>
    </xf>
    <xf numFmtId="167" fontId="28" fillId="3" borderId="13" xfId="1" applyNumberFormat="1" applyFont="1" applyFill="1" applyBorder="1" applyAlignment="1" applyProtection="1">
      <alignment horizontal="right" vertical="center"/>
      <protection locked="0"/>
    </xf>
    <xf numFmtId="168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7" xfId="1" applyNumberFormat="1" applyFont="1" applyBorder="1" applyAlignment="1" applyProtection="1">
      <alignment horizontal="right" vertical="center"/>
      <protection locked="0"/>
    </xf>
    <xf numFmtId="168" fontId="28" fillId="0" borderId="9" xfId="1" applyNumberFormat="1" applyFont="1" applyBorder="1" applyAlignment="1" applyProtection="1">
      <alignment horizontal="right" vertical="center"/>
      <protection locked="0"/>
    </xf>
    <xf numFmtId="168" fontId="28" fillId="0" borderId="7" xfId="1" applyNumberFormat="1" applyFont="1" applyBorder="1" applyAlignment="1" applyProtection="1">
      <alignment horizontal="right" vertical="center"/>
      <protection locked="0"/>
    </xf>
    <xf numFmtId="167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5" xfId="1" applyNumberFormat="1" applyFont="1" applyBorder="1" applyAlignment="1" applyProtection="1">
      <alignment horizontal="center" vertical="center"/>
      <protection locked="0"/>
    </xf>
    <xf numFmtId="168" fontId="28" fillId="0" borderId="6" xfId="1" applyNumberFormat="1" applyFont="1" applyBorder="1" applyAlignment="1" applyProtection="1">
      <alignment horizontal="center" vertical="center"/>
      <protection locked="0"/>
    </xf>
    <xf numFmtId="168" fontId="28" fillId="0" borderId="2" xfId="1" applyNumberFormat="1" applyFont="1" applyBorder="1" applyAlignment="1" applyProtection="1">
      <alignment horizontal="center" vertical="center"/>
      <protection locked="0"/>
    </xf>
    <xf numFmtId="170" fontId="60" fillId="0" borderId="0" xfId="0" applyNumberFormat="1" applyFont="1" applyAlignment="1">
      <alignment vertical="center"/>
    </xf>
    <xf numFmtId="170" fontId="63" fillId="0" borderId="0" xfId="0" applyNumberFormat="1" applyFont="1" applyAlignment="1">
      <alignment vertical="center"/>
    </xf>
    <xf numFmtId="169" fontId="64" fillId="6" borderId="5" xfId="1" applyNumberFormat="1" applyFont="1" applyFill="1" applyBorder="1" applyAlignment="1" applyProtection="1">
      <alignment horizontal="right" vertical="center"/>
      <protection locked="0"/>
    </xf>
    <xf numFmtId="168" fontId="64" fillId="0" borderId="5" xfId="1" applyNumberFormat="1" applyFont="1" applyBorder="1" applyAlignment="1" applyProtection="1">
      <alignment horizontal="right" vertical="center"/>
      <protection locked="0"/>
    </xf>
    <xf numFmtId="169" fontId="22" fillId="0" borderId="5" xfId="1" applyNumberFormat="1" applyFont="1" applyBorder="1" applyAlignment="1" applyProtection="1">
      <alignment horizontal="right" vertical="center"/>
      <protection locked="0"/>
    </xf>
    <xf numFmtId="168" fontId="22" fillId="0" borderId="5" xfId="1" applyNumberFormat="1" applyFont="1" applyBorder="1" applyAlignment="1" applyProtection="1">
      <alignment horizontal="right" vertical="center"/>
      <protection locked="0"/>
    </xf>
    <xf numFmtId="169" fontId="33" fillId="0" borderId="5" xfId="1" applyNumberFormat="1" applyFont="1" applyBorder="1" applyAlignment="1" applyProtection="1">
      <alignment horizontal="right" vertical="center"/>
      <protection locked="0"/>
    </xf>
    <xf numFmtId="168" fontId="28" fillId="4" borderId="14" xfId="1" applyNumberFormat="1" applyFont="1" applyFill="1" applyBorder="1" applyAlignment="1" applyProtection="1">
      <alignment horizontal="right" vertical="center"/>
      <protection locked="0"/>
    </xf>
    <xf numFmtId="167" fontId="28" fillId="4" borderId="14" xfId="1" applyNumberFormat="1" applyFont="1" applyFill="1" applyBorder="1" applyAlignment="1" applyProtection="1">
      <alignment horizontal="center" vertical="center"/>
      <protection locked="0"/>
    </xf>
    <xf numFmtId="167" fontId="28" fillId="0" borderId="10" xfId="1" applyNumberFormat="1" applyFont="1" applyBorder="1" applyAlignment="1" applyProtection="1">
      <alignment horizontal="right" vertical="center"/>
      <protection locked="0"/>
    </xf>
    <xf numFmtId="168" fontId="28" fillId="4" borderId="6" xfId="1" applyNumberFormat="1" applyFont="1" applyFill="1" applyBorder="1" applyAlignment="1" applyProtection="1">
      <alignment horizontal="right" vertical="center"/>
      <protection locked="0"/>
    </xf>
    <xf numFmtId="167" fontId="28" fillId="4" borderId="10" xfId="1" applyNumberFormat="1" applyFont="1" applyFill="1" applyBorder="1" applyAlignment="1" applyProtection="1">
      <alignment horizontal="right" vertical="center"/>
      <protection locked="0"/>
    </xf>
    <xf numFmtId="167" fontId="28" fillId="0" borderId="12" xfId="1" applyNumberFormat="1" applyFont="1" applyBorder="1" applyAlignment="1" applyProtection="1">
      <alignment horizontal="right" vertical="center"/>
      <protection locked="0"/>
    </xf>
    <xf numFmtId="168" fontId="28" fillId="0" borderId="10" xfId="1" applyNumberFormat="1" applyFont="1" applyBorder="1" applyAlignment="1" applyProtection="1">
      <alignment horizontal="right" vertical="center"/>
      <protection locked="0"/>
    </xf>
    <xf numFmtId="167" fontId="28" fillId="0" borderId="8" xfId="1" applyNumberFormat="1" applyFont="1" applyBorder="1" applyAlignment="1" applyProtection="1">
      <alignment horizontal="right" vertical="center"/>
      <protection locked="0"/>
    </xf>
    <xf numFmtId="167" fontId="28" fillId="0" borderId="11" xfId="1" applyNumberFormat="1" applyFont="1" applyBorder="1" applyAlignment="1" applyProtection="1">
      <alignment horizontal="right" vertical="center"/>
      <protection locked="0"/>
    </xf>
    <xf numFmtId="168" fontId="28" fillId="0" borderId="15" xfId="1" applyNumberFormat="1" applyFont="1" applyBorder="1" applyAlignment="1" applyProtection="1">
      <alignment horizontal="center" vertical="center"/>
      <protection locked="0"/>
    </xf>
    <xf numFmtId="168" fontId="28" fillId="0" borderId="15" xfId="1" applyNumberFormat="1" applyFont="1" applyBorder="1" applyAlignment="1">
      <alignment horizontal="center" vertical="center"/>
    </xf>
    <xf numFmtId="178" fontId="28" fillId="0" borderId="15" xfId="1" applyNumberFormat="1" applyFont="1" applyBorder="1" applyAlignment="1" applyProtection="1">
      <alignment horizontal="center" vertical="center"/>
      <protection locked="0"/>
    </xf>
    <xf numFmtId="0" fontId="62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168" fontId="28" fillId="7" borderId="13" xfId="1" applyNumberFormat="1" applyFont="1" applyFill="1" applyBorder="1" applyAlignment="1" applyProtection="1">
      <alignment horizontal="center" vertical="center"/>
      <protection locked="0"/>
    </xf>
    <xf numFmtId="168" fontId="28" fillId="7" borderId="20" xfId="1" applyNumberFormat="1" applyFont="1" applyFill="1" applyBorder="1" applyAlignment="1" applyProtection="1">
      <alignment horizontal="center" vertical="center"/>
      <protection locked="0"/>
    </xf>
    <xf numFmtId="168" fontId="28" fillId="7" borderId="18" xfId="1" applyNumberFormat="1" applyFont="1" applyFill="1" applyBorder="1" applyAlignment="1" applyProtection="1">
      <alignment horizontal="center" vertical="center"/>
      <protection locked="0"/>
    </xf>
    <xf numFmtId="167" fontId="21" fillId="0" borderId="13" xfId="1" applyNumberFormat="1" applyFont="1" applyBorder="1" applyAlignment="1" applyProtection="1">
      <alignment horizontal="center" vertical="center"/>
      <protection locked="0"/>
    </xf>
    <xf numFmtId="167" fontId="21" fillId="0" borderId="20" xfId="1" applyNumberFormat="1" applyFont="1" applyBorder="1" applyAlignment="1" applyProtection="1">
      <alignment horizontal="center" vertical="center"/>
      <protection locked="0"/>
    </xf>
    <xf numFmtId="167" fontId="21" fillId="0" borderId="18" xfId="1" applyNumberFormat="1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68" fontId="21" fillId="0" borderId="13" xfId="1" applyNumberFormat="1" applyFont="1" applyBorder="1" applyAlignment="1" applyProtection="1">
      <alignment horizontal="center" vertical="center"/>
      <protection locked="0"/>
    </xf>
    <xf numFmtId="168" fontId="21" fillId="0" borderId="20" xfId="1" applyNumberFormat="1" applyFont="1" applyBorder="1" applyAlignment="1" applyProtection="1">
      <alignment horizontal="center" vertical="center"/>
      <protection locked="0"/>
    </xf>
    <xf numFmtId="168" fontId="21" fillId="0" borderId="18" xfId="1" applyNumberFormat="1" applyFont="1" applyBorder="1" applyAlignment="1" applyProtection="1">
      <alignment horizontal="center" vertical="center"/>
      <protection locked="0"/>
    </xf>
    <xf numFmtId="167" fontId="19" fillId="0" borderId="13" xfId="1" applyNumberFormat="1" applyFont="1" applyBorder="1" applyAlignment="1" applyProtection="1">
      <alignment horizontal="center" vertical="center"/>
      <protection locked="0"/>
    </xf>
    <xf numFmtId="167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8" fontId="21" fillId="7" borderId="13" xfId="1" applyNumberFormat="1" applyFont="1" applyFill="1" applyBorder="1" applyAlignment="1" applyProtection="1">
      <alignment horizontal="center" vertical="center"/>
      <protection locked="0"/>
    </xf>
    <xf numFmtId="168" fontId="21" fillId="7" borderId="20" xfId="1" applyNumberFormat="1" applyFont="1" applyFill="1" applyBorder="1" applyAlignment="1" applyProtection="1">
      <alignment horizontal="center" vertical="center"/>
      <protection locked="0"/>
    </xf>
    <xf numFmtId="168" fontId="21" fillId="7" borderId="18" xfId="1" applyNumberFormat="1" applyFont="1" applyFill="1" applyBorder="1" applyAlignment="1" applyProtection="1">
      <alignment horizontal="center" vertical="center"/>
      <protection locked="0"/>
    </xf>
    <xf numFmtId="168" fontId="21" fillId="9" borderId="13" xfId="1" applyNumberFormat="1" applyFont="1" applyFill="1" applyBorder="1" applyAlignment="1" applyProtection="1">
      <alignment horizontal="center" vertical="center"/>
      <protection locked="0"/>
    </xf>
    <xf numFmtId="168" fontId="21" fillId="9" borderId="20" xfId="1" applyNumberFormat="1" applyFont="1" applyFill="1" applyBorder="1" applyAlignment="1" applyProtection="1">
      <alignment horizontal="center" vertical="center"/>
      <protection locked="0"/>
    </xf>
    <xf numFmtId="168" fontId="21" fillId="9" borderId="18" xfId="1" applyNumberFormat="1" applyFont="1" applyFill="1" applyBorder="1" applyAlignment="1" applyProtection="1">
      <alignment horizontal="center" vertical="center"/>
      <protection locked="0"/>
    </xf>
    <xf numFmtId="168" fontId="53" fillId="0" borderId="13" xfId="1" applyNumberFormat="1" applyFont="1" applyBorder="1" applyAlignment="1" applyProtection="1">
      <alignment horizontal="center" vertical="center"/>
      <protection locked="0"/>
    </xf>
    <xf numFmtId="168" fontId="53" fillId="0" borderId="20" xfId="1" applyNumberFormat="1" applyFont="1" applyBorder="1" applyAlignment="1" applyProtection="1">
      <alignment horizontal="center" vertical="center"/>
      <protection locked="0"/>
    </xf>
    <xf numFmtId="168" fontId="53" fillId="0" borderId="18" xfId="1" applyNumberFormat="1" applyFont="1" applyBorder="1" applyAlignment="1" applyProtection="1">
      <alignment horizontal="center" vertical="center"/>
      <protection locked="0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19" fillId="0" borderId="20" xfId="1" applyNumberFormat="1" applyFont="1" applyBorder="1" applyAlignment="1" applyProtection="1">
      <alignment horizontal="center" vertical="center"/>
      <protection locked="0"/>
    </xf>
    <xf numFmtId="168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center" vertical="center"/>
    </xf>
    <xf numFmtId="168" fontId="28" fillId="0" borderId="13" xfId="0" applyNumberFormat="1" applyFont="1" applyBorder="1" applyAlignment="1">
      <alignment horizontal="center" vertical="center" wrapText="1"/>
    </xf>
    <xf numFmtId="168" fontId="28" fillId="0" borderId="18" xfId="0" applyNumberFormat="1" applyFont="1" applyBorder="1" applyAlignment="1">
      <alignment horizontal="center" vertical="center" wrapText="1"/>
    </xf>
    <xf numFmtId="168" fontId="52" fillId="8" borderId="13" xfId="1" applyNumberFormat="1" applyFont="1" applyFill="1" applyBorder="1" applyAlignment="1" applyProtection="1">
      <alignment horizontal="center" vertical="center"/>
      <protection locked="0"/>
    </xf>
    <xf numFmtId="168" fontId="52" fillId="8" borderId="18" xfId="1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1" fillId="0" borderId="6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166" fontId="31" fillId="0" borderId="66" xfId="0" applyNumberFormat="1" applyFont="1" applyBorder="1" applyAlignment="1">
      <alignment horizontal="center" vertical="center" wrapText="1"/>
    </xf>
    <xf numFmtId="166" fontId="31" fillId="0" borderId="63" xfId="0" applyNumberFormat="1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6" fillId="0" borderId="55" xfId="0" applyFont="1" applyBorder="1" applyAlignment="1">
      <alignment horizontal="center"/>
    </xf>
    <xf numFmtId="0" fontId="28" fillId="0" borderId="6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 readingOrder="1"/>
    </xf>
    <xf numFmtId="0" fontId="28" fillId="0" borderId="39" xfId="0" applyFont="1" applyBorder="1" applyAlignment="1">
      <alignment horizontal="center" vertical="center" wrapText="1" readingOrder="1"/>
    </xf>
    <xf numFmtId="166" fontId="32" fillId="0" borderId="56" xfId="0" applyNumberFormat="1" applyFont="1" applyBorder="1" applyAlignment="1">
      <alignment horizontal="center" vertical="center" wrapText="1"/>
    </xf>
    <xf numFmtId="166" fontId="32" fillId="0" borderId="40" xfId="0" applyNumberFormat="1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8" fillId="2" borderId="44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62" xfId="0" applyFont="1" applyBorder="1"/>
    <xf numFmtId="0" fontId="23" fillId="0" borderId="0" xfId="0" applyFont="1" applyAlignment="1">
      <alignment horizontal="center" vertical="top" wrapText="1"/>
    </xf>
  </cellXfs>
  <cellStyles count="3">
    <cellStyle name="Normal_kassatgb1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opLeftCell="A103" workbookViewId="0">
      <selection activeCell="D118" sqref="D118"/>
    </sheetView>
  </sheetViews>
  <sheetFormatPr defaultRowHeight="13.5" x14ac:dyDescent="0.2"/>
  <cols>
    <col min="1" max="1" width="8.42578125" style="729" customWidth="1"/>
    <col min="2" max="2" width="57" style="729" customWidth="1"/>
    <col min="3" max="3" width="11.140625" style="729" customWidth="1"/>
    <col min="4" max="4" width="11.5703125" style="729" customWidth="1"/>
    <col min="5" max="5" width="11.42578125" style="729" customWidth="1"/>
    <col min="6" max="6" width="10" style="729" customWidth="1"/>
    <col min="7" max="9" width="9.140625" style="729"/>
    <col min="10" max="10" width="11.7109375" style="729" customWidth="1"/>
    <col min="11" max="11" width="9.140625" style="729"/>
    <col min="12" max="12" width="12.5703125" style="729" customWidth="1"/>
    <col min="13" max="15" width="9.140625" style="729"/>
    <col min="16" max="16" width="11.140625" style="729" customWidth="1"/>
    <col min="17" max="256" width="9.140625" style="729"/>
    <col min="257" max="257" width="8.42578125" style="729" customWidth="1"/>
    <col min="258" max="258" width="57" style="729" customWidth="1"/>
    <col min="259" max="259" width="11.140625" style="729" customWidth="1"/>
    <col min="260" max="260" width="11.5703125" style="729" customWidth="1"/>
    <col min="261" max="261" width="11.42578125" style="729" customWidth="1"/>
    <col min="262" max="262" width="10" style="729" customWidth="1"/>
    <col min="263" max="512" width="9.140625" style="729"/>
    <col min="513" max="513" width="8.42578125" style="729" customWidth="1"/>
    <col min="514" max="514" width="57" style="729" customWidth="1"/>
    <col min="515" max="515" width="11.140625" style="729" customWidth="1"/>
    <col min="516" max="516" width="11.5703125" style="729" customWidth="1"/>
    <col min="517" max="517" width="11.42578125" style="729" customWidth="1"/>
    <col min="518" max="518" width="10" style="729" customWidth="1"/>
    <col min="519" max="768" width="9.140625" style="729"/>
    <col min="769" max="769" width="8.42578125" style="729" customWidth="1"/>
    <col min="770" max="770" width="57" style="729" customWidth="1"/>
    <col min="771" max="771" width="11.140625" style="729" customWidth="1"/>
    <col min="772" max="772" width="11.5703125" style="729" customWidth="1"/>
    <col min="773" max="773" width="11.42578125" style="729" customWidth="1"/>
    <col min="774" max="774" width="10" style="729" customWidth="1"/>
    <col min="775" max="1024" width="9.140625" style="729"/>
    <col min="1025" max="1025" width="8.42578125" style="729" customWidth="1"/>
    <col min="1026" max="1026" width="57" style="729" customWidth="1"/>
    <col min="1027" max="1027" width="11.140625" style="729" customWidth="1"/>
    <col min="1028" max="1028" width="11.5703125" style="729" customWidth="1"/>
    <col min="1029" max="1029" width="11.42578125" style="729" customWidth="1"/>
    <col min="1030" max="1030" width="10" style="729" customWidth="1"/>
    <col min="1031" max="1280" width="9.140625" style="729"/>
    <col min="1281" max="1281" width="8.42578125" style="729" customWidth="1"/>
    <col min="1282" max="1282" width="57" style="729" customWidth="1"/>
    <col min="1283" max="1283" width="11.140625" style="729" customWidth="1"/>
    <col min="1284" max="1284" width="11.5703125" style="729" customWidth="1"/>
    <col min="1285" max="1285" width="11.42578125" style="729" customWidth="1"/>
    <col min="1286" max="1286" width="10" style="729" customWidth="1"/>
    <col min="1287" max="1536" width="9.140625" style="729"/>
    <col min="1537" max="1537" width="8.42578125" style="729" customWidth="1"/>
    <col min="1538" max="1538" width="57" style="729" customWidth="1"/>
    <col min="1539" max="1539" width="11.140625" style="729" customWidth="1"/>
    <col min="1540" max="1540" width="11.5703125" style="729" customWidth="1"/>
    <col min="1541" max="1541" width="11.42578125" style="729" customWidth="1"/>
    <col min="1542" max="1542" width="10" style="729" customWidth="1"/>
    <col min="1543" max="1792" width="9.140625" style="729"/>
    <col min="1793" max="1793" width="8.42578125" style="729" customWidth="1"/>
    <col min="1794" max="1794" width="57" style="729" customWidth="1"/>
    <col min="1795" max="1795" width="11.140625" style="729" customWidth="1"/>
    <col min="1796" max="1796" width="11.5703125" style="729" customWidth="1"/>
    <col min="1797" max="1797" width="11.42578125" style="729" customWidth="1"/>
    <col min="1798" max="1798" width="10" style="729" customWidth="1"/>
    <col min="1799" max="2048" width="9.140625" style="729"/>
    <col min="2049" max="2049" width="8.42578125" style="729" customWidth="1"/>
    <col min="2050" max="2050" width="57" style="729" customWidth="1"/>
    <col min="2051" max="2051" width="11.140625" style="729" customWidth="1"/>
    <col min="2052" max="2052" width="11.5703125" style="729" customWidth="1"/>
    <col min="2053" max="2053" width="11.42578125" style="729" customWidth="1"/>
    <col min="2054" max="2054" width="10" style="729" customWidth="1"/>
    <col min="2055" max="2304" width="9.140625" style="729"/>
    <col min="2305" max="2305" width="8.42578125" style="729" customWidth="1"/>
    <col min="2306" max="2306" width="57" style="729" customWidth="1"/>
    <col min="2307" max="2307" width="11.140625" style="729" customWidth="1"/>
    <col min="2308" max="2308" width="11.5703125" style="729" customWidth="1"/>
    <col min="2309" max="2309" width="11.42578125" style="729" customWidth="1"/>
    <col min="2310" max="2310" width="10" style="729" customWidth="1"/>
    <col min="2311" max="2560" width="9.140625" style="729"/>
    <col min="2561" max="2561" width="8.42578125" style="729" customWidth="1"/>
    <col min="2562" max="2562" width="57" style="729" customWidth="1"/>
    <col min="2563" max="2563" width="11.140625" style="729" customWidth="1"/>
    <col min="2564" max="2564" width="11.5703125" style="729" customWidth="1"/>
    <col min="2565" max="2565" width="11.42578125" style="729" customWidth="1"/>
    <col min="2566" max="2566" width="10" style="729" customWidth="1"/>
    <col min="2567" max="2816" width="9.140625" style="729"/>
    <col min="2817" max="2817" width="8.42578125" style="729" customWidth="1"/>
    <col min="2818" max="2818" width="57" style="729" customWidth="1"/>
    <col min="2819" max="2819" width="11.140625" style="729" customWidth="1"/>
    <col min="2820" max="2820" width="11.5703125" style="729" customWidth="1"/>
    <col min="2821" max="2821" width="11.42578125" style="729" customWidth="1"/>
    <col min="2822" max="2822" width="10" style="729" customWidth="1"/>
    <col min="2823" max="3072" width="9.140625" style="729"/>
    <col min="3073" max="3073" width="8.42578125" style="729" customWidth="1"/>
    <col min="3074" max="3074" width="57" style="729" customWidth="1"/>
    <col min="3075" max="3075" width="11.140625" style="729" customWidth="1"/>
    <col min="3076" max="3076" width="11.5703125" style="729" customWidth="1"/>
    <col min="3077" max="3077" width="11.42578125" style="729" customWidth="1"/>
    <col min="3078" max="3078" width="10" style="729" customWidth="1"/>
    <col min="3079" max="3328" width="9.140625" style="729"/>
    <col min="3329" max="3329" width="8.42578125" style="729" customWidth="1"/>
    <col min="3330" max="3330" width="57" style="729" customWidth="1"/>
    <col min="3331" max="3331" width="11.140625" style="729" customWidth="1"/>
    <col min="3332" max="3332" width="11.5703125" style="729" customWidth="1"/>
    <col min="3333" max="3333" width="11.42578125" style="729" customWidth="1"/>
    <col min="3334" max="3334" width="10" style="729" customWidth="1"/>
    <col min="3335" max="3584" width="9.140625" style="729"/>
    <col min="3585" max="3585" width="8.42578125" style="729" customWidth="1"/>
    <col min="3586" max="3586" width="57" style="729" customWidth="1"/>
    <col min="3587" max="3587" width="11.140625" style="729" customWidth="1"/>
    <col min="3588" max="3588" width="11.5703125" style="729" customWidth="1"/>
    <col min="3589" max="3589" width="11.42578125" style="729" customWidth="1"/>
    <col min="3590" max="3590" width="10" style="729" customWidth="1"/>
    <col min="3591" max="3840" width="9.140625" style="729"/>
    <col min="3841" max="3841" width="8.42578125" style="729" customWidth="1"/>
    <col min="3842" max="3842" width="57" style="729" customWidth="1"/>
    <col min="3843" max="3843" width="11.140625" style="729" customWidth="1"/>
    <col min="3844" max="3844" width="11.5703125" style="729" customWidth="1"/>
    <col min="3845" max="3845" width="11.42578125" style="729" customWidth="1"/>
    <col min="3846" max="3846" width="10" style="729" customWidth="1"/>
    <col min="3847" max="4096" width="9.140625" style="729"/>
    <col min="4097" max="4097" width="8.42578125" style="729" customWidth="1"/>
    <col min="4098" max="4098" width="57" style="729" customWidth="1"/>
    <col min="4099" max="4099" width="11.140625" style="729" customWidth="1"/>
    <col min="4100" max="4100" width="11.5703125" style="729" customWidth="1"/>
    <col min="4101" max="4101" width="11.42578125" style="729" customWidth="1"/>
    <col min="4102" max="4102" width="10" style="729" customWidth="1"/>
    <col min="4103" max="4352" width="9.140625" style="729"/>
    <col min="4353" max="4353" width="8.42578125" style="729" customWidth="1"/>
    <col min="4354" max="4354" width="57" style="729" customWidth="1"/>
    <col min="4355" max="4355" width="11.140625" style="729" customWidth="1"/>
    <col min="4356" max="4356" width="11.5703125" style="729" customWidth="1"/>
    <col min="4357" max="4357" width="11.42578125" style="729" customWidth="1"/>
    <col min="4358" max="4358" width="10" style="729" customWidth="1"/>
    <col min="4359" max="4608" width="9.140625" style="729"/>
    <col min="4609" max="4609" width="8.42578125" style="729" customWidth="1"/>
    <col min="4610" max="4610" width="57" style="729" customWidth="1"/>
    <col min="4611" max="4611" width="11.140625" style="729" customWidth="1"/>
    <col min="4612" max="4612" width="11.5703125" style="729" customWidth="1"/>
    <col min="4613" max="4613" width="11.42578125" style="729" customWidth="1"/>
    <col min="4614" max="4614" width="10" style="729" customWidth="1"/>
    <col min="4615" max="4864" width="9.140625" style="729"/>
    <col min="4865" max="4865" width="8.42578125" style="729" customWidth="1"/>
    <col min="4866" max="4866" width="57" style="729" customWidth="1"/>
    <col min="4867" max="4867" width="11.140625" style="729" customWidth="1"/>
    <col min="4868" max="4868" width="11.5703125" style="729" customWidth="1"/>
    <col min="4869" max="4869" width="11.42578125" style="729" customWidth="1"/>
    <col min="4870" max="4870" width="10" style="729" customWidth="1"/>
    <col min="4871" max="5120" width="9.140625" style="729"/>
    <col min="5121" max="5121" width="8.42578125" style="729" customWidth="1"/>
    <col min="5122" max="5122" width="57" style="729" customWidth="1"/>
    <col min="5123" max="5123" width="11.140625" style="729" customWidth="1"/>
    <col min="5124" max="5124" width="11.5703125" style="729" customWidth="1"/>
    <col min="5125" max="5125" width="11.42578125" style="729" customWidth="1"/>
    <col min="5126" max="5126" width="10" style="729" customWidth="1"/>
    <col min="5127" max="5376" width="9.140625" style="729"/>
    <col min="5377" max="5377" width="8.42578125" style="729" customWidth="1"/>
    <col min="5378" max="5378" width="57" style="729" customWidth="1"/>
    <col min="5379" max="5379" width="11.140625" style="729" customWidth="1"/>
    <col min="5380" max="5380" width="11.5703125" style="729" customWidth="1"/>
    <col min="5381" max="5381" width="11.42578125" style="729" customWidth="1"/>
    <col min="5382" max="5382" width="10" style="729" customWidth="1"/>
    <col min="5383" max="5632" width="9.140625" style="729"/>
    <col min="5633" max="5633" width="8.42578125" style="729" customWidth="1"/>
    <col min="5634" max="5634" width="57" style="729" customWidth="1"/>
    <col min="5635" max="5635" width="11.140625" style="729" customWidth="1"/>
    <col min="5636" max="5636" width="11.5703125" style="729" customWidth="1"/>
    <col min="5637" max="5637" width="11.42578125" style="729" customWidth="1"/>
    <col min="5638" max="5638" width="10" style="729" customWidth="1"/>
    <col min="5639" max="5888" width="9.140625" style="729"/>
    <col min="5889" max="5889" width="8.42578125" style="729" customWidth="1"/>
    <col min="5890" max="5890" width="57" style="729" customWidth="1"/>
    <col min="5891" max="5891" width="11.140625" style="729" customWidth="1"/>
    <col min="5892" max="5892" width="11.5703125" style="729" customWidth="1"/>
    <col min="5893" max="5893" width="11.42578125" style="729" customWidth="1"/>
    <col min="5894" max="5894" width="10" style="729" customWidth="1"/>
    <col min="5895" max="6144" width="9.140625" style="729"/>
    <col min="6145" max="6145" width="8.42578125" style="729" customWidth="1"/>
    <col min="6146" max="6146" width="57" style="729" customWidth="1"/>
    <col min="6147" max="6147" width="11.140625" style="729" customWidth="1"/>
    <col min="6148" max="6148" width="11.5703125" style="729" customWidth="1"/>
    <col min="6149" max="6149" width="11.42578125" style="729" customWidth="1"/>
    <col min="6150" max="6150" width="10" style="729" customWidth="1"/>
    <col min="6151" max="6400" width="9.140625" style="729"/>
    <col min="6401" max="6401" width="8.42578125" style="729" customWidth="1"/>
    <col min="6402" max="6402" width="57" style="729" customWidth="1"/>
    <col min="6403" max="6403" width="11.140625" style="729" customWidth="1"/>
    <col min="6404" max="6404" width="11.5703125" style="729" customWidth="1"/>
    <col min="6405" max="6405" width="11.42578125" style="729" customWidth="1"/>
    <col min="6406" max="6406" width="10" style="729" customWidth="1"/>
    <col min="6407" max="6656" width="9.140625" style="729"/>
    <col min="6657" max="6657" width="8.42578125" style="729" customWidth="1"/>
    <col min="6658" max="6658" width="57" style="729" customWidth="1"/>
    <col min="6659" max="6659" width="11.140625" style="729" customWidth="1"/>
    <col min="6660" max="6660" width="11.5703125" style="729" customWidth="1"/>
    <col min="6661" max="6661" width="11.42578125" style="729" customWidth="1"/>
    <col min="6662" max="6662" width="10" style="729" customWidth="1"/>
    <col min="6663" max="6912" width="9.140625" style="729"/>
    <col min="6913" max="6913" width="8.42578125" style="729" customWidth="1"/>
    <col min="6914" max="6914" width="57" style="729" customWidth="1"/>
    <col min="6915" max="6915" width="11.140625" style="729" customWidth="1"/>
    <col min="6916" max="6916" width="11.5703125" style="729" customWidth="1"/>
    <col min="6917" max="6917" width="11.42578125" style="729" customWidth="1"/>
    <col min="6918" max="6918" width="10" style="729" customWidth="1"/>
    <col min="6919" max="7168" width="9.140625" style="729"/>
    <col min="7169" max="7169" width="8.42578125" style="729" customWidth="1"/>
    <col min="7170" max="7170" width="57" style="729" customWidth="1"/>
    <col min="7171" max="7171" width="11.140625" style="729" customWidth="1"/>
    <col min="7172" max="7172" width="11.5703125" style="729" customWidth="1"/>
    <col min="7173" max="7173" width="11.42578125" style="729" customWidth="1"/>
    <col min="7174" max="7174" width="10" style="729" customWidth="1"/>
    <col min="7175" max="7424" width="9.140625" style="729"/>
    <col min="7425" max="7425" width="8.42578125" style="729" customWidth="1"/>
    <col min="7426" max="7426" width="57" style="729" customWidth="1"/>
    <col min="7427" max="7427" width="11.140625" style="729" customWidth="1"/>
    <col min="7428" max="7428" width="11.5703125" style="729" customWidth="1"/>
    <col min="7429" max="7429" width="11.42578125" style="729" customWidth="1"/>
    <col min="7430" max="7430" width="10" style="729" customWidth="1"/>
    <col min="7431" max="7680" width="9.140625" style="729"/>
    <col min="7681" max="7681" width="8.42578125" style="729" customWidth="1"/>
    <col min="7682" max="7682" width="57" style="729" customWidth="1"/>
    <col min="7683" max="7683" width="11.140625" style="729" customWidth="1"/>
    <col min="7684" max="7684" width="11.5703125" style="729" customWidth="1"/>
    <col min="7685" max="7685" width="11.42578125" style="729" customWidth="1"/>
    <col min="7686" max="7686" width="10" style="729" customWidth="1"/>
    <col min="7687" max="7936" width="9.140625" style="729"/>
    <col min="7937" max="7937" width="8.42578125" style="729" customWidth="1"/>
    <col min="7938" max="7938" width="57" style="729" customWidth="1"/>
    <col min="7939" max="7939" width="11.140625" style="729" customWidth="1"/>
    <col min="7940" max="7940" width="11.5703125" style="729" customWidth="1"/>
    <col min="7941" max="7941" width="11.42578125" style="729" customWidth="1"/>
    <col min="7942" max="7942" width="10" style="729" customWidth="1"/>
    <col min="7943" max="8192" width="9.140625" style="729"/>
    <col min="8193" max="8193" width="8.42578125" style="729" customWidth="1"/>
    <col min="8194" max="8194" width="57" style="729" customWidth="1"/>
    <col min="8195" max="8195" width="11.140625" style="729" customWidth="1"/>
    <col min="8196" max="8196" width="11.5703125" style="729" customWidth="1"/>
    <col min="8197" max="8197" width="11.42578125" style="729" customWidth="1"/>
    <col min="8198" max="8198" width="10" style="729" customWidth="1"/>
    <col min="8199" max="8448" width="9.140625" style="729"/>
    <col min="8449" max="8449" width="8.42578125" style="729" customWidth="1"/>
    <col min="8450" max="8450" width="57" style="729" customWidth="1"/>
    <col min="8451" max="8451" width="11.140625" style="729" customWidth="1"/>
    <col min="8452" max="8452" width="11.5703125" style="729" customWidth="1"/>
    <col min="8453" max="8453" width="11.42578125" style="729" customWidth="1"/>
    <col min="8454" max="8454" width="10" style="729" customWidth="1"/>
    <col min="8455" max="8704" width="9.140625" style="729"/>
    <col min="8705" max="8705" width="8.42578125" style="729" customWidth="1"/>
    <col min="8706" max="8706" width="57" style="729" customWidth="1"/>
    <col min="8707" max="8707" width="11.140625" style="729" customWidth="1"/>
    <col min="8708" max="8708" width="11.5703125" style="729" customWidth="1"/>
    <col min="8709" max="8709" width="11.42578125" style="729" customWidth="1"/>
    <col min="8710" max="8710" width="10" style="729" customWidth="1"/>
    <col min="8711" max="8960" width="9.140625" style="729"/>
    <col min="8961" max="8961" width="8.42578125" style="729" customWidth="1"/>
    <col min="8962" max="8962" width="57" style="729" customWidth="1"/>
    <col min="8963" max="8963" width="11.140625" style="729" customWidth="1"/>
    <col min="8964" max="8964" width="11.5703125" style="729" customWidth="1"/>
    <col min="8965" max="8965" width="11.42578125" style="729" customWidth="1"/>
    <col min="8966" max="8966" width="10" style="729" customWidth="1"/>
    <col min="8967" max="9216" width="9.140625" style="729"/>
    <col min="9217" max="9217" width="8.42578125" style="729" customWidth="1"/>
    <col min="9218" max="9218" width="57" style="729" customWidth="1"/>
    <col min="9219" max="9219" width="11.140625" style="729" customWidth="1"/>
    <col min="9220" max="9220" width="11.5703125" style="729" customWidth="1"/>
    <col min="9221" max="9221" width="11.42578125" style="729" customWidth="1"/>
    <col min="9222" max="9222" width="10" style="729" customWidth="1"/>
    <col min="9223" max="9472" width="9.140625" style="729"/>
    <col min="9473" max="9473" width="8.42578125" style="729" customWidth="1"/>
    <col min="9474" max="9474" width="57" style="729" customWidth="1"/>
    <col min="9475" max="9475" width="11.140625" style="729" customWidth="1"/>
    <col min="9476" max="9476" width="11.5703125" style="729" customWidth="1"/>
    <col min="9477" max="9477" width="11.42578125" style="729" customWidth="1"/>
    <col min="9478" max="9478" width="10" style="729" customWidth="1"/>
    <col min="9479" max="9728" width="9.140625" style="729"/>
    <col min="9729" max="9729" width="8.42578125" style="729" customWidth="1"/>
    <col min="9730" max="9730" width="57" style="729" customWidth="1"/>
    <col min="9731" max="9731" width="11.140625" style="729" customWidth="1"/>
    <col min="9732" max="9732" width="11.5703125" style="729" customWidth="1"/>
    <col min="9733" max="9733" width="11.42578125" style="729" customWidth="1"/>
    <col min="9734" max="9734" width="10" style="729" customWidth="1"/>
    <col min="9735" max="9984" width="9.140625" style="729"/>
    <col min="9985" max="9985" width="8.42578125" style="729" customWidth="1"/>
    <col min="9986" max="9986" width="57" style="729" customWidth="1"/>
    <col min="9987" max="9987" width="11.140625" style="729" customWidth="1"/>
    <col min="9988" max="9988" width="11.5703125" style="729" customWidth="1"/>
    <col min="9989" max="9989" width="11.42578125" style="729" customWidth="1"/>
    <col min="9990" max="9990" width="10" style="729" customWidth="1"/>
    <col min="9991" max="10240" width="9.140625" style="729"/>
    <col min="10241" max="10241" width="8.42578125" style="729" customWidth="1"/>
    <col min="10242" max="10242" width="57" style="729" customWidth="1"/>
    <col min="10243" max="10243" width="11.140625" style="729" customWidth="1"/>
    <col min="10244" max="10244" width="11.5703125" style="729" customWidth="1"/>
    <col min="10245" max="10245" width="11.42578125" style="729" customWidth="1"/>
    <col min="10246" max="10246" width="10" style="729" customWidth="1"/>
    <col min="10247" max="10496" width="9.140625" style="729"/>
    <col min="10497" max="10497" width="8.42578125" style="729" customWidth="1"/>
    <col min="10498" max="10498" width="57" style="729" customWidth="1"/>
    <col min="10499" max="10499" width="11.140625" style="729" customWidth="1"/>
    <col min="10500" max="10500" width="11.5703125" style="729" customWidth="1"/>
    <col min="10501" max="10501" width="11.42578125" style="729" customWidth="1"/>
    <col min="10502" max="10502" width="10" style="729" customWidth="1"/>
    <col min="10503" max="10752" width="9.140625" style="729"/>
    <col min="10753" max="10753" width="8.42578125" style="729" customWidth="1"/>
    <col min="10754" max="10754" width="57" style="729" customWidth="1"/>
    <col min="10755" max="10755" width="11.140625" style="729" customWidth="1"/>
    <col min="10756" max="10756" width="11.5703125" style="729" customWidth="1"/>
    <col min="10757" max="10757" width="11.42578125" style="729" customWidth="1"/>
    <col min="10758" max="10758" width="10" style="729" customWidth="1"/>
    <col min="10759" max="11008" width="9.140625" style="729"/>
    <col min="11009" max="11009" width="8.42578125" style="729" customWidth="1"/>
    <col min="11010" max="11010" width="57" style="729" customWidth="1"/>
    <col min="11011" max="11011" width="11.140625" style="729" customWidth="1"/>
    <col min="11012" max="11012" width="11.5703125" style="729" customWidth="1"/>
    <col min="11013" max="11013" width="11.42578125" style="729" customWidth="1"/>
    <col min="11014" max="11014" width="10" style="729" customWidth="1"/>
    <col min="11015" max="11264" width="9.140625" style="729"/>
    <col min="11265" max="11265" width="8.42578125" style="729" customWidth="1"/>
    <col min="11266" max="11266" width="57" style="729" customWidth="1"/>
    <col min="11267" max="11267" width="11.140625" style="729" customWidth="1"/>
    <col min="11268" max="11268" width="11.5703125" style="729" customWidth="1"/>
    <col min="11269" max="11269" width="11.42578125" style="729" customWidth="1"/>
    <col min="11270" max="11270" width="10" style="729" customWidth="1"/>
    <col min="11271" max="11520" width="9.140625" style="729"/>
    <col min="11521" max="11521" width="8.42578125" style="729" customWidth="1"/>
    <col min="11522" max="11522" width="57" style="729" customWidth="1"/>
    <col min="11523" max="11523" width="11.140625" style="729" customWidth="1"/>
    <col min="11524" max="11524" width="11.5703125" style="729" customWidth="1"/>
    <col min="11525" max="11525" width="11.42578125" style="729" customWidth="1"/>
    <col min="11526" max="11526" width="10" style="729" customWidth="1"/>
    <col min="11527" max="11776" width="9.140625" style="729"/>
    <col min="11777" max="11777" width="8.42578125" style="729" customWidth="1"/>
    <col min="11778" max="11778" width="57" style="729" customWidth="1"/>
    <col min="11779" max="11779" width="11.140625" style="729" customWidth="1"/>
    <col min="11780" max="11780" width="11.5703125" style="729" customWidth="1"/>
    <col min="11781" max="11781" width="11.42578125" style="729" customWidth="1"/>
    <col min="11782" max="11782" width="10" style="729" customWidth="1"/>
    <col min="11783" max="12032" width="9.140625" style="729"/>
    <col min="12033" max="12033" width="8.42578125" style="729" customWidth="1"/>
    <col min="12034" max="12034" width="57" style="729" customWidth="1"/>
    <col min="12035" max="12035" width="11.140625" style="729" customWidth="1"/>
    <col min="12036" max="12036" width="11.5703125" style="729" customWidth="1"/>
    <col min="12037" max="12037" width="11.42578125" style="729" customWidth="1"/>
    <col min="12038" max="12038" width="10" style="729" customWidth="1"/>
    <col min="12039" max="12288" width="9.140625" style="729"/>
    <col min="12289" max="12289" width="8.42578125" style="729" customWidth="1"/>
    <col min="12290" max="12290" width="57" style="729" customWidth="1"/>
    <col min="12291" max="12291" width="11.140625" style="729" customWidth="1"/>
    <col min="12292" max="12292" width="11.5703125" style="729" customWidth="1"/>
    <col min="12293" max="12293" width="11.42578125" style="729" customWidth="1"/>
    <col min="12294" max="12294" width="10" style="729" customWidth="1"/>
    <col min="12295" max="12544" width="9.140625" style="729"/>
    <col min="12545" max="12545" width="8.42578125" style="729" customWidth="1"/>
    <col min="12546" max="12546" width="57" style="729" customWidth="1"/>
    <col min="12547" max="12547" width="11.140625" style="729" customWidth="1"/>
    <col min="12548" max="12548" width="11.5703125" style="729" customWidth="1"/>
    <col min="12549" max="12549" width="11.42578125" style="729" customWidth="1"/>
    <col min="12550" max="12550" width="10" style="729" customWidth="1"/>
    <col min="12551" max="12800" width="9.140625" style="729"/>
    <col min="12801" max="12801" width="8.42578125" style="729" customWidth="1"/>
    <col min="12802" max="12802" width="57" style="729" customWidth="1"/>
    <col min="12803" max="12803" width="11.140625" style="729" customWidth="1"/>
    <col min="12804" max="12804" width="11.5703125" style="729" customWidth="1"/>
    <col min="12805" max="12805" width="11.42578125" style="729" customWidth="1"/>
    <col min="12806" max="12806" width="10" style="729" customWidth="1"/>
    <col min="12807" max="13056" width="9.140625" style="729"/>
    <col min="13057" max="13057" width="8.42578125" style="729" customWidth="1"/>
    <col min="13058" max="13058" width="57" style="729" customWidth="1"/>
    <col min="13059" max="13059" width="11.140625" style="729" customWidth="1"/>
    <col min="13060" max="13060" width="11.5703125" style="729" customWidth="1"/>
    <col min="13061" max="13061" width="11.42578125" style="729" customWidth="1"/>
    <col min="13062" max="13062" width="10" style="729" customWidth="1"/>
    <col min="13063" max="13312" width="9.140625" style="729"/>
    <col min="13313" max="13313" width="8.42578125" style="729" customWidth="1"/>
    <col min="13314" max="13314" width="57" style="729" customWidth="1"/>
    <col min="13315" max="13315" width="11.140625" style="729" customWidth="1"/>
    <col min="13316" max="13316" width="11.5703125" style="729" customWidth="1"/>
    <col min="13317" max="13317" width="11.42578125" style="729" customWidth="1"/>
    <col min="13318" max="13318" width="10" style="729" customWidth="1"/>
    <col min="13319" max="13568" width="9.140625" style="729"/>
    <col min="13569" max="13569" width="8.42578125" style="729" customWidth="1"/>
    <col min="13570" max="13570" width="57" style="729" customWidth="1"/>
    <col min="13571" max="13571" width="11.140625" style="729" customWidth="1"/>
    <col min="13572" max="13572" width="11.5703125" style="729" customWidth="1"/>
    <col min="13573" max="13573" width="11.42578125" style="729" customWidth="1"/>
    <col min="13574" max="13574" width="10" style="729" customWidth="1"/>
    <col min="13575" max="13824" width="9.140625" style="729"/>
    <col min="13825" max="13825" width="8.42578125" style="729" customWidth="1"/>
    <col min="13826" max="13826" width="57" style="729" customWidth="1"/>
    <col min="13827" max="13827" width="11.140625" style="729" customWidth="1"/>
    <col min="13828" max="13828" width="11.5703125" style="729" customWidth="1"/>
    <col min="13829" max="13829" width="11.42578125" style="729" customWidth="1"/>
    <col min="13830" max="13830" width="10" style="729" customWidth="1"/>
    <col min="13831" max="14080" width="9.140625" style="729"/>
    <col min="14081" max="14081" width="8.42578125" style="729" customWidth="1"/>
    <col min="14082" max="14082" width="57" style="729" customWidth="1"/>
    <col min="14083" max="14083" width="11.140625" style="729" customWidth="1"/>
    <col min="14084" max="14084" width="11.5703125" style="729" customWidth="1"/>
    <col min="14085" max="14085" width="11.42578125" style="729" customWidth="1"/>
    <col min="14086" max="14086" width="10" style="729" customWidth="1"/>
    <col min="14087" max="14336" width="9.140625" style="729"/>
    <col min="14337" max="14337" width="8.42578125" style="729" customWidth="1"/>
    <col min="14338" max="14338" width="57" style="729" customWidth="1"/>
    <col min="14339" max="14339" width="11.140625" style="729" customWidth="1"/>
    <col min="14340" max="14340" width="11.5703125" style="729" customWidth="1"/>
    <col min="14341" max="14341" width="11.42578125" style="729" customWidth="1"/>
    <col min="14342" max="14342" width="10" style="729" customWidth="1"/>
    <col min="14343" max="14592" width="9.140625" style="729"/>
    <col min="14593" max="14593" width="8.42578125" style="729" customWidth="1"/>
    <col min="14594" max="14594" width="57" style="729" customWidth="1"/>
    <col min="14595" max="14595" width="11.140625" style="729" customWidth="1"/>
    <col min="14596" max="14596" width="11.5703125" style="729" customWidth="1"/>
    <col min="14597" max="14597" width="11.42578125" style="729" customWidth="1"/>
    <col min="14598" max="14598" width="10" style="729" customWidth="1"/>
    <col min="14599" max="14848" width="9.140625" style="729"/>
    <col min="14849" max="14849" width="8.42578125" style="729" customWidth="1"/>
    <col min="14850" max="14850" width="57" style="729" customWidth="1"/>
    <col min="14851" max="14851" width="11.140625" style="729" customWidth="1"/>
    <col min="14852" max="14852" width="11.5703125" style="729" customWidth="1"/>
    <col min="14853" max="14853" width="11.42578125" style="729" customWidth="1"/>
    <col min="14854" max="14854" width="10" style="729" customWidth="1"/>
    <col min="14855" max="15104" width="9.140625" style="729"/>
    <col min="15105" max="15105" width="8.42578125" style="729" customWidth="1"/>
    <col min="15106" max="15106" width="57" style="729" customWidth="1"/>
    <col min="15107" max="15107" width="11.140625" style="729" customWidth="1"/>
    <col min="15108" max="15108" width="11.5703125" style="729" customWidth="1"/>
    <col min="15109" max="15109" width="11.42578125" style="729" customWidth="1"/>
    <col min="15110" max="15110" width="10" style="729" customWidth="1"/>
    <col min="15111" max="15360" width="9.140625" style="729"/>
    <col min="15361" max="15361" width="8.42578125" style="729" customWidth="1"/>
    <col min="15362" max="15362" width="57" style="729" customWidth="1"/>
    <col min="15363" max="15363" width="11.140625" style="729" customWidth="1"/>
    <col min="15364" max="15364" width="11.5703125" style="729" customWidth="1"/>
    <col min="15365" max="15365" width="11.42578125" style="729" customWidth="1"/>
    <col min="15366" max="15366" width="10" style="729" customWidth="1"/>
    <col min="15367" max="15616" width="9.140625" style="729"/>
    <col min="15617" max="15617" width="8.42578125" style="729" customWidth="1"/>
    <col min="15618" max="15618" width="57" style="729" customWidth="1"/>
    <col min="15619" max="15619" width="11.140625" style="729" customWidth="1"/>
    <col min="15620" max="15620" width="11.5703125" style="729" customWidth="1"/>
    <col min="15621" max="15621" width="11.42578125" style="729" customWidth="1"/>
    <col min="15622" max="15622" width="10" style="729" customWidth="1"/>
    <col min="15623" max="15872" width="9.140625" style="729"/>
    <col min="15873" max="15873" width="8.42578125" style="729" customWidth="1"/>
    <col min="15874" max="15874" width="57" style="729" customWidth="1"/>
    <col min="15875" max="15875" width="11.140625" style="729" customWidth="1"/>
    <col min="15876" max="15876" width="11.5703125" style="729" customWidth="1"/>
    <col min="15877" max="15877" width="11.42578125" style="729" customWidth="1"/>
    <col min="15878" max="15878" width="10" style="729" customWidth="1"/>
    <col min="15879" max="16128" width="9.140625" style="729"/>
    <col min="16129" max="16129" width="8.42578125" style="729" customWidth="1"/>
    <col min="16130" max="16130" width="57" style="729" customWidth="1"/>
    <col min="16131" max="16131" width="11.140625" style="729" customWidth="1"/>
    <col min="16132" max="16132" width="11.5703125" style="729" customWidth="1"/>
    <col min="16133" max="16133" width="11.42578125" style="729" customWidth="1"/>
    <col min="16134" max="16134" width="10" style="729" customWidth="1"/>
    <col min="16135" max="16384" width="9.140625" style="729"/>
  </cols>
  <sheetData>
    <row r="1" spans="1:10" s="723" customFormat="1" ht="20.25" x14ac:dyDescent="0.35">
      <c r="A1" s="872" t="s">
        <v>975</v>
      </c>
      <c r="B1" s="872"/>
      <c r="C1" s="872"/>
      <c r="D1" s="872"/>
      <c r="E1" s="872"/>
      <c r="F1" s="872"/>
    </row>
    <row r="2" spans="1:10" s="724" customFormat="1" ht="17.25" x14ac:dyDescent="0.3">
      <c r="A2" s="873" t="s">
        <v>976</v>
      </c>
      <c r="B2" s="873"/>
      <c r="C2" s="873"/>
      <c r="D2" s="873"/>
      <c r="E2" s="873"/>
      <c r="F2" s="873"/>
    </row>
    <row r="3" spans="1:10" s="723" customFormat="1" x14ac:dyDescent="0.25">
      <c r="A3" s="725"/>
      <c r="B3" s="726"/>
      <c r="C3" s="727"/>
      <c r="D3" s="726"/>
    </row>
    <row r="4" spans="1:10" x14ac:dyDescent="0.2">
      <c r="A4" s="728"/>
      <c r="B4" s="728"/>
      <c r="C4" s="728"/>
      <c r="F4" s="730" t="s">
        <v>977</v>
      </c>
    </row>
    <row r="5" spans="1:10" s="732" customFormat="1" ht="12.75" customHeight="1" x14ac:dyDescent="0.2">
      <c r="A5" s="874" t="s">
        <v>978</v>
      </c>
      <c r="B5" s="874" t="s">
        <v>979</v>
      </c>
      <c r="C5" s="874" t="s">
        <v>980</v>
      </c>
      <c r="D5" s="874" t="s">
        <v>981</v>
      </c>
      <c r="E5" s="731" t="s">
        <v>982</v>
      </c>
      <c r="F5" s="731"/>
    </row>
    <row r="6" spans="1:10" s="732" customFormat="1" ht="57.75" customHeight="1" x14ac:dyDescent="0.2">
      <c r="A6" s="874"/>
      <c r="B6" s="874"/>
      <c r="C6" s="874"/>
      <c r="D6" s="874"/>
      <c r="E6" s="733" t="s">
        <v>983</v>
      </c>
      <c r="F6" s="733" t="s">
        <v>984</v>
      </c>
    </row>
    <row r="7" spans="1:10" s="736" customFormat="1" ht="14.25" x14ac:dyDescent="0.2">
      <c r="A7" s="734" t="s">
        <v>2</v>
      </c>
      <c r="B7" s="733">
        <v>2</v>
      </c>
      <c r="C7" s="735">
        <v>3</v>
      </c>
      <c r="D7" s="735">
        <v>4</v>
      </c>
      <c r="E7" s="735">
        <v>5</v>
      </c>
      <c r="F7" s="733">
        <v>6</v>
      </c>
    </row>
    <row r="8" spans="1:10" s="741" customFormat="1" ht="31.5" x14ac:dyDescent="0.2">
      <c r="A8" s="737">
        <v>1000</v>
      </c>
      <c r="B8" s="738" t="s">
        <v>985</v>
      </c>
      <c r="C8" s="739"/>
      <c r="D8" s="740">
        <f>D10+D62+D92</f>
        <v>2020456.3</v>
      </c>
      <c r="E8" s="740">
        <f>E10+E62+E92</f>
        <v>1335049.9000000001</v>
      </c>
      <c r="F8" s="740">
        <f>F92+F62</f>
        <v>835406.4</v>
      </c>
      <c r="J8" s="852"/>
    </row>
    <row r="9" spans="1:10" x14ac:dyDescent="0.2">
      <c r="A9" s="742"/>
      <c r="B9" s="742" t="s">
        <v>986</v>
      </c>
      <c r="C9" s="739"/>
      <c r="D9" s="739"/>
      <c r="E9" s="739"/>
      <c r="F9" s="739"/>
    </row>
    <row r="10" spans="1:10" ht="16.5" x14ac:dyDescent="0.2">
      <c r="A10" s="743">
        <v>1100</v>
      </c>
      <c r="B10" s="744" t="s">
        <v>987</v>
      </c>
      <c r="C10" s="735">
        <v>7100</v>
      </c>
      <c r="D10" s="733">
        <f>E10</f>
        <v>304056.90000000002</v>
      </c>
      <c r="E10" s="745">
        <f>E13+E18+E21+E46+E53</f>
        <v>304056.90000000002</v>
      </c>
      <c r="F10" s="735" t="s">
        <v>260</v>
      </c>
    </row>
    <row r="11" spans="1:10" s="732" customFormat="1" ht="14.25" x14ac:dyDescent="0.2">
      <c r="A11" s="742"/>
      <c r="B11" s="746" t="s">
        <v>988</v>
      </c>
      <c r="C11" s="747"/>
      <c r="D11" s="739"/>
      <c r="E11" s="739"/>
      <c r="F11" s="747"/>
    </row>
    <row r="12" spans="1:10" x14ac:dyDescent="0.2">
      <c r="A12" s="742"/>
      <c r="B12" s="746" t="s">
        <v>989</v>
      </c>
      <c r="C12" s="747"/>
      <c r="D12" s="739"/>
      <c r="E12" s="739"/>
      <c r="F12" s="747"/>
    </row>
    <row r="13" spans="1:10" s="732" customFormat="1" ht="14.25" x14ac:dyDescent="0.2">
      <c r="A13" s="743">
        <v>1110</v>
      </c>
      <c r="B13" s="748" t="s">
        <v>990</v>
      </c>
      <c r="C13" s="735">
        <v>7131</v>
      </c>
      <c r="D13" s="745">
        <f>E13</f>
        <v>114440</v>
      </c>
      <c r="E13" s="745">
        <f>E15+E16+E17</f>
        <v>114440</v>
      </c>
      <c r="F13" s="735" t="s">
        <v>260</v>
      </c>
    </row>
    <row r="14" spans="1:10" x14ac:dyDescent="0.2">
      <c r="A14" s="742"/>
      <c r="B14" s="746" t="s">
        <v>1107</v>
      </c>
      <c r="C14" s="747"/>
      <c r="D14" s="739"/>
      <c r="E14" s="739"/>
      <c r="F14" s="747"/>
    </row>
    <row r="15" spans="1:10" ht="27" x14ac:dyDescent="0.2">
      <c r="A15" s="749" t="s">
        <v>575</v>
      </c>
      <c r="B15" s="750" t="s">
        <v>991</v>
      </c>
      <c r="C15" s="751"/>
      <c r="D15" s="752">
        <f>E15</f>
        <v>850</v>
      </c>
      <c r="E15" s="753">
        <v>850</v>
      </c>
      <c r="F15" s="751" t="s">
        <v>260</v>
      </c>
    </row>
    <row r="16" spans="1:10" ht="35.25" customHeight="1" x14ac:dyDescent="0.2">
      <c r="A16" s="749" t="s">
        <v>992</v>
      </c>
      <c r="B16" s="750" t="s">
        <v>993</v>
      </c>
      <c r="C16" s="751"/>
      <c r="D16" s="752">
        <f>E16</f>
        <v>20994.5</v>
      </c>
      <c r="E16" s="753">
        <v>20994.5</v>
      </c>
      <c r="F16" s="751" t="s">
        <v>260</v>
      </c>
      <c r="J16" s="853"/>
    </row>
    <row r="17" spans="1:10" ht="35.25" customHeight="1" x14ac:dyDescent="0.2">
      <c r="A17" s="749" t="s">
        <v>1105</v>
      </c>
      <c r="B17" s="750" t="s">
        <v>1106</v>
      </c>
      <c r="C17" s="751"/>
      <c r="D17" s="752">
        <v>92595.5</v>
      </c>
      <c r="E17" s="753">
        <v>92595.5</v>
      </c>
      <c r="F17" s="751"/>
      <c r="J17" s="853"/>
    </row>
    <row r="18" spans="1:10" s="732" customFormat="1" ht="21" customHeight="1" x14ac:dyDescent="0.2">
      <c r="A18" s="743">
        <v>1120</v>
      </c>
      <c r="B18" s="748" t="s">
        <v>994</v>
      </c>
      <c r="C18" s="735">
        <v>7136</v>
      </c>
      <c r="D18" s="745">
        <f>E18</f>
        <v>177166.9</v>
      </c>
      <c r="E18" s="745">
        <f>E20</f>
        <v>177166.9</v>
      </c>
      <c r="F18" s="735" t="s">
        <v>260</v>
      </c>
    </row>
    <row r="19" spans="1:10" x14ac:dyDescent="0.2">
      <c r="A19" s="742"/>
      <c r="B19" s="746" t="s">
        <v>989</v>
      </c>
      <c r="C19" s="747"/>
      <c r="D19" s="739"/>
      <c r="E19" s="739"/>
      <c r="F19" s="747"/>
    </row>
    <row r="20" spans="1:10" ht="19.5" customHeight="1" x14ac:dyDescent="0.2">
      <c r="A20" s="749" t="s">
        <v>576</v>
      </c>
      <c r="B20" s="750" t="s">
        <v>995</v>
      </c>
      <c r="C20" s="751"/>
      <c r="D20" s="752">
        <f>E20</f>
        <v>177166.9</v>
      </c>
      <c r="E20" s="752">
        <v>177166.9</v>
      </c>
      <c r="F20" s="751" t="s">
        <v>260</v>
      </c>
    </row>
    <row r="21" spans="1:10" s="732" customFormat="1" ht="28.5" x14ac:dyDescent="0.2">
      <c r="A21" s="743">
        <v>1130</v>
      </c>
      <c r="B21" s="748" t="s">
        <v>996</v>
      </c>
      <c r="C21" s="735">
        <v>7145</v>
      </c>
      <c r="D21" s="745">
        <f>E21</f>
        <v>7450</v>
      </c>
      <c r="E21" s="745">
        <f>E23</f>
        <v>7450</v>
      </c>
      <c r="F21" s="735" t="s">
        <v>260</v>
      </c>
    </row>
    <row r="22" spans="1:10" x14ac:dyDescent="0.2">
      <c r="A22" s="742"/>
      <c r="B22" s="746" t="s">
        <v>989</v>
      </c>
      <c r="C22" s="747"/>
      <c r="D22" s="739"/>
      <c r="E22" s="739"/>
      <c r="F22" s="747"/>
    </row>
    <row r="23" spans="1:10" ht="18.75" customHeight="1" x14ac:dyDescent="0.2">
      <c r="A23" s="749" t="s">
        <v>577</v>
      </c>
      <c r="B23" s="750" t="s">
        <v>997</v>
      </c>
      <c r="C23" s="751">
        <v>71452</v>
      </c>
      <c r="D23" s="752">
        <f>E23</f>
        <v>7450</v>
      </c>
      <c r="E23" s="753">
        <f>E26+E30+E31+E32+E33+E34+E35+E36+E37+E38+E39+E40++E42+E43+E28</f>
        <v>7450</v>
      </c>
      <c r="F23" s="751" t="s">
        <v>260</v>
      </c>
    </row>
    <row r="24" spans="1:10" ht="53.25" customHeight="1" x14ac:dyDescent="0.2">
      <c r="A24" s="749"/>
      <c r="B24" s="750" t="s">
        <v>998</v>
      </c>
      <c r="C24" s="747"/>
      <c r="D24" s="739"/>
      <c r="E24" s="751"/>
      <c r="F24" s="751"/>
    </row>
    <row r="25" spans="1:10" x14ac:dyDescent="0.2">
      <c r="A25" s="749"/>
      <c r="B25" s="750" t="s">
        <v>989</v>
      </c>
      <c r="C25" s="747"/>
      <c r="D25" s="739"/>
      <c r="E25" s="751"/>
      <c r="F25" s="751"/>
    </row>
    <row r="26" spans="1:10" ht="67.5" customHeight="1" x14ac:dyDescent="0.2">
      <c r="A26" s="749" t="s">
        <v>578</v>
      </c>
      <c r="B26" s="754" t="s">
        <v>999</v>
      </c>
      <c r="C26" s="751"/>
      <c r="D26" s="751"/>
      <c r="E26" s="751"/>
      <c r="F26" s="751" t="s">
        <v>260</v>
      </c>
    </row>
    <row r="27" spans="1:10" x14ac:dyDescent="0.2">
      <c r="A27" s="747"/>
      <c r="B27" s="754" t="s">
        <v>1000</v>
      </c>
      <c r="C27" s="747"/>
      <c r="D27" s="751"/>
      <c r="E27" s="751"/>
      <c r="F27" s="751"/>
    </row>
    <row r="28" spans="1:10" x14ac:dyDescent="0.2">
      <c r="A28" s="749" t="s">
        <v>580</v>
      </c>
      <c r="B28" s="755" t="s">
        <v>1001</v>
      </c>
      <c r="C28" s="751"/>
      <c r="D28" s="753">
        <f>E28</f>
        <v>1500</v>
      </c>
      <c r="E28" s="753">
        <v>1500</v>
      </c>
      <c r="F28" s="751" t="s">
        <v>260</v>
      </c>
    </row>
    <row r="29" spans="1:10" x14ac:dyDescent="0.2">
      <c r="A29" s="749" t="s">
        <v>581</v>
      </c>
      <c r="B29" s="755" t="s">
        <v>1002</v>
      </c>
      <c r="C29" s="751"/>
      <c r="D29" s="751"/>
      <c r="E29" s="751"/>
      <c r="F29" s="751" t="s">
        <v>260</v>
      </c>
    </row>
    <row r="30" spans="1:10" ht="107.25" customHeight="1" x14ac:dyDescent="0.2">
      <c r="A30" s="749" t="s">
        <v>582</v>
      </c>
      <c r="B30" s="754" t="s">
        <v>1003</v>
      </c>
      <c r="C30" s="751"/>
      <c r="D30" s="753">
        <v>450</v>
      </c>
      <c r="E30" s="753">
        <v>450</v>
      </c>
      <c r="F30" s="751" t="s">
        <v>260</v>
      </c>
    </row>
    <row r="31" spans="1:10" ht="48.75" customHeight="1" x14ac:dyDescent="0.2">
      <c r="A31" s="742" t="s">
        <v>583</v>
      </c>
      <c r="B31" s="754" t="s">
        <v>1004</v>
      </c>
      <c r="C31" s="751"/>
      <c r="D31" s="753">
        <f>E31</f>
        <v>50</v>
      </c>
      <c r="E31" s="753">
        <v>50</v>
      </c>
      <c r="F31" s="751" t="s">
        <v>260</v>
      </c>
    </row>
    <row r="32" spans="1:10" ht="82.5" customHeight="1" x14ac:dyDescent="0.2">
      <c r="A32" s="749" t="s">
        <v>584</v>
      </c>
      <c r="B32" s="754" t="s">
        <v>1005</v>
      </c>
      <c r="C32" s="751"/>
      <c r="D32" s="753">
        <f>E32</f>
        <v>2100</v>
      </c>
      <c r="E32" s="753">
        <v>2100</v>
      </c>
      <c r="F32" s="751" t="s">
        <v>260</v>
      </c>
    </row>
    <row r="33" spans="1:6" ht="32.25" customHeight="1" x14ac:dyDescent="0.2">
      <c r="A33" s="749" t="s">
        <v>585</v>
      </c>
      <c r="B33" s="754" t="s">
        <v>1006</v>
      </c>
      <c r="C33" s="751"/>
      <c r="D33" s="753">
        <f>E33</f>
        <v>200</v>
      </c>
      <c r="E33" s="753">
        <v>200</v>
      </c>
      <c r="F33" s="751" t="s">
        <v>260</v>
      </c>
    </row>
    <row r="34" spans="1:6" ht="90.75" customHeight="1" x14ac:dyDescent="0.2">
      <c r="A34" s="749" t="s">
        <v>586</v>
      </c>
      <c r="B34" s="754" t="s">
        <v>1007</v>
      </c>
      <c r="C34" s="751"/>
      <c r="D34" s="753">
        <f>E34</f>
        <v>1600</v>
      </c>
      <c r="E34" s="753">
        <v>1600</v>
      </c>
      <c r="F34" s="751" t="s">
        <v>260</v>
      </c>
    </row>
    <row r="35" spans="1:6" ht="82.5" customHeight="1" x14ac:dyDescent="0.2">
      <c r="A35" s="749" t="s">
        <v>587</v>
      </c>
      <c r="B35" s="754" t="s">
        <v>1008</v>
      </c>
      <c r="C35" s="751"/>
      <c r="D35" s="753"/>
      <c r="E35" s="753"/>
      <c r="F35" s="751" t="s">
        <v>260</v>
      </c>
    </row>
    <row r="36" spans="1:6" ht="59.25" customHeight="1" x14ac:dyDescent="0.2">
      <c r="A36" s="749" t="s">
        <v>588</v>
      </c>
      <c r="B36" s="754" t="s">
        <v>1009</v>
      </c>
      <c r="C36" s="751"/>
      <c r="D36" s="753"/>
      <c r="E36" s="753"/>
      <c r="F36" s="751" t="s">
        <v>260</v>
      </c>
    </row>
    <row r="37" spans="1:6" ht="36" customHeight="1" x14ac:dyDescent="0.2">
      <c r="A37" s="749" t="s">
        <v>589</v>
      </c>
      <c r="B37" s="754" t="s">
        <v>1010</v>
      </c>
      <c r="C37" s="751"/>
      <c r="D37" s="753">
        <f>E37</f>
        <v>800</v>
      </c>
      <c r="E37" s="753">
        <v>800</v>
      </c>
      <c r="F37" s="751" t="s">
        <v>260</v>
      </c>
    </row>
    <row r="38" spans="1:6" ht="37.5" customHeight="1" x14ac:dyDescent="0.2">
      <c r="A38" s="749" t="s">
        <v>590</v>
      </c>
      <c r="B38" s="754" t="s">
        <v>1011</v>
      </c>
      <c r="C38" s="751"/>
      <c r="D38" s="753"/>
      <c r="E38" s="753"/>
      <c r="F38" s="751" t="s">
        <v>260</v>
      </c>
    </row>
    <row r="39" spans="1:6" s="732" customFormat="1" ht="63" customHeight="1" x14ac:dyDescent="0.2">
      <c r="A39" s="749" t="s">
        <v>591</v>
      </c>
      <c r="B39" s="754" t="s">
        <v>1012</v>
      </c>
      <c r="C39" s="751"/>
      <c r="D39" s="753"/>
      <c r="E39" s="753"/>
      <c r="F39" s="751" t="s">
        <v>260</v>
      </c>
    </row>
    <row r="40" spans="1:6" ht="35.25" customHeight="1" x14ac:dyDescent="0.2">
      <c r="A40" s="749" t="s">
        <v>799</v>
      </c>
      <c r="B40" s="754" t="s">
        <v>1013</v>
      </c>
      <c r="C40" s="751"/>
      <c r="D40" s="753">
        <f>E40</f>
        <v>200</v>
      </c>
      <c r="E40" s="753">
        <v>200</v>
      </c>
      <c r="F40" s="751" t="s">
        <v>260</v>
      </c>
    </row>
    <row r="41" spans="1:6" x14ac:dyDescent="0.2">
      <c r="A41" s="749">
        <v>1146</v>
      </c>
      <c r="B41" s="754" t="s">
        <v>1014</v>
      </c>
      <c r="C41" s="751"/>
      <c r="D41" s="753"/>
      <c r="E41" s="753"/>
      <c r="F41" s="751" t="s">
        <v>260</v>
      </c>
    </row>
    <row r="42" spans="1:6" ht="49.5" customHeight="1" x14ac:dyDescent="0.2">
      <c r="A42" s="749">
        <v>1147</v>
      </c>
      <c r="B42" s="754" t="s">
        <v>1015</v>
      </c>
      <c r="C42" s="751"/>
      <c r="D42" s="753">
        <f>E42</f>
        <v>300</v>
      </c>
      <c r="E42" s="753">
        <v>300</v>
      </c>
      <c r="F42" s="751" t="s">
        <v>260</v>
      </c>
    </row>
    <row r="43" spans="1:6" ht="34.5" customHeight="1" x14ac:dyDescent="0.2">
      <c r="A43" s="749">
        <v>1148</v>
      </c>
      <c r="B43" s="754" t="s">
        <v>1016</v>
      </c>
      <c r="C43" s="751"/>
      <c r="D43" s="753">
        <f>E43</f>
        <v>250</v>
      </c>
      <c r="E43" s="753">
        <v>250</v>
      </c>
      <c r="F43" s="751" t="s">
        <v>260</v>
      </c>
    </row>
    <row r="44" spans="1:6" ht="48.75" customHeight="1" x14ac:dyDescent="0.2">
      <c r="A44" s="749">
        <v>1149</v>
      </c>
      <c r="B44" s="754" t="s">
        <v>1017</v>
      </c>
      <c r="C44" s="751"/>
      <c r="D44" s="751"/>
      <c r="E44" s="751"/>
      <c r="F44" s="751" t="s">
        <v>260</v>
      </c>
    </row>
    <row r="45" spans="1:6" x14ac:dyDescent="0.2">
      <c r="A45" s="749">
        <v>1150</v>
      </c>
      <c r="B45" s="754" t="s">
        <v>1018</v>
      </c>
      <c r="C45" s="751"/>
      <c r="D45" s="751"/>
      <c r="E45" s="751"/>
      <c r="F45" s="751" t="s">
        <v>260</v>
      </c>
    </row>
    <row r="46" spans="1:6" ht="43.5" customHeight="1" x14ac:dyDescent="0.2">
      <c r="A46" s="743">
        <v>1150</v>
      </c>
      <c r="B46" s="748" t="s">
        <v>1019</v>
      </c>
      <c r="C46" s="735">
        <v>7146</v>
      </c>
      <c r="D46" s="783">
        <f>E46</f>
        <v>5000</v>
      </c>
      <c r="E46" s="783">
        <f>E48</f>
        <v>5000</v>
      </c>
      <c r="F46" s="735" t="s">
        <v>260</v>
      </c>
    </row>
    <row r="47" spans="1:6" x14ac:dyDescent="0.2">
      <c r="A47" s="742"/>
      <c r="B47" s="746" t="s">
        <v>989</v>
      </c>
      <c r="C47" s="747"/>
      <c r="D47" s="739"/>
      <c r="E47" s="739"/>
      <c r="F47" s="747"/>
    </row>
    <row r="48" spans="1:6" ht="24.75" customHeight="1" x14ac:dyDescent="0.2">
      <c r="A48" s="749" t="s">
        <v>593</v>
      </c>
      <c r="B48" s="750" t="s">
        <v>1020</v>
      </c>
      <c r="C48" s="751"/>
      <c r="D48" s="784">
        <f>E48</f>
        <v>5000</v>
      </c>
      <c r="E48" s="781">
        <f>E51+E52</f>
        <v>5000</v>
      </c>
      <c r="F48" s="751" t="s">
        <v>260</v>
      </c>
    </row>
    <row r="49" spans="1:6" x14ac:dyDescent="0.2">
      <c r="A49" s="749"/>
      <c r="B49" s="750" t="s">
        <v>1021</v>
      </c>
      <c r="C49" s="747"/>
      <c r="D49" s="739"/>
      <c r="E49" s="782"/>
      <c r="F49" s="751"/>
    </row>
    <row r="50" spans="1:6" s="732" customFormat="1" ht="14.25" x14ac:dyDescent="0.2">
      <c r="A50" s="749"/>
      <c r="B50" s="750" t="s">
        <v>989</v>
      </c>
      <c r="C50" s="747"/>
      <c r="D50" s="739"/>
      <c r="E50" s="782"/>
      <c r="F50" s="751"/>
    </row>
    <row r="51" spans="1:6" ht="103.5" customHeight="1" x14ac:dyDescent="0.2">
      <c r="A51" s="749" t="s">
        <v>595</v>
      </c>
      <c r="B51" s="754" t="s">
        <v>1022</v>
      </c>
      <c r="C51" s="751"/>
      <c r="D51" s="782">
        <f>E51</f>
        <v>2500</v>
      </c>
      <c r="E51" s="782">
        <v>2500</v>
      </c>
      <c r="F51" s="751" t="s">
        <v>260</v>
      </c>
    </row>
    <row r="52" spans="1:6" ht="105" customHeight="1" x14ac:dyDescent="0.2">
      <c r="A52" s="742" t="s">
        <v>596</v>
      </c>
      <c r="B52" s="754" t="s">
        <v>1023</v>
      </c>
      <c r="C52" s="751"/>
      <c r="D52" s="782">
        <f>E52</f>
        <v>2500</v>
      </c>
      <c r="E52" s="782">
        <v>2500</v>
      </c>
      <c r="F52" s="751" t="s">
        <v>260</v>
      </c>
    </row>
    <row r="53" spans="1:6" ht="20.25" customHeight="1" x14ac:dyDescent="0.2">
      <c r="A53" s="743">
        <v>1160</v>
      </c>
      <c r="B53" s="748" t="s">
        <v>1024</v>
      </c>
      <c r="C53" s="735">
        <v>7161</v>
      </c>
      <c r="D53" s="733"/>
      <c r="E53" s="733"/>
      <c r="F53" s="735" t="s">
        <v>260</v>
      </c>
    </row>
    <row r="54" spans="1:6" ht="20.25" customHeight="1" x14ac:dyDescent="0.2">
      <c r="A54" s="749"/>
      <c r="B54" s="750" t="s">
        <v>1025</v>
      </c>
      <c r="C54" s="747"/>
      <c r="D54" s="739"/>
      <c r="E54" s="739"/>
      <c r="F54" s="751"/>
    </row>
    <row r="55" spans="1:6" ht="20.25" customHeight="1" x14ac:dyDescent="0.2">
      <c r="A55" s="742"/>
      <c r="B55" s="750" t="s">
        <v>989</v>
      </c>
      <c r="C55" s="747"/>
      <c r="D55" s="739"/>
      <c r="E55" s="739"/>
      <c r="F55" s="747"/>
    </row>
    <row r="56" spans="1:6" ht="46.5" customHeight="1" x14ac:dyDescent="0.2">
      <c r="A56" s="749" t="s">
        <v>598</v>
      </c>
      <c r="B56" s="750" t="s">
        <v>1026</v>
      </c>
      <c r="C56" s="751"/>
      <c r="D56" s="747"/>
      <c r="E56" s="751"/>
      <c r="F56" s="751" t="s">
        <v>260</v>
      </c>
    </row>
    <row r="57" spans="1:6" s="732" customFormat="1" ht="20.25" customHeight="1" x14ac:dyDescent="0.2">
      <c r="A57" s="749"/>
      <c r="B57" s="750" t="s">
        <v>1027</v>
      </c>
      <c r="C57" s="747"/>
      <c r="D57" s="739"/>
      <c r="E57" s="751"/>
      <c r="F57" s="751"/>
    </row>
    <row r="58" spans="1:6" ht="20.25" customHeight="1" x14ac:dyDescent="0.2">
      <c r="A58" s="756" t="s">
        <v>599</v>
      </c>
      <c r="B58" s="754" t="s">
        <v>1028</v>
      </c>
      <c r="C58" s="751"/>
      <c r="D58" s="751"/>
      <c r="E58" s="751"/>
      <c r="F58" s="751" t="s">
        <v>260</v>
      </c>
    </row>
    <row r="59" spans="1:6" s="732" customFormat="1" ht="20.25" customHeight="1" x14ac:dyDescent="0.2">
      <c r="A59" s="756" t="s">
        <v>600</v>
      </c>
      <c r="B59" s="754" t="s">
        <v>1029</v>
      </c>
      <c r="C59" s="751"/>
      <c r="D59" s="751"/>
      <c r="E59" s="751"/>
      <c r="F59" s="751" t="s">
        <v>260</v>
      </c>
    </row>
    <row r="60" spans="1:6" ht="60" customHeight="1" x14ac:dyDescent="0.2">
      <c r="A60" s="756" t="s">
        <v>601</v>
      </c>
      <c r="B60" s="754" t="s">
        <v>1030</v>
      </c>
      <c r="C60" s="751"/>
      <c r="D60" s="751"/>
      <c r="E60" s="751"/>
      <c r="F60" s="751" t="s">
        <v>260</v>
      </c>
    </row>
    <row r="61" spans="1:6" ht="75.75" customHeight="1" x14ac:dyDescent="0.2">
      <c r="A61" s="756" t="s">
        <v>339</v>
      </c>
      <c r="B61" s="750" t="s">
        <v>1031</v>
      </c>
      <c r="C61" s="751"/>
      <c r="D61" s="751"/>
      <c r="E61" s="751"/>
      <c r="F61" s="751" t="s">
        <v>260</v>
      </c>
    </row>
    <row r="62" spans="1:6" s="732" customFormat="1" ht="16.5" x14ac:dyDescent="0.2">
      <c r="A62" s="743">
        <v>1200</v>
      </c>
      <c r="B62" s="744" t="s">
        <v>1032</v>
      </c>
      <c r="C62" s="735">
        <v>7300</v>
      </c>
      <c r="D62" s="733">
        <f>E62+F62</f>
        <v>1602025.2000000002</v>
      </c>
      <c r="E62" s="733">
        <f>E65+E77</f>
        <v>916618.8</v>
      </c>
      <c r="F62" s="735">
        <f>F87</f>
        <v>685406.4</v>
      </c>
    </row>
    <row r="63" spans="1:6" s="732" customFormat="1" ht="27" x14ac:dyDescent="0.2">
      <c r="A63" s="742"/>
      <c r="B63" s="746" t="s">
        <v>1033</v>
      </c>
      <c r="C63" s="747"/>
      <c r="D63" s="739"/>
      <c r="E63" s="739"/>
      <c r="F63" s="747"/>
    </row>
    <row r="64" spans="1:6" x14ac:dyDescent="0.2">
      <c r="A64" s="742"/>
      <c r="B64" s="746" t="s">
        <v>989</v>
      </c>
      <c r="C64" s="747"/>
      <c r="D64" s="739"/>
      <c r="E64" s="739"/>
      <c r="F64" s="747"/>
    </row>
    <row r="65" spans="1:14" s="732" customFormat="1" ht="52.5" customHeight="1" x14ac:dyDescent="0.2">
      <c r="A65" s="743">
        <v>1210</v>
      </c>
      <c r="B65" s="748" t="s">
        <v>1034</v>
      </c>
      <c r="C65" s="735">
        <v>7311</v>
      </c>
      <c r="D65" s="733"/>
      <c r="E65" s="733"/>
      <c r="F65" s="735" t="s">
        <v>260</v>
      </c>
    </row>
    <row r="66" spans="1:14" x14ac:dyDescent="0.2">
      <c r="A66" s="742"/>
      <c r="B66" s="746" t="s">
        <v>989</v>
      </c>
      <c r="C66" s="747"/>
      <c r="D66" s="739"/>
      <c r="E66" s="739"/>
      <c r="F66" s="747"/>
    </row>
    <row r="67" spans="1:14" s="732" customFormat="1" ht="70.5" customHeight="1" x14ac:dyDescent="0.2">
      <c r="A67" s="749" t="s">
        <v>603</v>
      </c>
      <c r="B67" s="750" t="s">
        <v>1035</v>
      </c>
      <c r="C67" s="757"/>
      <c r="D67" s="747"/>
      <c r="E67" s="747"/>
      <c r="F67" s="751" t="s">
        <v>260</v>
      </c>
    </row>
    <row r="68" spans="1:14" ht="56.25" customHeight="1" x14ac:dyDescent="0.2">
      <c r="A68" s="758" t="s">
        <v>53</v>
      </c>
      <c r="B68" s="748" t="s">
        <v>1036</v>
      </c>
      <c r="C68" s="759">
        <v>7312</v>
      </c>
      <c r="D68" s="760"/>
      <c r="E68" s="735" t="s">
        <v>260</v>
      </c>
      <c r="F68" s="751"/>
    </row>
    <row r="69" spans="1:14" s="732" customFormat="1" ht="14.25" x14ac:dyDescent="0.2">
      <c r="A69" s="758"/>
      <c r="B69" s="746" t="s">
        <v>989</v>
      </c>
      <c r="C69" s="735"/>
      <c r="D69" s="760"/>
      <c r="E69" s="760"/>
      <c r="F69" s="735"/>
    </row>
    <row r="70" spans="1:14" ht="69.75" customHeight="1" x14ac:dyDescent="0.2">
      <c r="A70" s="742" t="s">
        <v>54</v>
      </c>
      <c r="B70" s="750" t="s">
        <v>1037</v>
      </c>
      <c r="C70" s="757"/>
      <c r="D70" s="747"/>
      <c r="E70" s="751" t="s">
        <v>260</v>
      </c>
      <c r="F70" s="751"/>
    </row>
    <row r="71" spans="1:14" ht="42" customHeight="1" x14ac:dyDescent="0.2">
      <c r="A71" s="758" t="s">
        <v>604</v>
      </c>
      <c r="B71" s="748" t="s">
        <v>1038</v>
      </c>
      <c r="C71" s="759">
        <v>7321</v>
      </c>
      <c r="D71" s="760"/>
      <c r="E71" s="735"/>
      <c r="F71" s="735" t="s">
        <v>260</v>
      </c>
    </row>
    <row r="72" spans="1:14" ht="14.25" x14ac:dyDescent="0.2">
      <c r="A72" s="758"/>
      <c r="B72" s="746" t="s">
        <v>989</v>
      </c>
      <c r="C72" s="735"/>
      <c r="D72" s="760"/>
      <c r="E72" s="760"/>
      <c r="F72" s="735"/>
    </row>
    <row r="73" spans="1:14" ht="69" customHeight="1" x14ac:dyDescent="0.2">
      <c r="A73" s="749" t="s">
        <v>605</v>
      </c>
      <c r="B73" s="750" t="s">
        <v>1039</v>
      </c>
      <c r="C73" s="757"/>
      <c r="D73" s="747"/>
      <c r="E73" s="751"/>
      <c r="F73" s="751" t="s">
        <v>260</v>
      </c>
    </row>
    <row r="74" spans="1:14" ht="51.75" customHeight="1" x14ac:dyDescent="0.2">
      <c r="A74" s="758" t="s">
        <v>606</v>
      </c>
      <c r="B74" s="748" t="s">
        <v>1040</v>
      </c>
      <c r="C74" s="759">
        <v>7322</v>
      </c>
      <c r="D74" s="760"/>
      <c r="E74" s="735" t="s">
        <v>260</v>
      </c>
      <c r="F74" s="751"/>
    </row>
    <row r="75" spans="1:14" ht="14.25" x14ac:dyDescent="0.2">
      <c r="A75" s="758"/>
      <c r="B75" s="746" t="s">
        <v>989</v>
      </c>
      <c r="C75" s="735"/>
      <c r="D75" s="760"/>
      <c r="E75" s="760"/>
      <c r="F75" s="735"/>
    </row>
    <row r="76" spans="1:14" ht="60" customHeight="1" x14ac:dyDescent="0.2">
      <c r="A76" s="749" t="s">
        <v>607</v>
      </c>
      <c r="B76" s="750" t="s">
        <v>1041</v>
      </c>
      <c r="C76" s="757"/>
      <c r="D76" s="747"/>
      <c r="E76" s="751" t="s">
        <v>260</v>
      </c>
      <c r="F76" s="751"/>
    </row>
    <row r="77" spans="1:14" ht="53.25" customHeight="1" x14ac:dyDescent="0.2">
      <c r="A77" s="743">
        <v>1250</v>
      </c>
      <c r="B77" s="748" t="s">
        <v>1042</v>
      </c>
      <c r="C77" s="735">
        <v>7331</v>
      </c>
      <c r="D77" s="733">
        <f>E77</f>
        <v>916618.8</v>
      </c>
      <c r="E77" s="733">
        <f>E80+E81+E85+E86+E84</f>
        <v>916618.8</v>
      </c>
      <c r="F77" s="735" t="s">
        <v>260</v>
      </c>
      <c r="L77" s="729">
        <v>914190.4</v>
      </c>
      <c r="N77" s="729">
        <v>59984.3</v>
      </c>
    </row>
    <row r="78" spans="1:14" ht="21.75" customHeight="1" x14ac:dyDescent="0.2">
      <c r="A78" s="742"/>
      <c r="B78" s="746" t="s">
        <v>1043</v>
      </c>
      <c r="C78" s="747"/>
      <c r="D78" s="739"/>
      <c r="E78" s="739"/>
      <c r="F78" s="747"/>
      <c r="L78" s="729">
        <v>3243.7</v>
      </c>
    </row>
    <row r="79" spans="1:14" x14ac:dyDescent="0.2">
      <c r="A79" s="742"/>
      <c r="B79" s="746" t="s">
        <v>1000</v>
      </c>
      <c r="C79" s="747"/>
      <c r="D79" s="739"/>
      <c r="E79" s="739"/>
      <c r="F79" s="747"/>
    </row>
    <row r="80" spans="1:14" ht="27" x14ac:dyDescent="0.2">
      <c r="A80" s="749" t="s">
        <v>609</v>
      </c>
      <c r="B80" s="750" t="s">
        <v>1044</v>
      </c>
      <c r="C80" s="751"/>
      <c r="D80" s="747">
        <f>E80</f>
        <v>914190.4</v>
      </c>
      <c r="E80" s="751">
        <v>914190.4</v>
      </c>
      <c r="F80" s="751" t="s">
        <v>260</v>
      </c>
      <c r="L80" s="729">
        <v>1999</v>
      </c>
    </row>
    <row r="81" spans="1:16" ht="33.75" customHeight="1" x14ac:dyDescent="0.2">
      <c r="A81" s="749" t="s">
        <v>610</v>
      </c>
      <c r="B81" s="750" t="s">
        <v>1045</v>
      </c>
      <c r="C81" s="757"/>
      <c r="D81" s="747"/>
      <c r="E81" s="751"/>
      <c r="F81" s="751" t="s">
        <v>260</v>
      </c>
    </row>
    <row r="82" spans="1:16" s="732" customFormat="1" ht="14.25" x14ac:dyDescent="0.2">
      <c r="A82" s="749"/>
      <c r="B82" s="754" t="s">
        <v>989</v>
      </c>
      <c r="C82" s="757"/>
      <c r="D82" s="747"/>
      <c r="E82" s="751"/>
      <c r="F82" s="751"/>
      <c r="L82" s="732">
        <f>SUM(L77:L81)</f>
        <v>919433.1</v>
      </c>
      <c r="N82" s="732">
        <f>SUM(N77:N81)</f>
        <v>59984.3</v>
      </c>
      <c r="P82" s="732">
        <f>SUM(L82:O82)</f>
        <v>979417.4</v>
      </c>
    </row>
    <row r="83" spans="1:16" ht="63" customHeight="1" x14ac:dyDescent="0.2">
      <c r="A83" s="749" t="s">
        <v>611</v>
      </c>
      <c r="B83" s="755" t="s">
        <v>1046</v>
      </c>
      <c r="C83" s="751"/>
      <c r="D83" s="747"/>
      <c r="E83" s="751"/>
      <c r="F83" s="751" t="s">
        <v>260</v>
      </c>
    </row>
    <row r="84" spans="1:16" ht="47.25" customHeight="1" x14ac:dyDescent="0.2">
      <c r="A84" s="749" t="s">
        <v>612</v>
      </c>
      <c r="B84" s="755" t="s">
        <v>1047</v>
      </c>
      <c r="C84" s="751"/>
      <c r="D84" s="747">
        <f>E84</f>
        <v>0</v>
      </c>
      <c r="E84" s="751"/>
      <c r="F84" s="751" t="s">
        <v>260</v>
      </c>
    </row>
    <row r="85" spans="1:16" ht="48" customHeight="1" x14ac:dyDescent="0.2">
      <c r="A85" s="749" t="s">
        <v>613</v>
      </c>
      <c r="B85" s="750" t="s">
        <v>1048</v>
      </c>
      <c r="C85" s="757"/>
      <c r="D85" s="752">
        <f>E85</f>
        <v>2428.4</v>
      </c>
      <c r="E85" s="753">
        <v>2428.4</v>
      </c>
      <c r="F85" s="751" t="s">
        <v>260</v>
      </c>
    </row>
    <row r="86" spans="1:16" ht="45" customHeight="1" x14ac:dyDescent="0.2">
      <c r="A86" s="749" t="s">
        <v>614</v>
      </c>
      <c r="B86" s="750" t="s">
        <v>1049</v>
      </c>
      <c r="C86" s="757"/>
      <c r="D86" s="747"/>
      <c r="E86" s="751"/>
      <c r="F86" s="751" t="s">
        <v>260</v>
      </c>
    </row>
    <row r="87" spans="1:16" s="732" customFormat="1" ht="48.75" customHeight="1" x14ac:dyDescent="0.2">
      <c r="A87" s="743">
        <v>1260</v>
      </c>
      <c r="B87" s="748" t="s">
        <v>1050</v>
      </c>
      <c r="C87" s="735">
        <v>7332</v>
      </c>
      <c r="D87" s="745">
        <f>D90</f>
        <v>685406.4</v>
      </c>
      <c r="E87" s="761" t="s">
        <v>260</v>
      </c>
      <c r="F87" s="761">
        <f>F90</f>
        <v>685406.4</v>
      </c>
    </row>
    <row r="88" spans="1:16" ht="16.5" customHeight="1" x14ac:dyDescent="0.2">
      <c r="A88" s="742"/>
      <c r="B88" s="746" t="s">
        <v>1051</v>
      </c>
      <c r="C88" s="747"/>
      <c r="D88" s="740"/>
      <c r="E88" s="753"/>
      <c r="F88" s="752"/>
    </row>
    <row r="89" spans="1:16" x14ac:dyDescent="0.2">
      <c r="A89" s="742"/>
      <c r="B89" s="746" t="s">
        <v>989</v>
      </c>
      <c r="C89" s="747"/>
      <c r="D89" s="740"/>
      <c r="E89" s="752"/>
      <c r="F89" s="752"/>
    </row>
    <row r="90" spans="1:16" s="732" customFormat="1" ht="48.75" customHeight="1" x14ac:dyDescent="0.2">
      <c r="A90" s="749" t="s">
        <v>616</v>
      </c>
      <c r="B90" s="750" t="s">
        <v>1052</v>
      </c>
      <c r="C90" s="757"/>
      <c r="D90" s="752">
        <f>F90</f>
        <v>685406.4</v>
      </c>
      <c r="E90" s="753" t="s">
        <v>260</v>
      </c>
      <c r="F90" s="762">
        <v>685406.4</v>
      </c>
    </row>
    <row r="91" spans="1:16" ht="48.75" customHeight="1" x14ac:dyDescent="0.2">
      <c r="A91" s="749" t="s">
        <v>617</v>
      </c>
      <c r="B91" s="750" t="s">
        <v>1053</v>
      </c>
      <c r="C91" s="757"/>
      <c r="D91" s="747"/>
      <c r="E91" s="751" t="s">
        <v>260</v>
      </c>
      <c r="F91" s="751"/>
    </row>
    <row r="92" spans="1:16" ht="21" customHeight="1" x14ac:dyDescent="0.2">
      <c r="A92" s="743">
        <v>1300</v>
      </c>
      <c r="B92" s="748" t="s">
        <v>1054</v>
      </c>
      <c r="C92" s="735">
        <v>7400</v>
      </c>
      <c r="D92" s="745">
        <f>E92+F92-F141</f>
        <v>114374.20000000001</v>
      </c>
      <c r="E92" s="745">
        <f>E93+E98+E101+E108+E114+E122+E127+E137</f>
        <v>114374.20000000001</v>
      </c>
      <c r="F92" s="761">
        <f>F137</f>
        <v>150000</v>
      </c>
    </row>
    <row r="93" spans="1:16" ht="37.5" customHeight="1" x14ac:dyDescent="0.2">
      <c r="A93" s="742"/>
      <c r="B93" s="746" t="s">
        <v>1055</v>
      </c>
      <c r="C93" s="747"/>
      <c r="D93" s="739"/>
      <c r="E93" s="739"/>
      <c r="F93" s="747"/>
    </row>
    <row r="94" spans="1:16" x14ac:dyDescent="0.2">
      <c r="A94" s="742"/>
      <c r="B94" s="746" t="s">
        <v>989</v>
      </c>
      <c r="C94" s="747"/>
      <c r="D94" s="739"/>
      <c r="E94" s="739"/>
      <c r="F94" s="747"/>
    </row>
    <row r="95" spans="1:16" ht="25.5" customHeight="1" x14ac:dyDescent="0.2">
      <c r="A95" s="743">
        <v>1310</v>
      </c>
      <c r="B95" s="748" t="s">
        <v>1056</v>
      </c>
      <c r="C95" s="735">
        <v>7411</v>
      </c>
      <c r="D95" s="733"/>
      <c r="E95" s="735" t="s">
        <v>260</v>
      </c>
      <c r="F95" s="735"/>
    </row>
    <row r="96" spans="1:16" ht="18.75" customHeight="1" x14ac:dyDescent="0.2">
      <c r="A96" s="742"/>
      <c r="B96" s="746" t="s">
        <v>989</v>
      </c>
      <c r="C96" s="747"/>
      <c r="D96" s="739"/>
      <c r="E96" s="747"/>
      <c r="F96" s="747"/>
    </row>
    <row r="97" spans="1:6" s="732" customFormat="1" ht="49.5" customHeight="1" x14ac:dyDescent="0.2">
      <c r="A97" s="749" t="s">
        <v>618</v>
      </c>
      <c r="B97" s="750" t="s">
        <v>1057</v>
      </c>
      <c r="C97" s="757"/>
      <c r="D97" s="747"/>
      <c r="E97" s="751" t="s">
        <v>260</v>
      </c>
      <c r="F97" s="751"/>
    </row>
    <row r="98" spans="1:6" ht="21.75" customHeight="1" x14ac:dyDescent="0.2">
      <c r="A98" s="743">
        <v>1320</v>
      </c>
      <c r="B98" s="748" t="s">
        <v>1058</v>
      </c>
      <c r="C98" s="735">
        <v>7412</v>
      </c>
      <c r="D98" s="733"/>
      <c r="E98" s="733"/>
      <c r="F98" s="735" t="s">
        <v>260</v>
      </c>
    </row>
    <row r="99" spans="1:6" ht="17.25" customHeight="1" x14ac:dyDescent="0.2">
      <c r="A99" s="742"/>
      <c r="B99" s="746" t="s">
        <v>989</v>
      </c>
      <c r="C99" s="747"/>
      <c r="D99" s="739"/>
      <c r="E99" s="739"/>
      <c r="F99" s="747"/>
    </row>
    <row r="100" spans="1:6" s="732" customFormat="1" ht="48.75" customHeight="1" x14ac:dyDescent="0.2">
      <c r="A100" s="749" t="s">
        <v>620</v>
      </c>
      <c r="B100" s="750" t="s">
        <v>1059</v>
      </c>
      <c r="C100" s="757"/>
      <c r="D100" s="747"/>
      <c r="E100" s="751"/>
      <c r="F100" s="751" t="s">
        <v>260</v>
      </c>
    </row>
    <row r="101" spans="1:6" ht="21" customHeight="1" x14ac:dyDescent="0.2">
      <c r="A101" s="743">
        <v>1330</v>
      </c>
      <c r="B101" s="748" t="s">
        <v>1060</v>
      </c>
      <c r="C101" s="735">
        <v>7415</v>
      </c>
      <c r="D101" s="745">
        <f>E101</f>
        <v>40681.300000000003</v>
      </c>
      <c r="E101" s="745">
        <f>E104+E105+E106+E107</f>
        <v>40681.300000000003</v>
      </c>
      <c r="F101" s="735" t="s">
        <v>260</v>
      </c>
    </row>
    <row r="102" spans="1:6" s="732" customFormat="1" ht="21.75" customHeight="1" x14ac:dyDescent="0.2">
      <c r="A102" s="742"/>
      <c r="B102" s="746" t="s">
        <v>1061</v>
      </c>
      <c r="C102" s="747"/>
      <c r="D102" s="739"/>
      <c r="E102" s="739"/>
      <c r="F102" s="747"/>
    </row>
    <row r="103" spans="1:6" ht="18.75" customHeight="1" x14ac:dyDescent="0.2">
      <c r="A103" s="742"/>
      <c r="B103" s="746" t="s">
        <v>989</v>
      </c>
      <c r="C103" s="747"/>
      <c r="D103" s="739"/>
      <c r="E103" s="739"/>
      <c r="F103" s="747"/>
    </row>
    <row r="104" spans="1:6" s="732" customFormat="1" ht="32.25" customHeight="1" x14ac:dyDescent="0.2">
      <c r="A104" s="749" t="s">
        <v>623</v>
      </c>
      <c r="B104" s="750" t="s">
        <v>1062</v>
      </c>
      <c r="C104" s="757"/>
      <c r="D104" s="752">
        <f>E104</f>
        <v>21249.3</v>
      </c>
      <c r="E104" s="753">
        <v>21249.3</v>
      </c>
      <c r="F104" s="751" t="s">
        <v>260</v>
      </c>
    </row>
    <row r="105" spans="1:6" ht="39" customHeight="1" x14ac:dyDescent="0.2">
      <c r="A105" s="749" t="s">
        <v>624</v>
      </c>
      <c r="B105" s="750" t="s">
        <v>1063</v>
      </c>
      <c r="C105" s="757"/>
      <c r="D105" s="752">
        <f>E105</f>
        <v>15415</v>
      </c>
      <c r="E105" s="753">
        <v>15415</v>
      </c>
      <c r="F105" s="751" t="s">
        <v>260</v>
      </c>
    </row>
    <row r="106" spans="1:6" s="732" customFormat="1" ht="61.5" customHeight="1" x14ac:dyDescent="0.2">
      <c r="A106" s="749" t="s">
        <v>625</v>
      </c>
      <c r="B106" s="750" t="s">
        <v>1064</v>
      </c>
      <c r="C106" s="757"/>
      <c r="D106" s="752">
        <f>E106</f>
        <v>0</v>
      </c>
      <c r="E106" s="751">
        <v>0</v>
      </c>
      <c r="F106" s="751" t="s">
        <v>260</v>
      </c>
    </row>
    <row r="107" spans="1:6" ht="24" customHeight="1" x14ac:dyDescent="0.2">
      <c r="A107" s="742" t="s">
        <v>458</v>
      </c>
      <c r="B107" s="750" t="s">
        <v>1065</v>
      </c>
      <c r="C107" s="757"/>
      <c r="D107" s="752">
        <f>E107</f>
        <v>4017</v>
      </c>
      <c r="E107" s="753">
        <v>4017</v>
      </c>
      <c r="F107" s="751" t="s">
        <v>260</v>
      </c>
    </row>
    <row r="108" spans="1:6" ht="39.75" customHeight="1" x14ac:dyDescent="0.2">
      <c r="A108" s="743">
        <v>1340</v>
      </c>
      <c r="B108" s="748" t="s">
        <v>1066</v>
      </c>
      <c r="C108" s="735">
        <v>7421</v>
      </c>
      <c r="D108" s="745">
        <f>E108</f>
        <v>1999</v>
      </c>
      <c r="E108" s="745">
        <f>E112</f>
        <v>1999</v>
      </c>
      <c r="F108" s="735" t="s">
        <v>260</v>
      </c>
    </row>
    <row r="109" spans="1:6" s="732" customFormat="1" ht="18" customHeight="1" x14ac:dyDescent="0.2">
      <c r="A109" s="742"/>
      <c r="B109" s="746" t="s">
        <v>1067</v>
      </c>
      <c r="C109" s="747"/>
      <c r="D109" s="739"/>
      <c r="E109" s="739"/>
      <c r="F109" s="747"/>
    </row>
    <row r="110" spans="1:6" s="732" customFormat="1" ht="14.25" x14ac:dyDescent="0.2">
      <c r="A110" s="742"/>
      <c r="B110" s="746" t="s">
        <v>989</v>
      </c>
      <c r="C110" s="747"/>
      <c r="D110" s="739"/>
      <c r="E110" s="739"/>
      <c r="F110" s="747"/>
    </row>
    <row r="111" spans="1:6" ht="81" x14ac:dyDescent="0.2">
      <c r="A111" s="749" t="s">
        <v>460</v>
      </c>
      <c r="B111" s="750" t="s">
        <v>1068</v>
      </c>
      <c r="C111" s="757"/>
      <c r="D111" s="747"/>
      <c r="E111" s="751"/>
      <c r="F111" s="751" t="s">
        <v>260</v>
      </c>
    </row>
    <row r="112" spans="1:6" ht="65.25" customHeight="1" x14ac:dyDescent="0.2">
      <c r="A112" s="749" t="s">
        <v>164</v>
      </c>
      <c r="B112" s="750" t="s">
        <v>1069</v>
      </c>
      <c r="C112" s="751"/>
      <c r="D112" s="752">
        <f>E112</f>
        <v>1999</v>
      </c>
      <c r="E112" s="753">
        <v>1999</v>
      </c>
      <c r="F112" s="751" t="s">
        <v>260</v>
      </c>
    </row>
    <row r="113" spans="1:6" ht="79.5" customHeight="1" x14ac:dyDescent="0.2">
      <c r="A113" s="749" t="s">
        <v>1070</v>
      </c>
      <c r="B113" s="750" t="s">
        <v>1071</v>
      </c>
      <c r="C113" s="751"/>
      <c r="D113" s="747"/>
      <c r="E113" s="751"/>
      <c r="F113" s="751" t="s">
        <v>260</v>
      </c>
    </row>
    <row r="114" spans="1:6" s="732" customFormat="1" ht="19.5" customHeight="1" x14ac:dyDescent="0.2">
      <c r="A114" s="743">
        <v>1350</v>
      </c>
      <c r="B114" s="748" t="s">
        <v>1072</v>
      </c>
      <c r="C114" s="735">
        <v>7422</v>
      </c>
      <c r="D114" s="745">
        <f>D117+D121</f>
        <v>51980</v>
      </c>
      <c r="E114" s="745">
        <f>E117+E121</f>
        <v>51980</v>
      </c>
      <c r="F114" s="735" t="s">
        <v>260</v>
      </c>
    </row>
    <row r="115" spans="1:6" s="732" customFormat="1" ht="14.25" x14ac:dyDescent="0.2">
      <c r="A115" s="742"/>
      <c r="B115" s="746" t="s">
        <v>1073</v>
      </c>
      <c r="C115" s="747"/>
      <c r="D115" s="740"/>
      <c r="E115" s="740"/>
      <c r="F115" s="747"/>
    </row>
    <row r="116" spans="1:6" x14ac:dyDescent="0.2">
      <c r="A116" s="742"/>
      <c r="B116" s="746" t="s">
        <v>989</v>
      </c>
      <c r="C116" s="747"/>
      <c r="D116" s="740"/>
      <c r="E116" s="740"/>
      <c r="F116" s="747"/>
    </row>
    <row r="117" spans="1:6" ht="18" customHeight="1" x14ac:dyDescent="0.2">
      <c r="A117" s="749" t="s">
        <v>627</v>
      </c>
      <c r="B117" s="750" t="s">
        <v>1074</v>
      </c>
      <c r="C117" s="748"/>
      <c r="D117" s="763">
        <f>E117</f>
        <v>51180</v>
      </c>
      <c r="E117" s="761">
        <v>51180</v>
      </c>
      <c r="F117" s="751" t="s">
        <v>260</v>
      </c>
    </row>
    <row r="118" spans="1:6" ht="18" customHeight="1" x14ac:dyDescent="0.2">
      <c r="A118" s="749"/>
      <c r="B118" s="750" t="s">
        <v>1075</v>
      </c>
      <c r="C118" s="748"/>
      <c r="D118" s="763"/>
      <c r="E118" s="761"/>
      <c r="F118" s="751"/>
    </row>
    <row r="119" spans="1:6" ht="18" customHeight="1" x14ac:dyDescent="0.2">
      <c r="A119" s="749"/>
      <c r="B119" s="750" t="s">
        <v>1103</v>
      </c>
      <c r="C119" s="748"/>
      <c r="D119" s="763"/>
      <c r="E119" s="761"/>
      <c r="F119" s="751"/>
    </row>
    <row r="120" spans="1:6" ht="18" customHeight="1" x14ac:dyDescent="0.2">
      <c r="A120" s="749"/>
      <c r="B120" s="750" t="s">
        <v>1076</v>
      </c>
      <c r="C120" s="748"/>
      <c r="D120" s="763"/>
      <c r="E120" s="761"/>
      <c r="F120" s="751"/>
    </row>
    <row r="121" spans="1:6" s="732" customFormat="1" ht="51" customHeight="1" x14ac:dyDescent="0.2">
      <c r="A121" s="749" t="s">
        <v>628</v>
      </c>
      <c r="B121" s="750" t="s">
        <v>1077</v>
      </c>
      <c r="C121" s="751"/>
      <c r="D121" s="752">
        <f>E121</f>
        <v>800</v>
      </c>
      <c r="E121" s="753">
        <v>800</v>
      </c>
      <c r="F121" s="751" t="s">
        <v>260</v>
      </c>
    </row>
    <row r="122" spans="1:6" ht="20.25" customHeight="1" x14ac:dyDescent="0.2">
      <c r="A122" s="743">
        <v>1360</v>
      </c>
      <c r="B122" s="748" t="s">
        <v>1078</v>
      </c>
      <c r="C122" s="735">
        <v>7431</v>
      </c>
      <c r="D122" s="745">
        <f>D123</f>
        <v>400</v>
      </c>
      <c r="E122" s="745">
        <f>E123</f>
        <v>400</v>
      </c>
      <c r="F122" s="735" t="s">
        <v>260</v>
      </c>
    </row>
    <row r="123" spans="1:6" x14ac:dyDescent="0.2">
      <c r="A123" s="742"/>
      <c r="B123" s="746" t="s">
        <v>1079</v>
      </c>
      <c r="C123" s="747"/>
      <c r="D123" s="740">
        <f>E123</f>
        <v>400</v>
      </c>
      <c r="E123" s="740">
        <f>E125+E126</f>
        <v>400</v>
      </c>
      <c r="F123" s="747"/>
    </row>
    <row r="124" spans="1:6" ht="14.25" customHeight="1" x14ac:dyDescent="0.2">
      <c r="A124" s="742"/>
      <c r="B124" s="746" t="s">
        <v>989</v>
      </c>
      <c r="C124" s="747"/>
      <c r="D124" s="739"/>
      <c r="E124" s="739"/>
      <c r="F124" s="747"/>
    </row>
    <row r="125" spans="1:6" ht="61.5" customHeight="1" x14ac:dyDescent="0.2">
      <c r="A125" s="749" t="s">
        <v>632</v>
      </c>
      <c r="B125" s="750" t="s">
        <v>1080</v>
      </c>
      <c r="C125" s="757"/>
      <c r="D125" s="752">
        <f>E125</f>
        <v>200</v>
      </c>
      <c r="E125" s="753">
        <v>200</v>
      </c>
      <c r="F125" s="751" t="s">
        <v>260</v>
      </c>
    </row>
    <row r="126" spans="1:6" ht="48.75" customHeight="1" x14ac:dyDescent="0.2">
      <c r="A126" s="749" t="s">
        <v>633</v>
      </c>
      <c r="B126" s="750" t="s">
        <v>1081</v>
      </c>
      <c r="C126" s="757"/>
      <c r="D126" s="752">
        <f>E126</f>
        <v>200</v>
      </c>
      <c r="E126" s="753">
        <v>200</v>
      </c>
      <c r="F126" s="751" t="s">
        <v>260</v>
      </c>
    </row>
    <row r="127" spans="1:6" ht="36" customHeight="1" x14ac:dyDescent="0.2">
      <c r="A127" s="743">
        <v>1370</v>
      </c>
      <c r="B127" s="748" t="s">
        <v>1082</v>
      </c>
      <c r="C127" s="735">
        <v>7441</v>
      </c>
      <c r="D127" s="747"/>
      <c r="E127" s="751"/>
      <c r="F127" s="735" t="s">
        <v>260</v>
      </c>
    </row>
    <row r="128" spans="1:6" ht="16.5" customHeight="1" x14ac:dyDescent="0.2">
      <c r="A128" s="742"/>
      <c r="B128" s="746" t="s">
        <v>1083</v>
      </c>
      <c r="C128" s="747"/>
      <c r="D128" s="739"/>
      <c r="E128" s="751"/>
      <c r="F128" s="747"/>
    </row>
    <row r="129" spans="1:6" ht="15.75" customHeight="1" x14ac:dyDescent="0.2">
      <c r="A129" s="742"/>
      <c r="B129" s="746" t="s">
        <v>989</v>
      </c>
      <c r="C129" s="747"/>
      <c r="D129" s="739"/>
      <c r="E129" s="751"/>
      <c r="F129" s="747"/>
    </row>
    <row r="130" spans="1:6" ht="125.25" customHeight="1" x14ac:dyDescent="0.2">
      <c r="A130" s="742" t="s">
        <v>636</v>
      </c>
      <c r="B130" s="750" t="s">
        <v>1084</v>
      </c>
      <c r="C130" s="757"/>
      <c r="D130" s="747"/>
      <c r="E130" s="751"/>
      <c r="F130" s="751" t="s">
        <v>260</v>
      </c>
    </row>
    <row r="131" spans="1:6" ht="123.75" customHeight="1" x14ac:dyDescent="0.2">
      <c r="A131" s="749" t="s">
        <v>465</v>
      </c>
      <c r="B131" s="750" t="s">
        <v>1084</v>
      </c>
      <c r="C131" s="757"/>
      <c r="D131" s="747"/>
      <c r="E131" s="751"/>
      <c r="F131" s="751" t="s">
        <v>260</v>
      </c>
    </row>
    <row r="132" spans="1:6" ht="42" customHeight="1" x14ac:dyDescent="0.2">
      <c r="A132" s="743">
        <v>1380</v>
      </c>
      <c r="B132" s="748" t="s">
        <v>1085</v>
      </c>
      <c r="C132" s="735">
        <v>7442</v>
      </c>
      <c r="D132" s="733"/>
      <c r="E132" s="735" t="s">
        <v>260</v>
      </c>
      <c r="F132" s="735"/>
    </row>
    <row r="133" spans="1:6" x14ac:dyDescent="0.2">
      <c r="A133" s="742"/>
      <c r="B133" s="746" t="s">
        <v>1086</v>
      </c>
      <c r="C133" s="747"/>
      <c r="D133" s="739"/>
      <c r="E133" s="747"/>
      <c r="F133" s="747"/>
    </row>
    <row r="134" spans="1:6" x14ac:dyDescent="0.2">
      <c r="A134" s="742"/>
      <c r="B134" s="746" t="s">
        <v>989</v>
      </c>
      <c r="C134" s="747"/>
      <c r="D134" s="739"/>
      <c r="E134" s="747"/>
      <c r="F134" s="747"/>
    </row>
    <row r="135" spans="1:6" ht="131.25" customHeight="1" x14ac:dyDescent="0.2">
      <c r="A135" s="749" t="s">
        <v>638</v>
      </c>
      <c r="B135" s="750" t="s">
        <v>1087</v>
      </c>
      <c r="C135" s="757"/>
      <c r="D135" s="764"/>
      <c r="E135" s="751" t="s">
        <v>260</v>
      </c>
      <c r="F135" s="765"/>
    </row>
    <row r="136" spans="1:6" ht="108.75" customHeight="1" x14ac:dyDescent="0.2">
      <c r="A136" s="749" t="s">
        <v>639</v>
      </c>
      <c r="B136" s="750" t="s">
        <v>1087</v>
      </c>
      <c r="C136" s="757"/>
      <c r="D136" s="764"/>
      <c r="E136" s="751" t="s">
        <v>260</v>
      </c>
      <c r="F136" s="760"/>
    </row>
    <row r="137" spans="1:6" ht="20.25" customHeight="1" x14ac:dyDescent="0.2">
      <c r="A137" s="758" t="s">
        <v>170</v>
      </c>
      <c r="B137" s="748" t="s">
        <v>1088</v>
      </c>
      <c r="C137" s="735">
        <v>7451</v>
      </c>
      <c r="D137" s="745">
        <f>E137+F137-F141</f>
        <v>19313.899999999994</v>
      </c>
      <c r="E137" s="745">
        <f>E142</f>
        <v>19313.900000000001</v>
      </c>
      <c r="F137" s="761">
        <f>F141</f>
        <v>150000</v>
      </c>
    </row>
    <row r="138" spans="1:6" ht="14.25" x14ac:dyDescent="0.2">
      <c r="A138" s="749"/>
      <c r="B138" s="746" t="s">
        <v>1089</v>
      </c>
      <c r="C138" s="735"/>
      <c r="D138" s="739"/>
      <c r="E138" s="739"/>
      <c r="F138" s="747"/>
    </row>
    <row r="139" spans="1:6" ht="14.25" x14ac:dyDescent="0.2">
      <c r="A139" s="749"/>
      <c r="B139" s="746" t="s">
        <v>989</v>
      </c>
      <c r="C139" s="735"/>
      <c r="D139" s="739"/>
      <c r="E139" s="739"/>
      <c r="F139" s="747"/>
    </row>
    <row r="140" spans="1:6" ht="38.25" customHeight="1" x14ac:dyDescent="0.2">
      <c r="A140" s="749" t="s">
        <v>171</v>
      </c>
      <c r="B140" s="750" t="s">
        <v>1090</v>
      </c>
      <c r="C140" s="757"/>
      <c r="D140" s="764"/>
      <c r="E140" s="751" t="s">
        <v>260</v>
      </c>
      <c r="F140" s="765"/>
    </row>
    <row r="141" spans="1:6" ht="37.5" customHeight="1" x14ac:dyDescent="0.2">
      <c r="A141" s="749" t="s">
        <v>172</v>
      </c>
      <c r="B141" s="750" t="s">
        <v>1091</v>
      </c>
      <c r="C141" s="757"/>
      <c r="D141" s="764"/>
      <c r="E141" s="751" t="s">
        <v>260</v>
      </c>
      <c r="F141" s="753">
        <v>150000</v>
      </c>
    </row>
    <row r="142" spans="1:6" ht="46.5" customHeight="1" x14ac:dyDescent="0.2">
      <c r="A142" s="749" t="s">
        <v>173</v>
      </c>
      <c r="B142" s="750" t="s">
        <v>1092</v>
      </c>
      <c r="C142" s="757"/>
      <c r="D142" s="766">
        <f>E142</f>
        <v>19313.900000000001</v>
      </c>
      <c r="E142" s="753">
        <v>19313.900000000001</v>
      </c>
      <c r="F142" s="751"/>
    </row>
    <row r="146" spans="1:6" x14ac:dyDescent="0.2">
      <c r="A146" s="767"/>
      <c r="B146" s="768"/>
      <c r="C146" s="768"/>
      <c r="D146" s="768"/>
      <c r="E146" s="768"/>
      <c r="F146" s="728"/>
    </row>
    <row r="149" spans="1:6" ht="42.75" customHeight="1" x14ac:dyDescent="0.2">
      <c r="A149" s="871" t="s">
        <v>1093</v>
      </c>
      <c r="B149" s="871"/>
      <c r="C149" s="871"/>
      <c r="D149" s="871"/>
      <c r="E149" s="871"/>
    </row>
    <row r="150" spans="1:6" ht="16.5" x14ac:dyDescent="0.3">
      <c r="A150" s="769"/>
      <c r="B150" s="723"/>
      <c r="C150" s="723"/>
      <c r="D150" s="723"/>
    </row>
    <row r="151" spans="1:6" ht="14.25" thickBot="1" x14ac:dyDescent="0.3">
      <c r="C151" s="723"/>
      <c r="E151" s="730" t="s">
        <v>977</v>
      </c>
    </row>
    <row r="152" spans="1:6" ht="64.5" customHeight="1" thickBot="1" x14ac:dyDescent="0.3">
      <c r="A152" s="770" t="s">
        <v>1094</v>
      </c>
      <c r="B152" s="770" t="s">
        <v>979</v>
      </c>
      <c r="C152" s="771" t="s">
        <v>1095</v>
      </c>
      <c r="D152" s="771" t="s">
        <v>1096</v>
      </c>
      <c r="E152" s="772" t="s">
        <v>1097</v>
      </c>
    </row>
    <row r="153" spans="1:6" ht="15" thickBot="1" x14ac:dyDescent="0.3">
      <c r="A153" s="773" t="s">
        <v>1098</v>
      </c>
      <c r="B153" s="773"/>
      <c r="C153" s="774">
        <v>1</v>
      </c>
      <c r="D153" s="774">
        <v>2</v>
      </c>
      <c r="E153" s="775">
        <v>3</v>
      </c>
    </row>
    <row r="154" spans="1:6" ht="37.5" customHeight="1" thickBot="1" x14ac:dyDescent="0.3">
      <c r="A154" s="776">
        <v>1</v>
      </c>
      <c r="B154" s="777" t="s">
        <v>991</v>
      </c>
      <c r="C154" s="778"/>
      <c r="D154" s="778"/>
      <c r="E154" s="777"/>
    </row>
    <row r="155" spans="1:6" ht="37.5" customHeight="1" thickBot="1" x14ac:dyDescent="0.3">
      <c r="A155" s="776">
        <v>2</v>
      </c>
      <c r="B155" s="777" t="s">
        <v>1099</v>
      </c>
      <c r="C155" s="778"/>
      <c r="D155" s="778"/>
      <c r="E155" s="777"/>
    </row>
    <row r="156" spans="1:6" ht="28.5" customHeight="1" thickBot="1" x14ac:dyDescent="0.3">
      <c r="A156" s="776">
        <v>3</v>
      </c>
      <c r="B156" s="777" t="s">
        <v>995</v>
      </c>
      <c r="C156" s="778"/>
      <c r="D156" s="778"/>
      <c r="E156" s="777"/>
    </row>
    <row r="157" spans="1:6" ht="21" customHeight="1" thickBot="1" x14ac:dyDescent="0.3">
      <c r="A157" s="776">
        <v>4</v>
      </c>
      <c r="B157" s="777" t="s">
        <v>1100</v>
      </c>
      <c r="C157" s="778"/>
      <c r="D157" s="778"/>
      <c r="E157" s="779" t="s">
        <v>250</v>
      </c>
    </row>
    <row r="158" spans="1:6" ht="19.5" customHeight="1" thickBot="1" x14ac:dyDescent="0.3">
      <c r="A158" s="776">
        <v>5</v>
      </c>
      <c r="B158" s="777" t="s">
        <v>1101</v>
      </c>
      <c r="C158" s="778"/>
      <c r="D158" s="778"/>
      <c r="E158" s="779" t="s">
        <v>250</v>
      </c>
    </row>
    <row r="159" spans="1:6" ht="16.5" x14ac:dyDescent="0.3">
      <c r="A159" s="780" t="s">
        <v>1102</v>
      </c>
      <c r="B159" s="723"/>
      <c r="C159" s="723"/>
      <c r="D159" s="723"/>
    </row>
  </sheetData>
  <mergeCells count="7">
    <mergeCell ref="A149:E149"/>
    <mergeCell ref="A1:F1"/>
    <mergeCell ref="A2:F2"/>
    <mergeCell ref="A5:A6"/>
    <mergeCell ref="B5:B6"/>
    <mergeCell ref="C5:C6"/>
    <mergeCell ref="D5:D6"/>
  </mergeCells>
  <pageMargins left="0.23622047244094491" right="0.23622047244094491" top="0.59055118110236227" bottom="0.35433070866141736" header="0.15748031496062992" footer="0.15748031496062992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7"/>
  <sheetViews>
    <sheetView topLeftCell="A119" workbookViewId="0">
      <selection activeCell="G8" sqref="G8"/>
    </sheetView>
  </sheetViews>
  <sheetFormatPr defaultRowHeight="12.75" x14ac:dyDescent="0.2"/>
  <cols>
    <col min="1" max="1" width="5.28515625" style="101" bestFit="1" customWidth="1"/>
    <col min="2" max="2" width="50.140625" style="157" customWidth="1"/>
    <col min="3" max="3" width="8.7109375" style="101" customWidth="1"/>
    <col min="4" max="4" width="11.5703125" style="158" customWidth="1"/>
    <col min="5" max="5" width="11.42578125" style="159" customWidth="1"/>
    <col min="6" max="6" width="17" style="159" customWidth="1"/>
    <col min="7" max="7" width="35.28515625" style="102" customWidth="1"/>
    <col min="8" max="8" width="10.85546875" style="102" bestFit="1" customWidth="1"/>
    <col min="9" max="16384" width="9.140625" style="102"/>
  </cols>
  <sheetData>
    <row r="1" spans="1:7" s="93" customFormat="1" ht="18" x14ac:dyDescent="0.25">
      <c r="A1" s="910" t="s">
        <v>818</v>
      </c>
      <c r="B1" s="910"/>
      <c r="C1" s="910"/>
      <c r="D1" s="910"/>
      <c r="E1" s="910"/>
      <c r="F1" s="910"/>
    </row>
    <row r="2" spans="1:7" s="98" customFormat="1" ht="15.75" x14ac:dyDescent="0.25">
      <c r="A2" s="911" t="s">
        <v>573</v>
      </c>
      <c r="B2" s="911"/>
      <c r="C2" s="911"/>
      <c r="D2" s="911"/>
      <c r="E2" s="911"/>
      <c r="F2" s="911"/>
    </row>
    <row r="3" spans="1:7" s="93" customFormat="1" x14ac:dyDescent="0.2">
      <c r="A3" s="99"/>
      <c r="B3" s="699" t="s">
        <v>970</v>
      </c>
      <c r="C3" s="100"/>
      <c r="D3" s="94"/>
      <c r="E3" s="708" t="s">
        <v>973</v>
      </c>
      <c r="F3" s="702" t="s">
        <v>972</v>
      </c>
    </row>
    <row r="4" spans="1:7" x14ac:dyDescent="0.2">
      <c r="B4" s="101"/>
      <c r="D4" s="102"/>
      <c r="E4" s="102"/>
      <c r="F4" s="103" t="s">
        <v>255</v>
      </c>
    </row>
    <row r="5" spans="1:7" x14ac:dyDescent="0.2">
      <c r="A5" s="908" t="s">
        <v>15</v>
      </c>
      <c r="B5" s="908" t="s">
        <v>521</v>
      </c>
      <c r="C5" s="908" t="s">
        <v>14</v>
      </c>
      <c r="D5" s="908" t="s">
        <v>25</v>
      </c>
      <c r="E5" s="104" t="s">
        <v>807</v>
      </c>
      <c r="F5" s="104"/>
    </row>
    <row r="6" spans="1:7" ht="25.5" x14ac:dyDescent="0.2">
      <c r="A6" s="909"/>
      <c r="B6" s="909"/>
      <c r="C6" s="909"/>
      <c r="D6" s="909"/>
      <c r="E6" s="105" t="s">
        <v>16</v>
      </c>
      <c r="F6" s="105" t="s">
        <v>17</v>
      </c>
    </row>
    <row r="7" spans="1:7" s="101" customFormat="1" x14ac:dyDescent="0.2">
      <c r="A7" s="106">
        <v>1</v>
      </c>
      <c r="B7" s="105">
        <v>2</v>
      </c>
      <c r="C7" s="107">
        <v>3</v>
      </c>
      <c r="D7" s="107">
        <v>4</v>
      </c>
      <c r="E7" s="107">
        <v>5</v>
      </c>
      <c r="F7" s="105">
        <v>6</v>
      </c>
    </row>
    <row r="8" spans="1:7" ht="27.75" customHeight="1" x14ac:dyDescent="0.2">
      <c r="A8" s="108" t="s">
        <v>251</v>
      </c>
      <c r="B8" s="109" t="s">
        <v>862</v>
      </c>
      <c r="C8" s="110"/>
      <c r="D8" s="891">
        <f>E8+F8-F141</f>
        <v>2020456.3000000003</v>
      </c>
      <c r="E8" s="891">
        <f>E10+E61+E95</f>
        <v>1335049.9000000001</v>
      </c>
      <c r="F8" s="906">
        <f>F61+F95</f>
        <v>835406.4</v>
      </c>
      <c r="G8" s="684"/>
    </row>
    <row r="9" spans="1:7" x14ac:dyDescent="0.2">
      <c r="A9" s="111"/>
      <c r="B9" s="112" t="s">
        <v>522</v>
      </c>
      <c r="C9" s="110"/>
      <c r="D9" s="892"/>
      <c r="E9" s="893"/>
      <c r="F9" s="907"/>
      <c r="G9" s="683"/>
    </row>
    <row r="10" spans="1:7" s="116" customFormat="1" x14ac:dyDescent="0.2">
      <c r="A10" s="113" t="s">
        <v>252</v>
      </c>
      <c r="B10" s="114" t="s">
        <v>523</v>
      </c>
      <c r="C10" s="115">
        <v>7100</v>
      </c>
      <c r="D10" s="884">
        <f>E10</f>
        <v>304056.90000000002</v>
      </c>
      <c r="E10" s="884">
        <f>E13+E17+E20+E45+E52</f>
        <v>304056.90000000002</v>
      </c>
      <c r="F10" s="881" t="s">
        <v>260</v>
      </c>
      <c r="G10" s="686"/>
    </row>
    <row r="11" spans="1:7" ht="25.5" x14ac:dyDescent="0.2">
      <c r="A11" s="111"/>
      <c r="B11" s="117" t="s">
        <v>574</v>
      </c>
      <c r="C11" s="118"/>
      <c r="D11" s="885"/>
      <c r="E11" s="885"/>
      <c r="F11" s="882"/>
      <c r="G11" s="683"/>
    </row>
    <row r="12" spans="1:7" x14ac:dyDescent="0.2">
      <c r="A12" s="111"/>
      <c r="B12" s="117" t="s">
        <v>525</v>
      </c>
      <c r="C12" s="120"/>
      <c r="D12" s="886"/>
      <c r="E12" s="886"/>
      <c r="F12" s="883"/>
      <c r="G12" s="683"/>
    </row>
    <row r="13" spans="1:7" s="116" customFormat="1" x14ac:dyDescent="0.2">
      <c r="A13" s="113" t="s">
        <v>46</v>
      </c>
      <c r="B13" s="122" t="s">
        <v>524</v>
      </c>
      <c r="C13" s="123">
        <v>7131</v>
      </c>
      <c r="D13" s="884">
        <f>E13</f>
        <v>114440</v>
      </c>
      <c r="E13" s="884">
        <f>E15+E16</f>
        <v>114440</v>
      </c>
      <c r="F13" s="881" t="s">
        <v>260</v>
      </c>
      <c r="G13" s="686"/>
    </row>
    <row r="14" spans="1:7" x14ac:dyDescent="0.2">
      <c r="A14" s="111"/>
      <c r="B14" s="124" t="s">
        <v>525</v>
      </c>
      <c r="C14" s="102"/>
      <c r="D14" s="885"/>
      <c r="E14" s="885"/>
      <c r="F14" s="883"/>
      <c r="G14" s="683"/>
    </row>
    <row r="15" spans="1:7" ht="38.25" x14ac:dyDescent="0.2">
      <c r="A15" s="125" t="s">
        <v>575</v>
      </c>
      <c r="B15" s="126" t="s">
        <v>526</v>
      </c>
      <c r="C15" s="107"/>
      <c r="D15" s="83">
        <f>E15</f>
        <v>850</v>
      </c>
      <c r="E15" s="127">
        <v>850</v>
      </c>
      <c r="F15" s="107" t="s">
        <v>260</v>
      </c>
      <c r="G15" s="683"/>
    </row>
    <row r="16" spans="1:7" ht="25.5" x14ac:dyDescent="0.2">
      <c r="A16" s="128">
        <v>1112</v>
      </c>
      <c r="B16" s="126" t="s">
        <v>527</v>
      </c>
      <c r="C16" s="107"/>
      <c r="D16" s="83">
        <f>E16</f>
        <v>113590</v>
      </c>
      <c r="E16" s="127">
        <v>113590</v>
      </c>
      <c r="F16" s="107" t="s">
        <v>260</v>
      </c>
      <c r="G16" s="683"/>
    </row>
    <row r="17" spans="1:7" s="116" customFormat="1" x14ac:dyDescent="0.2">
      <c r="A17" s="113">
        <v>1120</v>
      </c>
      <c r="B17" s="122" t="s">
        <v>528</v>
      </c>
      <c r="C17" s="123">
        <v>7136</v>
      </c>
      <c r="D17" s="884">
        <f>E17</f>
        <v>177166.9</v>
      </c>
      <c r="E17" s="884">
        <f>E19</f>
        <v>177166.9</v>
      </c>
      <c r="F17" s="881" t="s">
        <v>260</v>
      </c>
      <c r="G17" s="686"/>
    </row>
    <row r="18" spans="1:7" x14ac:dyDescent="0.2">
      <c r="A18" s="111"/>
      <c r="B18" s="124" t="s">
        <v>525</v>
      </c>
      <c r="C18" s="102"/>
      <c r="D18" s="885"/>
      <c r="E18" s="885"/>
      <c r="F18" s="883"/>
      <c r="G18" s="683"/>
    </row>
    <row r="19" spans="1:7" ht="21.75" customHeight="1" x14ac:dyDescent="0.2">
      <c r="A19" s="125" t="s">
        <v>576</v>
      </c>
      <c r="B19" s="126" t="s">
        <v>529</v>
      </c>
      <c r="C19" s="107"/>
      <c r="D19" s="83">
        <f>E19</f>
        <v>177166.9</v>
      </c>
      <c r="E19" s="127">
        <v>177166.9</v>
      </c>
      <c r="F19" s="107" t="s">
        <v>260</v>
      </c>
      <c r="G19" s="684"/>
    </row>
    <row r="20" spans="1:7" s="116" customFormat="1" ht="38.25" x14ac:dyDescent="0.2">
      <c r="A20" s="113" t="s">
        <v>49</v>
      </c>
      <c r="B20" s="122" t="s">
        <v>530</v>
      </c>
      <c r="C20" s="123">
        <v>7145</v>
      </c>
      <c r="D20" s="904">
        <f>E20</f>
        <v>7450</v>
      </c>
      <c r="E20" s="904">
        <f>E22</f>
        <v>7450</v>
      </c>
      <c r="F20" s="881" t="s">
        <v>260</v>
      </c>
    </row>
    <row r="21" spans="1:7" x14ac:dyDescent="0.2">
      <c r="A21" s="111"/>
      <c r="B21" s="124" t="s">
        <v>525</v>
      </c>
      <c r="C21" s="120"/>
      <c r="D21" s="905"/>
      <c r="E21" s="905"/>
      <c r="F21" s="883"/>
    </row>
    <row r="22" spans="1:7" x14ac:dyDescent="0.2">
      <c r="A22" s="129" t="s">
        <v>577</v>
      </c>
      <c r="B22" s="130" t="s">
        <v>531</v>
      </c>
      <c r="C22" s="101">
        <v>71452</v>
      </c>
      <c r="D22" s="900">
        <f>E22</f>
        <v>7450</v>
      </c>
      <c r="E22" s="900">
        <f>E25+E29+E30+E31+E32+E33+E34+E35+E36+E37+E38+E39+E40+E41+E42+E43+E44</f>
        <v>7450</v>
      </c>
      <c r="F22" s="889" t="s">
        <v>260</v>
      </c>
    </row>
    <row r="23" spans="1:7" ht="51" x14ac:dyDescent="0.2">
      <c r="A23" s="132"/>
      <c r="B23" s="133" t="s">
        <v>957</v>
      </c>
      <c r="C23" s="102"/>
      <c r="D23" s="901"/>
      <c r="E23" s="901"/>
      <c r="F23" s="903"/>
    </row>
    <row r="24" spans="1:7" x14ac:dyDescent="0.2">
      <c r="A24" s="134"/>
      <c r="B24" s="135" t="s">
        <v>525</v>
      </c>
      <c r="C24" s="120"/>
      <c r="D24" s="902"/>
      <c r="E24" s="902"/>
      <c r="F24" s="890"/>
    </row>
    <row r="25" spans="1:7" ht="51" x14ac:dyDescent="0.2">
      <c r="A25" s="129" t="s">
        <v>578</v>
      </c>
      <c r="B25" s="137" t="s">
        <v>579</v>
      </c>
      <c r="C25" s="131"/>
      <c r="D25" s="900">
        <f>E25</f>
        <v>1500</v>
      </c>
      <c r="E25" s="900">
        <v>1500</v>
      </c>
      <c r="F25" s="889" t="s">
        <v>260</v>
      </c>
    </row>
    <row r="26" spans="1:7" x14ac:dyDescent="0.2">
      <c r="A26" s="120"/>
      <c r="B26" s="138" t="s">
        <v>808</v>
      </c>
      <c r="C26" s="120"/>
      <c r="D26" s="901"/>
      <c r="E26" s="901"/>
      <c r="F26" s="890"/>
    </row>
    <row r="27" spans="1:7" ht="14.25" x14ac:dyDescent="0.2">
      <c r="A27" s="125" t="s">
        <v>580</v>
      </c>
      <c r="B27" s="139" t="s">
        <v>532</v>
      </c>
      <c r="C27" s="107"/>
      <c r="D27" s="83">
        <f t="shared" ref="D27:D45" si="0">E27</f>
        <v>1500</v>
      </c>
      <c r="E27" s="127">
        <v>1500</v>
      </c>
      <c r="F27" s="107" t="s">
        <v>260</v>
      </c>
      <c r="G27" s="140"/>
    </row>
    <row r="28" spans="1:7" ht="14.25" x14ac:dyDescent="0.2">
      <c r="A28" s="125" t="s">
        <v>581</v>
      </c>
      <c r="B28" s="139" t="s">
        <v>533</v>
      </c>
      <c r="C28" s="107"/>
      <c r="D28" s="83">
        <f t="shared" si="0"/>
        <v>0</v>
      </c>
      <c r="E28" s="127">
        <v>0</v>
      </c>
      <c r="F28" s="107" t="s">
        <v>260</v>
      </c>
      <c r="G28" s="140"/>
    </row>
    <row r="29" spans="1:7" ht="89.25" x14ac:dyDescent="0.2">
      <c r="A29" s="125" t="s">
        <v>582</v>
      </c>
      <c r="B29" s="141" t="s">
        <v>535</v>
      </c>
      <c r="C29" s="107"/>
      <c r="D29" s="59">
        <f t="shared" si="0"/>
        <v>450</v>
      </c>
      <c r="E29" s="142">
        <v>450</v>
      </c>
      <c r="F29" s="107" t="s">
        <v>260</v>
      </c>
    </row>
    <row r="30" spans="1:7" ht="38.25" x14ac:dyDescent="0.2">
      <c r="A30" s="106" t="s">
        <v>583</v>
      </c>
      <c r="B30" s="141" t="s">
        <v>536</v>
      </c>
      <c r="C30" s="107"/>
      <c r="D30" s="83">
        <f t="shared" si="0"/>
        <v>50</v>
      </c>
      <c r="E30" s="127">
        <v>50</v>
      </c>
      <c r="F30" s="107" t="s">
        <v>260</v>
      </c>
    </row>
    <row r="31" spans="1:7" ht="63.75" x14ac:dyDescent="0.2">
      <c r="A31" s="125" t="s">
        <v>584</v>
      </c>
      <c r="B31" s="141" t="s">
        <v>153</v>
      </c>
      <c r="C31" s="107"/>
      <c r="D31" s="83">
        <f t="shared" si="0"/>
        <v>2100</v>
      </c>
      <c r="E31" s="127">
        <v>2100</v>
      </c>
      <c r="F31" s="107" t="s">
        <v>260</v>
      </c>
    </row>
    <row r="32" spans="1:7" ht="25.5" x14ac:dyDescent="0.2">
      <c r="A32" s="125" t="s">
        <v>585</v>
      </c>
      <c r="B32" s="141" t="s">
        <v>537</v>
      </c>
      <c r="C32" s="107"/>
      <c r="D32" s="59">
        <f t="shared" si="0"/>
        <v>200</v>
      </c>
      <c r="E32" s="142">
        <v>200</v>
      </c>
      <c r="F32" s="107" t="s">
        <v>260</v>
      </c>
    </row>
    <row r="33" spans="1:6" ht="63.75" x14ac:dyDescent="0.2">
      <c r="A33" s="125" t="s">
        <v>586</v>
      </c>
      <c r="B33" s="141" t="s">
        <v>154</v>
      </c>
      <c r="C33" s="107"/>
      <c r="D33" s="83">
        <f t="shared" si="0"/>
        <v>1600</v>
      </c>
      <c r="E33" s="143">
        <v>1600</v>
      </c>
      <c r="F33" s="107" t="s">
        <v>260</v>
      </c>
    </row>
    <row r="34" spans="1:6" ht="63.75" x14ac:dyDescent="0.2">
      <c r="A34" s="125" t="s">
        <v>587</v>
      </c>
      <c r="B34" s="141" t="s">
        <v>155</v>
      </c>
      <c r="C34" s="107"/>
      <c r="D34" s="59">
        <f t="shared" si="0"/>
        <v>0</v>
      </c>
      <c r="E34" s="142"/>
      <c r="F34" s="107" t="s">
        <v>260</v>
      </c>
    </row>
    <row r="35" spans="1:6" ht="51" x14ac:dyDescent="0.2">
      <c r="A35" s="125" t="s">
        <v>588</v>
      </c>
      <c r="B35" s="141" t="s">
        <v>156</v>
      </c>
      <c r="C35" s="107"/>
      <c r="D35" s="59">
        <f t="shared" si="0"/>
        <v>0</v>
      </c>
      <c r="E35" s="142"/>
      <c r="F35" s="107" t="s">
        <v>260</v>
      </c>
    </row>
    <row r="36" spans="1:6" ht="25.5" x14ac:dyDescent="0.2">
      <c r="A36" s="125" t="s">
        <v>589</v>
      </c>
      <c r="B36" s="141" t="s">
        <v>157</v>
      </c>
      <c r="C36" s="107"/>
      <c r="D36" s="83">
        <f t="shared" si="0"/>
        <v>800</v>
      </c>
      <c r="E36" s="127">
        <v>800</v>
      </c>
      <c r="F36" s="107" t="s">
        <v>260</v>
      </c>
    </row>
    <row r="37" spans="1:6" ht="25.5" x14ac:dyDescent="0.2">
      <c r="A37" s="125" t="s">
        <v>590</v>
      </c>
      <c r="B37" s="141" t="s">
        <v>158</v>
      </c>
      <c r="C37" s="107"/>
      <c r="D37" s="59">
        <f t="shared" si="0"/>
        <v>0</v>
      </c>
      <c r="E37" s="142"/>
      <c r="F37" s="107" t="s">
        <v>260</v>
      </c>
    </row>
    <row r="38" spans="1:6" ht="63.75" x14ac:dyDescent="0.2">
      <c r="A38" s="125" t="s">
        <v>591</v>
      </c>
      <c r="B38" s="141" t="s">
        <v>159</v>
      </c>
      <c r="C38" s="107"/>
      <c r="D38" s="83">
        <f t="shared" si="0"/>
        <v>0</v>
      </c>
      <c r="E38" s="127">
        <v>0</v>
      </c>
      <c r="F38" s="107" t="s">
        <v>260</v>
      </c>
    </row>
    <row r="39" spans="1:6" ht="38.25" x14ac:dyDescent="0.2">
      <c r="A39" s="125" t="s">
        <v>799</v>
      </c>
      <c r="B39" s="141" t="s">
        <v>160</v>
      </c>
      <c r="C39" s="107"/>
      <c r="D39" s="83">
        <f t="shared" si="0"/>
        <v>200</v>
      </c>
      <c r="E39" s="127">
        <v>200</v>
      </c>
      <c r="F39" s="107" t="s">
        <v>260</v>
      </c>
    </row>
    <row r="40" spans="1:6" x14ac:dyDescent="0.2">
      <c r="A40" s="667" t="s">
        <v>961</v>
      </c>
      <c r="B40" s="141" t="s">
        <v>962</v>
      </c>
      <c r="C40" s="107"/>
      <c r="D40" s="663"/>
      <c r="E40" s="664"/>
      <c r="F40" s="131"/>
    </row>
    <row r="41" spans="1:6" ht="38.25" x14ac:dyDescent="0.2">
      <c r="A41" s="667" t="s">
        <v>963</v>
      </c>
      <c r="B41" s="141" t="s">
        <v>964</v>
      </c>
      <c r="C41" s="107"/>
      <c r="D41" s="663">
        <f>E41</f>
        <v>300</v>
      </c>
      <c r="E41" s="664">
        <v>300</v>
      </c>
      <c r="F41" s="131"/>
    </row>
    <row r="42" spans="1:6" ht="38.25" x14ac:dyDescent="0.2">
      <c r="A42" s="667" t="s">
        <v>965</v>
      </c>
      <c r="B42" s="141" t="s">
        <v>966</v>
      </c>
      <c r="C42" s="107"/>
      <c r="D42" s="663">
        <f>E42</f>
        <v>250</v>
      </c>
      <c r="E42" s="664">
        <v>250</v>
      </c>
      <c r="F42" s="131"/>
    </row>
    <row r="43" spans="1:6" ht="38.25" x14ac:dyDescent="0.2">
      <c r="A43" s="667" t="s">
        <v>968</v>
      </c>
      <c r="B43" s="141" t="s">
        <v>967</v>
      </c>
      <c r="C43" s="107"/>
      <c r="D43" s="663"/>
      <c r="E43" s="664"/>
      <c r="F43" s="131"/>
    </row>
    <row r="44" spans="1:6" x14ac:dyDescent="0.2">
      <c r="A44" s="667" t="s">
        <v>592</v>
      </c>
      <c r="B44" s="141" t="s">
        <v>969</v>
      </c>
      <c r="C44" s="107"/>
      <c r="D44" s="663"/>
      <c r="E44" s="664"/>
      <c r="F44" s="131"/>
    </row>
    <row r="45" spans="1:6" s="116" customFormat="1" ht="38.25" x14ac:dyDescent="0.2">
      <c r="A45" s="113" t="s">
        <v>592</v>
      </c>
      <c r="B45" s="122" t="s">
        <v>538</v>
      </c>
      <c r="C45" s="123">
        <v>7146</v>
      </c>
      <c r="D45" s="884">
        <f t="shared" si="0"/>
        <v>5000</v>
      </c>
      <c r="E45" s="884">
        <f>E47</f>
        <v>5000</v>
      </c>
      <c r="F45" s="881" t="s">
        <v>260</v>
      </c>
    </row>
    <row r="46" spans="1:6" x14ac:dyDescent="0.2">
      <c r="A46" s="111"/>
      <c r="B46" s="124" t="s">
        <v>525</v>
      </c>
      <c r="C46" s="102"/>
      <c r="D46" s="885"/>
      <c r="E46" s="885"/>
      <c r="F46" s="883"/>
    </row>
    <row r="47" spans="1:6" x14ac:dyDescent="0.2">
      <c r="A47" s="129" t="s">
        <v>593</v>
      </c>
      <c r="B47" s="130" t="s">
        <v>539</v>
      </c>
      <c r="C47" s="131"/>
      <c r="D47" s="900">
        <f>E47</f>
        <v>5000</v>
      </c>
      <c r="E47" s="900">
        <f>E50+E51</f>
        <v>5000</v>
      </c>
      <c r="F47" s="889" t="s">
        <v>260</v>
      </c>
    </row>
    <row r="48" spans="1:6" x14ac:dyDescent="0.2">
      <c r="A48" s="132"/>
      <c r="B48" s="133" t="s">
        <v>594</v>
      </c>
      <c r="C48" s="118"/>
      <c r="D48" s="901"/>
      <c r="E48" s="901"/>
      <c r="F48" s="903"/>
    </row>
    <row r="49" spans="1:7" x14ac:dyDescent="0.2">
      <c r="A49" s="134"/>
      <c r="B49" s="135" t="s">
        <v>525</v>
      </c>
      <c r="C49" s="120"/>
      <c r="D49" s="902"/>
      <c r="E49" s="902"/>
      <c r="F49" s="890"/>
    </row>
    <row r="50" spans="1:7" ht="89.25" x14ac:dyDescent="0.2">
      <c r="A50" s="134" t="s">
        <v>595</v>
      </c>
      <c r="B50" s="138" t="s">
        <v>540</v>
      </c>
      <c r="C50" s="136"/>
      <c r="D50" s="83">
        <f>E50</f>
        <v>2500</v>
      </c>
      <c r="E50" s="144">
        <v>2500</v>
      </c>
      <c r="F50" s="136" t="s">
        <v>260</v>
      </c>
    </row>
    <row r="51" spans="1:7" ht="89.25" x14ac:dyDescent="0.2">
      <c r="A51" s="106" t="s">
        <v>596</v>
      </c>
      <c r="B51" s="141" t="s">
        <v>541</v>
      </c>
      <c r="C51" s="107"/>
      <c r="D51" s="83">
        <f>E51</f>
        <v>2500</v>
      </c>
      <c r="E51" s="143">
        <v>2500</v>
      </c>
      <c r="F51" s="107" t="s">
        <v>260</v>
      </c>
    </row>
    <row r="52" spans="1:7" s="116" customFormat="1" x14ac:dyDescent="0.2">
      <c r="A52" s="113" t="s">
        <v>597</v>
      </c>
      <c r="B52" s="122" t="s">
        <v>542</v>
      </c>
      <c r="C52" s="115">
        <v>7161</v>
      </c>
      <c r="D52" s="878">
        <f>E52</f>
        <v>0</v>
      </c>
      <c r="E52" s="878">
        <f>E55+E60</f>
        <v>0</v>
      </c>
      <c r="F52" s="881" t="s">
        <v>260</v>
      </c>
    </row>
    <row r="53" spans="1:7" x14ac:dyDescent="0.2">
      <c r="A53" s="132"/>
      <c r="B53" s="133" t="s">
        <v>340</v>
      </c>
      <c r="C53" s="118"/>
      <c r="D53" s="879"/>
      <c r="E53" s="879"/>
      <c r="F53" s="882"/>
    </row>
    <row r="54" spans="1:7" x14ac:dyDescent="0.2">
      <c r="A54" s="111"/>
      <c r="B54" s="124" t="s">
        <v>525</v>
      </c>
      <c r="C54" s="120"/>
      <c r="D54" s="880"/>
      <c r="E54" s="880"/>
      <c r="F54" s="883"/>
    </row>
    <row r="55" spans="1:7" ht="51" x14ac:dyDescent="0.2">
      <c r="A55" s="129" t="s">
        <v>598</v>
      </c>
      <c r="B55" s="130" t="s">
        <v>461</v>
      </c>
      <c r="D55" s="887">
        <f>E55</f>
        <v>0</v>
      </c>
      <c r="E55" s="887">
        <f>E57+E58+E59</f>
        <v>0</v>
      </c>
      <c r="F55" s="889" t="s">
        <v>260</v>
      </c>
    </row>
    <row r="56" spans="1:7" x14ac:dyDescent="0.2">
      <c r="A56" s="134"/>
      <c r="B56" s="135" t="s">
        <v>808</v>
      </c>
      <c r="C56" s="102"/>
      <c r="D56" s="888"/>
      <c r="E56" s="888"/>
      <c r="F56" s="890"/>
    </row>
    <row r="57" spans="1:7" ht="16.5" customHeight="1" x14ac:dyDescent="0.2">
      <c r="A57" s="145" t="s">
        <v>599</v>
      </c>
      <c r="B57" s="141" t="s">
        <v>543</v>
      </c>
      <c r="C57" s="107"/>
      <c r="D57" s="59">
        <f>E57</f>
        <v>0</v>
      </c>
      <c r="E57" s="142"/>
      <c r="F57" s="107" t="s">
        <v>260</v>
      </c>
    </row>
    <row r="58" spans="1:7" ht="15.75" customHeight="1" x14ac:dyDescent="0.2">
      <c r="A58" s="145" t="s">
        <v>600</v>
      </c>
      <c r="B58" s="141" t="s">
        <v>544</v>
      </c>
      <c r="C58" s="107"/>
      <c r="D58" s="59">
        <f>E58</f>
        <v>0</v>
      </c>
      <c r="E58" s="142"/>
      <c r="F58" s="107" t="s">
        <v>260</v>
      </c>
    </row>
    <row r="59" spans="1:7" ht="25.5" x14ac:dyDescent="0.2">
      <c r="A59" s="145" t="s">
        <v>601</v>
      </c>
      <c r="B59" s="141" t="s">
        <v>161</v>
      </c>
      <c r="C59" s="107"/>
      <c r="D59" s="59">
        <f>E59</f>
        <v>0</v>
      </c>
      <c r="E59" s="142"/>
      <c r="F59" s="107" t="s">
        <v>260</v>
      </c>
    </row>
    <row r="60" spans="1:7" ht="66.75" customHeight="1" x14ac:dyDescent="0.15">
      <c r="A60" s="145" t="s">
        <v>339</v>
      </c>
      <c r="B60" s="126" t="s">
        <v>687</v>
      </c>
      <c r="C60" s="107"/>
      <c r="D60" s="59">
        <f>E60</f>
        <v>0</v>
      </c>
      <c r="E60" s="142"/>
      <c r="F60" s="107" t="s">
        <v>260</v>
      </c>
      <c r="G60" s="146"/>
    </row>
    <row r="61" spans="1:7" s="116" customFormat="1" ht="18" customHeight="1" x14ac:dyDescent="0.2">
      <c r="A61" s="113" t="s">
        <v>253</v>
      </c>
      <c r="B61" s="122" t="s">
        <v>545</v>
      </c>
      <c r="C61" s="115">
        <v>7300</v>
      </c>
      <c r="D61" s="884">
        <f>E61+F61</f>
        <v>1602025.2000000002</v>
      </c>
      <c r="E61" s="884">
        <f>E64+E70+E76</f>
        <v>916618.8</v>
      </c>
      <c r="F61" s="897">
        <f>F67+F73+F88</f>
        <v>685406.4</v>
      </c>
    </row>
    <row r="62" spans="1:7" ht="25.5" x14ac:dyDescent="0.2">
      <c r="A62" s="111"/>
      <c r="B62" s="124" t="s">
        <v>602</v>
      </c>
      <c r="C62" s="102"/>
      <c r="D62" s="885"/>
      <c r="E62" s="885"/>
      <c r="F62" s="898"/>
    </row>
    <row r="63" spans="1:7" x14ac:dyDescent="0.2">
      <c r="A63" s="111"/>
      <c r="B63" s="124" t="s">
        <v>525</v>
      </c>
      <c r="C63" s="120"/>
      <c r="D63" s="886"/>
      <c r="E63" s="886"/>
      <c r="F63" s="899"/>
    </row>
    <row r="64" spans="1:7" s="116" customFormat="1" ht="38.25" x14ac:dyDescent="0.2">
      <c r="A64" s="113" t="s">
        <v>52</v>
      </c>
      <c r="B64" s="122" t="s">
        <v>546</v>
      </c>
      <c r="C64" s="123">
        <v>7311</v>
      </c>
      <c r="D64" s="884">
        <f>E64</f>
        <v>0</v>
      </c>
      <c r="E64" s="884">
        <f>E66</f>
        <v>0</v>
      </c>
      <c r="F64" s="881" t="s">
        <v>260</v>
      </c>
    </row>
    <row r="65" spans="1:7" x14ac:dyDescent="0.2">
      <c r="A65" s="111"/>
      <c r="B65" s="147" t="s">
        <v>525</v>
      </c>
      <c r="C65" s="102"/>
      <c r="D65" s="885"/>
      <c r="E65" s="885"/>
      <c r="F65" s="883"/>
    </row>
    <row r="66" spans="1:7" ht="63.75" x14ac:dyDescent="0.2">
      <c r="A66" s="125" t="s">
        <v>603</v>
      </c>
      <c r="B66" s="130" t="s">
        <v>790</v>
      </c>
      <c r="C66" s="148"/>
      <c r="D66" s="83">
        <f>E66</f>
        <v>0</v>
      </c>
      <c r="E66" s="143"/>
      <c r="F66" s="107" t="s">
        <v>260</v>
      </c>
    </row>
    <row r="67" spans="1:7" s="116" customFormat="1" ht="38.25" x14ac:dyDescent="0.2">
      <c r="A67" s="149" t="s">
        <v>53</v>
      </c>
      <c r="B67" s="122" t="s">
        <v>547</v>
      </c>
      <c r="C67" s="150">
        <v>7312</v>
      </c>
      <c r="D67" s="878">
        <f>F67</f>
        <v>0</v>
      </c>
      <c r="E67" s="881" t="s">
        <v>260</v>
      </c>
      <c r="F67" s="878">
        <f>F69</f>
        <v>0</v>
      </c>
    </row>
    <row r="68" spans="1:7" s="116" customFormat="1" x14ac:dyDescent="0.2">
      <c r="A68" s="151"/>
      <c r="B68" s="147" t="s">
        <v>525</v>
      </c>
      <c r="C68" s="121"/>
      <c r="D68" s="879"/>
      <c r="E68" s="883"/>
      <c r="F68" s="879"/>
    </row>
    <row r="69" spans="1:7" ht="63.75" x14ac:dyDescent="0.2">
      <c r="A69" s="106" t="s">
        <v>54</v>
      </c>
      <c r="B69" s="130" t="s">
        <v>791</v>
      </c>
      <c r="C69" s="148"/>
      <c r="D69" s="59">
        <f>F69</f>
        <v>0</v>
      </c>
      <c r="E69" s="107" t="s">
        <v>260</v>
      </c>
      <c r="F69" s="142"/>
    </row>
    <row r="70" spans="1:7" s="116" customFormat="1" ht="38.25" x14ac:dyDescent="0.2">
      <c r="A70" s="149" t="s">
        <v>604</v>
      </c>
      <c r="B70" s="122" t="s">
        <v>548</v>
      </c>
      <c r="C70" s="150">
        <v>7321</v>
      </c>
      <c r="D70" s="887">
        <f>E70</f>
        <v>0</v>
      </c>
      <c r="E70" s="887">
        <f>E72</f>
        <v>0</v>
      </c>
      <c r="F70" s="881" t="s">
        <v>260</v>
      </c>
    </row>
    <row r="71" spans="1:7" s="116" customFormat="1" x14ac:dyDescent="0.2">
      <c r="A71" s="151"/>
      <c r="B71" s="147" t="s">
        <v>525</v>
      </c>
      <c r="C71" s="121"/>
      <c r="D71" s="888"/>
      <c r="E71" s="888"/>
      <c r="F71" s="883"/>
    </row>
    <row r="72" spans="1:7" ht="51" x14ac:dyDescent="0.2">
      <c r="A72" s="125" t="s">
        <v>605</v>
      </c>
      <c r="B72" s="130" t="s">
        <v>549</v>
      </c>
      <c r="C72" s="148"/>
      <c r="D72" s="59">
        <f>E72</f>
        <v>0</v>
      </c>
      <c r="E72" s="60"/>
      <c r="F72" s="107" t="s">
        <v>260</v>
      </c>
    </row>
    <row r="73" spans="1:7" s="116" customFormat="1" ht="38.25" x14ac:dyDescent="0.2">
      <c r="A73" s="149" t="s">
        <v>606</v>
      </c>
      <c r="B73" s="122" t="s">
        <v>551</v>
      </c>
      <c r="C73" s="150">
        <v>7322</v>
      </c>
      <c r="D73" s="887">
        <f>F73</f>
        <v>0</v>
      </c>
      <c r="E73" s="881" t="s">
        <v>260</v>
      </c>
      <c r="F73" s="887">
        <f>F75</f>
        <v>0</v>
      </c>
    </row>
    <row r="74" spans="1:7" s="116" customFormat="1" x14ac:dyDescent="0.2">
      <c r="A74" s="151"/>
      <c r="B74" s="147" t="s">
        <v>525</v>
      </c>
      <c r="C74" s="121"/>
      <c r="D74" s="888"/>
      <c r="E74" s="883"/>
      <c r="F74" s="888"/>
    </row>
    <row r="75" spans="1:7" ht="51" x14ac:dyDescent="0.2">
      <c r="A75" s="125" t="s">
        <v>607</v>
      </c>
      <c r="B75" s="130" t="s">
        <v>552</v>
      </c>
      <c r="C75" s="148"/>
      <c r="D75" s="59">
        <f>F75</f>
        <v>0</v>
      </c>
      <c r="E75" s="107" t="s">
        <v>260</v>
      </c>
      <c r="F75" s="60"/>
    </row>
    <row r="76" spans="1:7" s="116" customFormat="1" ht="38.25" x14ac:dyDescent="0.2">
      <c r="A76" s="113" t="s">
        <v>608</v>
      </c>
      <c r="B76" s="122" t="s">
        <v>554</v>
      </c>
      <c r="C76" s="115">
        <v>7331</v>
      </c>
      <c r="D76" s="900">
        <f>E76</f>
        <v>916618.8</v>
      </c>
      <c r="E76" s="900">
        <f>E79+E80+E84+E85</f>
        <v>916618.8</v>
      </c>
      <c r="F76" s="881" t="s">
        <v>260</v>
      </c>
    </row>
    <row r="77" spans="1:7" x14ac:dyDescent="0.2">
      <c r="A77" s="111"/>
      <c r="B77" s="124" t="s">
        <v>789</v>
      </c>
      <c r="C77" s="102"/>
      <c r="D77" s="901"/>
      <c r="E77" s="901"/>
      <c r="F77" s="882"/>
    </row>
    <row r="78" spans="1:7" x14ac:dyDescent="0.2">
      <c r="A78" s="111"/>
      <c r="B78" s="124" t="s">
        <v>808</v>
      </c>
      <c r="C78" s="120"/>
      <c r="D78" s="902"/>
      <c r="E78" s="902"/>
      <c r="F78" s="883"/>
      <c r="G78" s="683"/>
    </row>
    <row r="79" spans="1:7" ht="38.25" x14ac:dyDescent="0.2">
      <c r="A79" s="129" t="s">
        <v>609</v>
      </c>
      <c r="B79" s="130" t="s">
        <v>555</v>
      </c>
      <c r="D79" s="83">
        <f>E79</f>
        <v>914190.4</v>
      </c>
      <c r="E79" s="84">
        <v>914190.4</v>
      </c>
      <c r="F79" s="131" t="s">
        <v>260</v>
      </c>
      <c r="G79" s="684"/>
    </row>
    <row r="80" spans="1:7" ht="25.5" x14ac:dyDescent="0.2">
      <c r="A80" s="129" t="s">
        <v>610</v>
      </c>
      <c r="B80" s="130" t="s">
        <v>162</v>
      </c>
      <c r="C80" s="152"/>
      <c r="D80" s="900">
        <f>E80</f>
        <v>0</v>
      </c>
      <c r="E80" s="900">
        <f>E82+E83</f>
        <v>0</v>
      </c>
      <c r="F80" s="889" t="s">
        <v>260</v>
      </c>
      <c r="G80" s="684"/>
    </row>
    <row r="81" spans="1:8" x14ac:dyDescent="0.2">
      <c r="A81" s="134"/>
      <c r="B81" s="138" t="s">
        <v>525</v>
      </c>
      <c r="C81" s="153"/>
      <c r="D81" s="902"/>
      <c r="E81" s="902"/>
      <c r="F81" s="890"/>
      <c r="G81" s="684"/>
    </row>
    <row r="82" spans="1:8" ht="51" x14ac:dyDescent="0.2">
      <c r="A82" s="125" t="s">
        <v>611</v>
      </c>
      <c r="B82" s="139" t="s">
        <v>556</v>
      </c>
      <c r="C82" s="107"/>
      <c r="D82" s="59">
        <f>E82</f>
        <v>0</v>
      </c>
      <c r="E82" s="142"/>
      <c r="F82" s="107" t="s">
        <v>260</v>
      </c>
      <c r="G82" s="684"/>
    </row>
    <row r="83" spans="1:8" x14ac:dyDescent="0.2">
      <c r="A83" s="125" t="s">
        <v>612</v>
      </c>
      <c r="B83" s="139" t="s">
        <v>792</v>
      </c>
      <c r="C83" s="107"/>
      <c r="D83" s="83">
        <f>E83</f>
        <v>0</v>
      </c>
      <c r="E83" s="142"/>
      <c r="F83" s="107" t="s">
        <v>260</v>
      </c>
      <c r="G83" s="685"/>
    </row>
    <row r="84" spans="1:8" ht="25.5" x14ac:dyDescent="0.2">
      <c r="A84" s="125" t="s">
        <v>613</v>
      </c>
      <c r="B84" s="130" t="s">
        <v>163</v>
      </c>
      <c r="C84" s="148"/>
      <c r="D84" s="143">
        <f>E84</f>
        <v>2428.4</v>
      </c>
      <c r="E84" s="143">
        <v>2428.4</v>
      </c>
      <c r="F84" s="107" t="s">
        <v>260</v>
      </c>
    </row>
    <row r="85" spans="1:8" ht="37.5" customHeight="1" x14ac:dyDescent="0.2">
      <c r="A85" s="129" t="s">
        <v>614</v>
      </c>
      <c r="B85" s="130" t="s">
        <v>958</v>
      </c>
      <c r="C85" s="152"/>
      <c r="D85" s="887">
        <f>E85</f>
        <v>0</v>
      </c>
      <c r="E85" s="887">
        <f>E87</f>
        <v>0</v>
      </c>
      <c r="F85" s="889" t="s">
        <v>260</v>
      </c>
    </row>
    <row r="86" spans="1:8" ht="0.75" hidden="1" customHeight="1" x14ac:dyDescent="0.2">
      <c r="A86" s="154"/>
      <c r="B86" s="147"/>
      <c r="C86" s="120"/>
      <c r="D86" s="888"/>
      <c r="E86" s="888"/>
      <c r="F86" s="890"/>
    </row>
    <row r="87" spans="1:8" ht="0.75" hidden="1" customHeight="1" x14ac:dyDescent="0.2">
      <c r="A87" s="125"/>
      <c r="B87" s="139"/>
      <c r="C87" s="148"/>
      <c r="D87" s="59">
        <f>E87</f>
        <v>0</v>
      </c>
      <c r="E87" s="142"/>
      <c r="F87" s="107" t="s">
        <v>260</v>
      </c>
    </row>
    <row r="88" spans="1:8" s="116" customFormat="1" ht="38.25" x14ac:dyDescent="0.2">
      <c r="A88" s="113" t="s">
        <v>615</v>
      </c>
      <c r="B88" s="122" t="s">
        <v>557</v>
      </c>
      <c r="C88" s="665">
        <v>7332</v>
      </c>
      <c r="D88" s="884">
        <f>F88</f>
        <v>685406.4</v>
      </c>
      <c r="E88" s="881" t="s">
        <v>260</v>
      </c>
      <c r="F88" s="897">
        <f>F91+F92</f>
        <v>685406.4</v>
      </c>
      <c r="H88" s="716"/>
    </row>
    <row r="89" spans="1:8" x14ac:dyDescent="0.2">
      <c r="A89" s="111"/>
      <c r="B89" s="124" t="s">
        <v>793</v>
      </c>
      <c r="C89" s="666"/>
      <c r="D89" s="885"/>
      <c r="E89" s="882"/>
      <c r="F89" s="898"/>
    </row>
    <row r="90" spans="1:8" x14ac:dyDescent="0.2">
      <c r="A90" s="111"/>
      <c r="B90" s="147" t="s">
        <v>525</v>
      </c>
      <c r="C90" s="666"/>
      <c r="D90" s="886"/>
      <c r="E90" s="883"/>
      <c r="F90" s="899"/>
    </row>
    <row r="91" spans="1:8" ht="38.25" x14ac:dyDescent="0.2">
      <c r="A91" s="125" t="s">
        <v>616</v>
      </c>
      <c r="B91" s="130" t="s">
        <v>558</v>
      </c>
      <c r="C91" s="148"/>
      <c r="D91" s="83">
        <f>F91</f>
        <v>685406.4</v>
      </c>
      <c r="E91" s="107" t="s">
        <v>260</v>
      </c>
      <c r="F91" s="721">
        <v>685406.4</v>
      </c>
    </row>
    <row r="92" spans="1:8" ht="38.25" x14ac:dyDescent="0.2">
      <c r="A92" s="129" t="s">
        <v>617</v>
      </c>
      <c r="B92" s="130" t="s">
        <v>959</v>
      </c>
      <c r="C92" s="152"/>
      <c r="D92" s="887">
        <f>F92</f>
        <v>0</v>
      </c>
      <c r="E92" s="889" t="s">
        <v>260</v>
      </c>
      <c r="F92" s="887">
        <f>F94</f>
        <v>0</v>
      </c>
    </row>
    <row r="93" spans="1:8" x14ac:dyDescent="0.2">
      <c r="A93" s="111"/>
      <c r="B93" s="124"/>
      <c r="C93" s="120"/>
      <c r="D93" s="888"/>
      <c r="E93" s="890"/>
      <c r="F93" s="888"/>
    </row>
    <row r="94" spans="1:8" hidden="1" x14ac:dyDescent="0.2">
      <c r="A94" s="125"/>
      <c r="B94" s="139"/>
      <c r="C94" s="148"/>
      <c r="D94" s="59">
        <f>F94</f>
        <v>0</v>
      </c>
      <c r="E94" s="107" t="s">
        <v>260</v>
      </c>
      <c r="F94" s="142"/>
    </row>
    <row r="95" spans="1:8" s="116" customFormat="1" x14ac:dyDescent="0.2">
      <c r="A95" s="113" t="s">
        <v>254</v>
      </c>
      <c r="B95" s="122" t="s">
        <v>559</v>
      </c>
      <c r="C95" s="115">
        <v>7400</v>
      </c>
      <c r="D95" s="891">
        <f>E95+F95-F141</f>
        <v>114374.20000000001</v>
      </c>
      <c r="E95" s="894">
        <f>E101+E104+E111+E116+E122+E127+E137</f>
        <v>114374.20000000001</v>
      </c>
      <c r="F95" s="894">
        <f>F98+F132+F137</f>
        <v>150000</v>
      </c>
    </row>
    <row r="96" spans="1:8" ht="25.5" x14ac:dyDescent="0.2">
      <c r="A96" s="111"/>
      <c r="B96" s="124" t="s">
        <v>960</v>
      </c>
      <c r="C96" s="102"/>
      <c r="D96" s="892"/>
      <c r="E96" s="895"/>
      <c r="F96" s="895"/>
    </row>
    <row r="97" spans="1:6" x14ac:dyDescent="0.2">
      <c r="A97" s="111"/>
      <c r="B97" s="124" t="s">
        <v>525</v>
      </c>
      <c r="C97" s="120"/>
      <c r="D97" s="893"/>
      <c r="E97" s="896"/>
      <c r="F97" s="896"/>
    </row>
    <row r="98" spans="1:6" s="116" customFormat="1" x14ac:dyDescent="0.2">
      <c r="A98" s="113" t="s">
        <v>58</v>
      </c>
      <c r="B98" s="122" t="s">
        <v>560</v>
      </c>
      <c r="C98" s="123">
        <v>7411</v>
      </c>
      <c r="D98" s="878">
        <f>F98</f>
        <v>0</v>
      </c>
      <c r="E98" s="881" t="s">
        <v>260</v>
      </c>
      <c r="F98" s="878">
        <f>F100</f>
        <v>0</v>
      </c>
    </row>
    <row r="99" spans="1:6" x14ac:dyDescent="0.2">
      <c r="A99" s="111"/>
      <c r="B99" s="124" t="s">
        <v>525</v>
      </c>
      <c r="C99" s="102"/>
      <c r="D99" s="880"/>
      <c r="E99" s="883"/>
      <c r="F99" s="880"/>
    </row>
    <row r="100" spans="1:6" ht="51" x14ac:dyDescent="0.2">
      <c r="A100" s="125" t="s">
        <v>618</v>
      </c>
      <c r="B100" s="126" t="s">
        <v>456</v>
      </c>
      <c r="C100" s="148"/>
      <c r="D100" s="59">
        <f>F100</f>
        <v>0</v>
      </c>
      <c r="E100" s="107" t="s">
        <v>260</v>
      </c>
      <c r="F100" s="60"/>
    </row>
    <row r="101" spans="1:6" s="116" customFormat="1" x14ac:dyDescent="0.2">
      <c r="A101" s="113" t="s">
        <v>619</v>
      </c>
      <c r="B101" s="122" t="s">
        <v>561</v>
      </c>
      <c r="C101" s="123">
        <v>7412</v>
      </c>
      <c r="D101" s="878">
        <f>E101</f>
        <v>0</v>
      </c>
      <c r="E101" s="878">
        <f>E103</f>
        <v>0</v>
      </c>
      <c r="F101" s="881" t="s">
        <v>260</v>
      </c>
    </row>
    <row r="102" spans="1:6" x14ac:dyDescent="0.2">
      <c r="A102" s="111"/>
      <c r="B102" s="124" t="s">
        <v>525</v>
      </c>
      <c r="C102" s="102"/>
      <c r="D102" s="880"/>
      <c r="E102" s="880"/>
      <c r="F102" s="883"/>
    </row>
    <row r="103" spans="1:6" ht="38.25" x14ac:dyDescent="0.2">
      <c r="A103" s="125" t="s">
        <v>620</v>
      </c>
      <c r="B103" s="130" t="s">
        <v>71</v>
      </c>
      <c r="C103" s="148"/>
      <c r="D103" s="59">
        <f>E103</f>
        <v>0</v>
      </c>
      <c r="E103" s="60"/>
      <c r="F103" s="107" t="s">
        <v>260</v>
      </c>
    </row>
    <row r="104" spans="1:6" s="116" customFormat="1" x14ac:dyDescent="0.2">
      <c r="A104" s="113" t="s">
        <v>621</v>
      </c>
      <c r="B104" s="122" t="s">
        <v>562</v>
      </c>
      <c r="C104" s="123">
        <v>7415</v>
      </c>
      <c r="D104" s="884">
        <f>E104</f>
        <v>40681.300000000003</v>
      </c>
      <c r="E104" s="884">
        <f>E107+E108+E109+E110</f>
        <v>40681.300000000003</v>
      </c>
      <c r="F104" s="881" t="s">
        <v>260</v>
      </c>
    </row>
    <row r="105" spans="1:6" x14ac:dyDescent="0.2">
      <c r="A105" s="111"/>
      <c r="B105" s="124" t="s">
        <v>622</v>
      </c>
      <c r="C105" s="102"/>
      <c r="D105" s="885"/>
      <c r="E105" s="885"/>
      <c r="F105" s="882"/>
    </row>
    <row r="106" spans="1:6" x14ac:dyDescent="0.2">
      <c r="A106" s="111"/>
      <c r="B106" s="124" t="s">
        <v>525</v>
      </c>
      <c r="C106" s="102"/>
      <c r="D106" s="886"/>
      <c r="E106" s="886"/>
      <c r="F106" s="883"/>
    </row>
    <row r="107" spans="1:6" ht="25.5" x14ac:dyDescent="0.2">
      <c r="A107" s="125" t="s">
        <v>623</v>
      </c>
      <c r="B107" s="130" t="s">
        <v>794</v>
      </c>
      <c r="C107" s="148"/>
      <c r="D107" s="83">
        <f>E107</f>
        <v>21249.3</v>
      </c>
      <c r="E107" s="84">
        <v>21249.3</v>
      </c>
      <c r="F107" s="107" t="s">
        <v>260</v>
      </c>
    </row>
    <row r="108" spans="1:6" ht="38.25" x14ac:dyDescent="0.2">
      <c r="A108" s="125" t="s">
        <v>624</v>
      </c>
      <c r="B108" s="130" t="s">
        <v>795</v>
      </c>
      <c r="C108" s="148"/>
      <c r="D108" s="59">
        <f>E108</f>
        <v>15415</v>
      </c>
      <c r="E108" s="60">
        <v>15415</v>
      </c>
      <c r="F108" s="107" t="s">
        <v>260</v>
      </c>
    </row>
    <row r="109" spans="1:6" ht="49.5" customHeight="1" x14ac:dyDescent="0.2">
      <c r="A109" s="125" t="s">
        <v>625</v>
      </c>
      <c r="B109" s="130" t="s">
        <v>563</v>
      </c>
      <c r="C109" s="148"/>
      <c r="D109" s="59">
        <f>E109</f>
        <v>0</v>
      </c>
      <c r="E109" s="60"/>
      <c r="F109" s="107" t="s">
        <v>260</v>
      </c>
    </row>
    <row r="110" spans="1:6" ht="24" customHeight="1" x14ac:dyDescent="0.2">
      <c r="A110" s="106" t="s">
        <v>458</v>
      </c>
      <c r="B110" s="130" t="s">
        <v>564</v>
      </c>
      <c r="C110" s="148"/>
      <c r="D110" s="83">
        <f>E110</f>
        <v>4017</v>
      </c>
      <c r="E110" s="84">
        <v>4017</v>
      </c>
      <c r="F110" s="107" t="s">
        <v>260</v>
      </c>
    </row>
    <row r="111" spans="1:6" s="116" customFormat="1" ht="38.25" x14ac:dyDescent="0.2">
      <c r="A111" s="113" t="s">
        <v>459</v>
      </c>
      <c r="B111" s="122" t="s">
        <v>565</v>
      </c>
      <c r="C111" s="123">
        <v>7421</v>
      </c>
      <c r="D111" s="884">
        <f>E111</f>
        <v>1999</v>
      </c>
      <c r="E111" s="884">
        <f>SUM(E114:E115)</f>
        <v>1999</v>
      </c>
      <c r="F111" s="881" t="s">
        <v>260</v>
      </c>
    </row>
    <row r="112" spans="1:6" x14ac:dyDescent="0.2">
      <c r="A112" s="111"/>
      <c r="B112" s="124" t="s">
        <v>165</v>
      </c>
      <c r="C112" s="102"/>
      <c r="D112" s="885"/>
      <c r="E112" s="885"/>
      <c r="F112" s="882"/>
    </row>
    <row r="113" spans="1:7" x14ac:dyDescent="0.2">
      <c r="A113" s="111"/>
      <c r="B113" s="124" t="s">
        <v>525</v>
      </c>
      <c r="C113" s="102"/>
      <c r="D113" s="886"/>
      <c r="E113" s="886"/>
      <c r="F113" s="883"/>
    </row>
    <row r="114" spans="1:7" ht="89.25" x14ac:dyDescent="0.2">
      <c r="A114" s="125" t="s">
        <v>460</v>
      </c>
      <c r="B114" s="126" t="s">
        <v>796</v>
      </c>
      <c r="C114" s="148"/>
      <c r="D114" s="59">
        <f>E114</f>
        <v>0</v>
      </c>
      <c r="E114" s="142"/>
      <c r="F114" s="107" t="s">
        <v>260</v>
      </c>
    </row>
    <row r="115" spans="1:7" s="116" customFormat="1" ht="51" x14ac:dyDescent="0.2">
      <c r="A115" s="125" t="s">
        <v>164</v>
      </c>
      <c r="B115" s="130" t="s">
        <v>797</v>
      </c>
      <c r="C115" s="107"/>
      <c r="D115" s="83">
        <f>E115</f>
        <v>1999</v>
      </c>
      <c r="E115" s="127">
        <v>1999</v>
      </c>
      <c r="F115" s="107" t="s">
        <v>260</v>
      </c>
    </row>
    <row r="116" spans="1:7" s="116" customFormat="1" x14ac:dyDescent="0.2">
      <c r="A116" s="113" t="s">
        <v>626</v>
      </c>
      <c r="B116" s="122" t="s">
        <v>566</v>
      </c>
      <c r="C116" s="123">
        <v>7422</v>
      </c>
      <c r="D116" s="884">
        <f>E116</f>
        <v>51980</v>
      </c>
      <c r="E116" s="884">
        <f>E119+E120+E121</f>
        <v>51980</v>
      </c>
      <c r="F116" s="881" t="s">
        <v>260</v>
      </c>
    </row>
    <row r="117" spans="1:7" x14ac:dyDescent="0.2">
      <c r="A117" s="111"/>
      <c r="B117" s="124" t="s">
        <v>166</v>
      </c>
      <c r="C117" s="102"/>
      <c r="D117" s="885"/>
      <c r="E117" s="885"/>
      <c r="F117" s="882"/>
    </row>
    <row r="118" spans="1:7" x14ac:dyDescent="0.2">
      <c r="A118" s="111"/>
      <c r="B118" s="124" t="s">
        <v>525</v>
      </c>
      <c r="C118" s="102"/>
      <c r="D118" s="886"/>
      <c r="E118" s="886"/>
      <c r="F118" s="883"/>
    </row>
    <row r="119" spans="1:7" s="116" customFormat="1" x14ac:dyDescent="0.2">
      <c r="A119" s="125" t="s">
        <v>627</v>
      </c>
      <c r="B119" s="130" t="s">
        <v>567</v>
      </c>
      <c r="C119" s="155"/>
      <c r="D119" s="83">
        <f>E119</f>
        <v>51180</v>
      </c>
      <c r="E119" s="84">
        <v>51180</v>
      </c>
      <c r="F119" s="107" t="s">
        <v>260</v>
      </c>
      <c r="G119" s="716"/>
    </row>
    <row r="120" spans="1:7" ht="38.25" x14ac:dyDescent="0.2">
      <c r="A120" s="125" t="s">
        <v>628</v>
      </c>
      <c r="B120" s="130" t="s">
        <v>568</v>
      </c>
      <c r="C120" s="107"/>
      <c r="D120" s="83">
        <f>E120</f>
        <v>800</v>
      </c>
      <c r="E120" s="84">
        <v>800</v>
      </c>
      <c r="F120" s="107" t="s">
        <v>260</v>
      </c>
    </row>
    <row r="121" spans="1:7" ht="63.75" x14ac:dyDescent="0.2">
      <c r="A121" s="125" t="s">
        <v>629</v>
      </c>
      <c r="B121" s="130" t="s">
        <v>798</v>
      </c>
      <c r="C121" s="107"/>
      <c r="D121" s="83">
        <f>E121</f>
        <v>0</v>
      </c>
      <c r="E121" s="127"/>
      <c r="F121" s="107" t="s">
        <v>260</v>
      </c>
    </row>
    <row r="122" spans="1:7" s="116" customFormat="1" x14ac:dyDescent="0.2">
      <c r="A122" s="113" t="s">
        <v>630</v>
      </c>
      <c r="B122" s="122" t="s">
        <v>569</v>
      </c>
      <c r="C122" s="123">
        <v>7431</v>
      </c>
      <c r="D122" s="884">
        <f>E122</f>
        <v>400</v>
      </c>
      <c r="E122" s="884">
        <f>E125+E126</f>
        <v>400</v>
      </c>
      <c r="F122" s="881" t="s">
        <v>260</v>
      </c>
    </row>
    <row r="123" spans="1:7" x14ac:dyDescent="0.2">
      <c r="A123" s="111"/>
      <c r="B123" s="124" t="s">
        <v>631</v>
      </c>
      <c r="C123" s="102"/>
      <c r="D123" s="885"/>
      <c r="E123" s="885"/>
      <c r="F123" s="882"/>
    </row>
    <row r="124" spans="1:7" x14ac:dyDescent="0.2">
      <c r="A124" s="111"/>
      <c r="B124" s="124" t="s">
        <v>525</v>
      </c>
      <c r="C124" s="102"/>
      <c r="D124" s="886"/>
      <c r="E124" s="886"/>
      <c r="F124" s="883"/>
    </row>
    <row r="125" spans="1:7" ht="51" x14ac:dyDescent="0.2">
      <c r="A125" s="125" t="s">
        <v>632</v>
      </c>
      <c r="B125" s="130" t="s">
        <v>267</v>
      </c>
      <c r="C125" s="148"/>
      <c r="D125" s="83">
        <f>E125</f>
        <v>200</v>
      </c>
      <c r="E125" s="127">
        <v>200</v>
      </c>
      <c r="F125" s="107" t="s">
        <v>260</v>
      </c>
    </row>
    <row r="126" spans="1:7" s="116" customFormat="1" ht="38.25" x14ac:dyDescent="0.2">
      <c r="A126" s="125" t="s">
        <v>633</v>
      </c>
      <c r="B126" s="130" t="s">
        <v>167</v>
      </c>
      <c r="C126" s="148"/>
      <c r="D126" s="59">
        <f>E126</f>
        <v>200</v>
      </c>
      <c r="E126" s="142">
        <v>200</v>
      </c>
      <c r="F126" s="107" t="s">
        <v>260</v>
      </c>
    </row>
    <row r="127" spans="1:7" s="116" customFormat="1" x14ac:dyDescent="0.2">
      <c r="A127" s="113" t="s">
        <v>634</v>
      </c>
      <c r="B127" s="122" t="s">
        <v>168</v>
      </c>
      <c r="C127" s="123">
        <v>7441</v>
      </c>
      <c r="D127" s="878">
        <f>E127</f>
        <v>0</v>
      </c>
      <c r="E127" s="878">
        <f>E130+E131</f>
        <v>0</v>
      </c>
      <c r="F127" s="881" t="s">
        <v>260</v>
      </c>
    </row>
    <row r="128" spans="1:7" x14ac:dyDescent="0.2">
      <c r="A128" s="111"/>
      <c r="B128" s="124" t="s">
        <v>635</v>
      </c>
      <c r="C128" s="102"/>
      <c r="D128" s="879"/>
      <c r="E128" s="879"/>
      <c r="F128" s="882"/>
    </row>
    <row r="129" spans="1:9" x14ac:dyDescent="0.2">
      <c r="A129" s="154"/>
      <c r="B129" s="124" t="s">
        <v>525</v>
      </c>
      <c r="C129" s="120"/>
      <c r="D129" s="880"/>
      <c r="E129" s="880"/>
      <c r="F129" s="883"/>
    </row>
    <row r="130" spans="1:9" s="116" customFormat="1" ht="102" x14ac:dyDescent="0.2">
      <c r="A130" s="111" t="s">
        <v>636</v>
      </c>
      <c r="B130" s="126" t="s">
        <v>69</v>
      </c>
      <c r="C130" s="148"/>
      <c r="D130" s="59">
        <f>E130</f>
        <v>0</v>
      </c>
      <c r="E130" s="60"/>
      <c r="F130" s="107" t="s">
        <v>260</v>
      </c>
    </row>
    <row r="131" spans="1:9" s="116" customFormat="1" ht="102" x14ac:dyDescent="0.2">
      <c r="A131" s="125" t="s">
        <v>465</v>
      </c>
      <c r="B131" s="126" t="s">
        <v>70</v>
      </c>
      <c r="C131" s="153"/>
      <c r="D131" s="59">
        <f>E131</f>
        <v>0</v>
      </c>
      <c r="E131" s="60"/>
      <c r="F131" s="107" t="s">
        <v>260</v>
      </c>
    </row>
    <row r="132" spans="1:9" s="116" customFormat="1" ht="25.5" x14ac:dyDescent="0.2">
      <c r="A132" s="113" t="s">
        <v>637</v>
      </c>
      <c r="B132" s="122" t="s">
        <v>486</v>
      </c>
      <c r="C132" s="123">
        <v>7442</v>
      </c>
      <c r="D132" s="878">
        <f>F132</f>
        <v>0</v>
      </c>
      <c r="E132" s="881" t="s">
        <v>260</v>
      </c>
      <c r="F132" s="878">
        <f>F135+F136</f>
        <v>0</v>
      </c>
    </row>
    <row r="133" spans="1:9" x14ac:dyDescent="0.2">
      <c r="A133" s="111"/>
      <c r="B133" s="124" t="s">
        <v>169</v>
      </c>
      <c r="C133" s="102"/>
      <c r="D133" s="879"/>
      <c r="E133" s="882"/>
      <c r="F133" s="879"/>
    </row>
    <row r="134" spans="1:9" x14ac:dyDescent="0.2">
      <c r="A134" s="111"/>
      <c r="B134" s="124" t="s">
        <v>525</v>
      </c>
      <c r="C134" s="102"/>
      <c r="D134" s="880"/>
      <c r="E134" s="883"/>
      <c r="F134" s="880"/>
    </row>
    <row r="135" spans="1:9" ht="114.75" x14ac:dyDescent="0.2">
      <c r="A135" s="125" t="s">
        <v>638</v>
      </c>
      <c r="B135" s="126" t="s">
        <v>570</v>
      </c>
      <c r="C135" s="148"/>
      <c r="D135" s="59">
        <f>F135</f>
        <v>0</v>
      </c>
      <c r="E135" s="107" t="s">
        <v>260</v>
      </c>
      <c r="F135" s="142"/>
    </row>
    <row r="136" spans="1:9" s="116" customFormat="1" ht="114.75" x14ac:dyDescent="0.2">
      <c r="A136" s="125" t="s">
        <v>639</v>
      </c>
      <c r="B136" s="130" t="s">
        <v>571</v>
      </c>
      <c r="C136" s="148"/>
      <c r="D136" s="59">
        <f>F136</f>
        <v>0</v>
      </c>
      <c r="E136" s="107" t="s">
        <v>260</v>
      </c>
      <c r="F136" s="156"/>
    </row>
    <row r="137" spans="1:9" s="116" customFormat="1" x14ac:dyDescent="0.2">
      <c r="A137" s="129" t="s">
        <v>170</v>
      </c>
      <c r="B137" s="122" t="s">
        <v>266</v>
      </c>
      <c r="C137" s="115">
        <v>7451</v>
      </c>
      <c r="D137" s="875">
        <f>E137+F137-F141</f>
        <v>19313.899999999994</v>
      </c>
      <c r="E137" s="875">
        <f>E142</f>
        <v>19313.900000000001</v>
      </c>
      <c r="F137" s="875">
        <f>F140+F141+F142</f>
        <v>150000</v>
      </c>
    </row>
    <row r="138" spans="1:9" x14ac:dyDescent="0.2">
      <c r="A138" s="132"/>
      <c r="B138" s="124" t="s">
        <v>487</v>
      </c>
      <c r="C138" s="119"/>
      <c r="D138" s="876"/>
      <c r="E138" s="876"/>
      <c r="F138" s="876"/>
    </row>
    <row r="139" spans="1:9" x14ac:dyDescent="0.2">
      <c r="A139" s="134"/>
      <c r="B139" s="124" t="s">
        <v>525</v>
      </c>
      <c r="C139" s="121"/>
      <c r="D139" s="877"/>
      <c r="E139" s="877"/>
      <c r="F139" s="877"/>
    </row>
    <row r="140" spans="1:9" ht="25.5" x14ac:dyDescent="0.2">
      <c r="A140" s="125" t="s">
        <v>171</v>
      </c>
      <c r="B140" s="130" t="s">
        <v>572</v>
      </c>
      <c r="C140" s="148"/>
      <c r="D140" s="786" t="s">
        <v>250</v>
      </c>
      <c r="E140" s="107" t="s">
        <v>260</v>
      </c>
      <c r="F140" s="142"/>
    </row>
    <row r="141" spans="1:9" ht="38.25" x14ac:dyDescent="0.2">
      <c r="A141" s="125" t="s">
        <v>172</v>
      </c>
      <c r="B141" s="130" t="s">
        <v>801</v>
      </c>
      <c r="C141" s="148"/>
      <c r="D141" s="787" t="s">
        <v>250</v>
      </c>
      <c r="E141" s="107" t="s">
        <v>260</v>
      </c>
      <c r="F141" s="143">
        <v>150000</v>
      </c>
      <c r="H141" s="683"/>
      <c r="I141" s="710"/>
    </row>
    <row r="142" spans="1:9" ht="38.25" x14ac:dyDescent="0.2">
      <c r="A142" s="125" t="s">
        <v>173</v>
      </c>
      <c r="B142" s="126" t="s">
        <v>457</v>
      </c>
      <c r="C142" s="148"/>
      <c r="D142" s="787">
        <f>E142+F142</f>
        <v>19313.900000000001</v>
      </c>
      <c r="E142" s="143">
        <v>19313.900000000001</v>
      </c>
      <c r="F142" s="142"/>
      <c r="H142" s="710"/>
    </row>
    <row r="143" spans="1:9" x14ac:dyDescent="0.2">
      <c r="A143" s="102"/>
      <c r="B143" s="102"/>
      <c r="C143" s="102"/>
      <c r="D143" s="102"/>
      <c r="E143" s="713"/>
      <c r="F143" s="102"/>
    </row>
    <row r="144" spans="1:9" x14ac:dyDescent="0.2">
      <c r="A144" s="102"/>
      <c r="B144" s="102"/>
      <c r="C144" s="102"/>
      <c r="D144" s="102"/>
      <c r="E144" s="714"/>
      <c r="F144" s="102"/>
    </row>
    <row r="145" spans="1:7" x14ac:dyDescent="0.2">
      <c r="A145" s="102"/>
      <c r="B145" s="102"/>
      <c r="C145" s="102"/>
      <c r="D145" s="102"/>
      <c r="E145" s="102"/>
      <c r="F145" s="102"/>
    </row>
    <row r="146" spans="1:7" x14ac:dyDescent="0.2">
      <c r="B146" s="102"/>
      <c r="C146" s="102"/>
      <c r="D146" s="102"/>
      <c r="E146" s="102"/>
      <c r="F146" s="102"/>
    </row>
    <row r="147" spans="1:7" x14ac:dyDescent="0.2">
      <c r="B147" s="102"/>
      <c r="C147" s="102"/>
      <c r="D147" s="102"/>
      <c r="E147" s="102"/>
      <c r="F147" s="102"/>
    </row>
    <row r="148" spans="1:7" x14ac:dyDescent="0.2">
      <c r="B148" s="102"/>
      <c r="C148" s="102"/>
      <c r="D148" s="102"/>
      <c r="E148" s="102"/>
      <c r="F148" s="102"/>
    </row>
    <row r="149" spans="1:7" x14ac:dyDescent="0.2">
      <c r="C149" s="102"/>
      <c r="D149" s="102"/>
      <c r="E149" s="102"/>
      <c r="F149" s="102"/>
      <c r="G149" s="102" t="s">
        <v>132</v>
      </c>
    </row>
    <row r="150" spans="1:7" x14ac:dyDescent="0.2">
      <c r="C150" s="102"/>
      <c r="D150" s="102"/>
      <c r="E150" s="102"/>
      <c r="F150" s="102"/>
    </row>
    <row r="151" spans="1:7" x14ac:dyDescent="0.2">
      <c r="C151" s="102"/>
      <c r="D151" s="102"/>
      <c r="E151" s="102"/>
      <c r="F151" s="102"/>
    </row>
    <row r="152" spans="1:7" x14ac:dyDescent="0.2">
      <c r="C152" s="102"/>
      <c r="D152" s="102"/>
      <c r="E152" s="102"/>
      <c r="F152" s="102"/>
    </row>
    <row r="153" spans="1:7" x14ac:dyDescent="0.2">
      <c r="C153" s="102"/>
      <c r="D153" s="102"/>
      <c r="E153" s="102"/>
      <c r="F153" s="102"/>
    </row>
    <row r="154" spans="1:7" x14ac:dyDescent="0.2">
      <c r="C154" s="102"/>
      <c r="D154" s="102"/>
      <c r="E154" s="102"/>
      <c r="F154" s="102"/>
    </row>
    <row r="155" spans="1:7" x14ac:dyDescent="0.2">
      <c r="C155" s="102"/>
      <c r="D155" s="102"/>
      <c r="E155" s="102"/>
      <c r="F155" s="102"/>
    </row>
    <row r="156" spans="1:7" x14ac:dyDescent="0.2">
      <c r="C156" s="102"/>
      <c r="D156" s="102"/>
      <c r="E156" s="102"/>
      <c r="F156" s="102"/>
    </row>
    <row r="157" spans="1:7" x14ac:dyDescent="0.2">
      <c r="C157" s="102"/>
      <c r="D157" s="102"/>
      <c r="E157" s="102"/>
      <c r="F157" s="102"/>
    </row>
    <row r="158" spans="1:7" x14ac:dyDescent="0.2">
      <c r="C158" s="102"/>
      <c r="D158" s="102"/>
      <c r="E158" s="102"/>
      <c r="F158" s="102"/>
    </row>
    <row r="159" spans="1:7" x14ac:dyDescent="0.2">
      <c r="C159" s="102"/>
      <c r="D159" s="102"/>
      <c r="E159" s="102"/>
      <c r="F159" s="102"/>
    </row>
    <row r="160" spans="1:7" x14ac:dyDescent="0.2">
      <c r="C160" s="102"/>
      <c r="D160" s="102"/>
      <c r="E160" s="102"/>
      <c r="F160" s="102"/>
    </row>
    <row r="161" spans="3:6" x14ac:dyDescent="0.2">
      <c r="C161" s="102"/>
      <c r="D161" s="102"/>
      <c r="E161" s="102"/>
      <c r="F161" s="102"/>
    </row>
    <row r="162" spans="3:6" x14ac:dyDescent="0.2">
      <c r="C162" s="102"/>
      <c r="D162" s="102"/>
      <c r="E162" s="102"/>
      <c r="F162" s="102"/>
    </row>
    <row r="163" spans="3:6" x14ac:dyDescent="0.2">
      <c r="C163" s="102"/>
      <c r="D163" s="102"/>
      <c r="E163" s="102"/>
      <c r="F163" s="102"/>
    </row>
    <row r="164" spans="3:6" x14ac:dyDescent="0.2">
      <c r="C164" s="102"/>
      <c r="D164" s="102"/>
      <c r="E164" s="102"/>
      <c r="F164" s="102"/>
    </row>
    <row r="165" spans="3:6" x14ac:dyDescent="0.2">
      <c r="C165" s="102"/>
      <c r="D165" s="102"/>
      <c r="E165" s="102"/>
      <c r="F165" s="102"/>
    </row>
    <row r="166" spans="3:6" x14ac:dyDescent="0.2">
      <c r="C166" s="102"/>
      <c r="D166" s="102"/>
      <c r="E166" s="102"/>
      <c r="F166" s="102"/>
    </row>
    <row r="167" spans="3:6" x14ac:dyDescent="0.2">
      <c r="C167" s="102"/>
      <c r="D167" s="102"/>
      <c r="E167" s="102"/>
      <c r="F167" s="102"/>
    </row>
    <row r="168" spans="3:6" x14ac:dyDescent="0.2">
      <c r="C168" s="102"/>
      <c r="D168" s="102"/>
      <c r="E168" s="102"/>
      <c r="F168" s="102"/>
    </row>
    <row r="169" spans="3:6" x14ac:dyDescent="0.2">
      <c r="C169" s="102"/>
      <c r="D169" s="102"/>
      <c r="E169" s="102"/>
      <c r="F169" s="102"/>
    </row>
    <row r="170" spans="3:6" x14ac:dyDescent="0.2">
      <c r="C170" s="102"/>
      <c r="D170" s="102"/>
      <c r="E170" s="102"/>
      <c r="F170" s="102"/>
    </row>
    <row r="171" spans="3:6" x14ac:dyDescent="0.2">
      <c r="C171" s="102"/>
      <c r="D171" s="102"/>
      <c r="E171" s="102"/>
      <c r="F171" s="102"/>
    </row>
    <row r="172" spans="3:6" x14ac:dyDescent="0.2">
      <c r="C172" s="102"/>
      <c r="D172" s="102"/>
      <c r="E172" s="102"/>
      <c r="F172" s="102"/>
    </row>
    <row r="173" spans="3:6" x14ac:dyDescent="0.2">
      <c r="C173" s="102"/>
      <c r="D173" s="102"/>
      <c r="E173" s="102"/>
      <c r="F173" s="102"/>
    </row>
    <row r="174" spans="3:6" x14ac:dyDescent="0.2">
      <c r="C174" s="102"/>
      <c r="D174" s="102"/>
      <c r="E174" s="102"/>
      <c r="F174" s="102"/>
    </row>
    <row r="175" spans="3:6" x14ac:dyDescent="0.2">
      <c r="C175" s="102"/>
      <c r="D175" s="102"/>
      <c r="E175" s="102"/>
      <c r="F175" s="102"/>
    </row>
    <row r="176" spans="3:6" x14ac:dyDescent="0.2">
      <c r="C176" s="102"/>
      <c r="D176" s="102"/>
      <c r="E176" s="102"/>
      <c r="F176" s="102"/>
    </row>
    <row r="177" spans="3:6" x14ac:dyDescent="0.2">
      <c r="C177" s="102"/>
      <c r="D177" s="102"/>
      <c r="E177" s="102"/>
      <c r="F177" s="102"/>
    </row>
    <row r="178" spans="3:6" x14ac:dyDescent="0.2">
      <c r="C178" s="102"/>
      <c r="D178" s="102"/>
      <c r="E178" s="102"/>
      <c r="F178" s="102"/>
    </row>
    <row r="179" spans="3:6" x14ac:dyDescent="0.2">
      <c r="C179" s="102"/>
      <c r="D179" s="102"/>
      <c r="E179" s="102"/>
      <c r="F179" s="102"/>
    </row>
    <row r="180" spans="3:6" x14ac:dyDescent="0.2">
      <c r="C180" s="102"/>
      <c r="D180" s="102"/>
      <c r="E180" s="102"/>
      <c r="F180" s="102"/>
    </row>
    <row r="181" spans="3:6" x14ac:dyDescent="0.2">
      <c r="C181" s="102"/>
      <c r="D181" s="102"/>
      <c r="E181" s="102"/>
      <c r="F181" s="102"/>
    </row>
    <row r="182" spans="3:6" x14ac:dyDescent="0.2">
      <c r="C182" s="102"/>
      <c r="D182" s="102"/>
      <c r="E182" s="102"/>
      <c r="F182" s="102"/>
    </row>
    <row r="183" spans="3:6" x14ac:dyDescent="0.2">
      <c r="C183" s="102"/>
      <c r="D183" s="102"/>
      <c r="E183" s="102"/>
      <c r="F183" s="102"/>
    </row>
    <row r="184" spans="3:6" x14ac:dyDescent="0.2">
      <c r="C184" s="102"/>
      <c r="D184" s="102"/>
      <c r="E184" s="102"/>
      <c r="F184" s="102"/>
    </row>
    <row r="185" spans="3:6" x14ac:dyDescent="0.2">
      <c r="C185" s="102"/>
      <c r="D185" s="102"/>
      <c r="E185" s="102"/>
      <c r="F185" s="102"/>
    </row>
    <row r="186" spans="3:6" x14ac:dyDescent="0.2">
      <c r="C186" s="102"/>
      <c r="D186" s="102"/>
      <c r="E186" s="102"/>
      <c r="F186" s="102"/>
    </row>
    <row r="187" spans="3:6" x14ac:dyDescent="0.2">
      <c r="C187" s="102"/>
      <c r="D187" s="102"/>
      <c r="E187" s="102"/>
      <c r="F187" s="102"/>
    </row>
    <row r="188" spans="3:6" x14ac:dyDescent="0.2">
      <c r="C188" s="102"/>
      <c r="D188" s="102"/>
      <c r="E188" s="102"/>
      <c r="F188" s="102"/>
    </row>
    <row r="189" spans="3:6" x14ac:dyDescent="0.2">
      <c r="C189" s="102"/>
      <c r="D189" s="102"/>
      <c r="E189" s="102"/>
      <c r="F189" s="102"/>
    </row>
    <row r="190" spans="3:6" x14ac:dyDescent="0.2">
      <c r="C190" s="102"/>
      <c r="D190" s="102"/>
      <c r="E190" s="102"/>
      <c r="F190" s="102"/>
    </row>
    <row r="191" spans="3:6" x14ac:dyDescent="0.2">
      <c r="C191" s="102"/>
      <c r="D191" s="102"/>
      <c r="E191" s="102"/>
      <c r="F191" s="102"/>
    </row>
    <row r="192" spans="3:6" x14ac:dyDescent="0.2">
      <c r="C192" s="102"/>
      <c r="D192" s="102"/>
      <c r="E192" s="102"/>
      <c r="F192" s="102"/>
    </row>
    <row r="193" spans="3:6" x14ac:dyDescent="0.2">
      <c r="C193" s="102"/>
      <c r="D193" s="102"/>
      <c r="E193" s="102"/>
      <c r="F193" s="102"/>
    </row>
    <row r="194" spans="3:6" x14ac:dyDescent="0.2">
      <c r="C194" s="102"/>
      <c r="D194" s="102"/>
      <c r="E194" s="102"/>
      <c r="F194" s="102"/>
    </row>
    <row r="195" spans="3:6" x14ac:dyDescent="0.2">
      <c r="C195" s="102"/>
      <c r="D195" s="102"/>
      <c r="E195" s="102"/>
      <c r="F195" s="102"/>
    </row>
    <row r="196" spans="3:6" x14ac:dyDescent="0.2">
      <c r="C196" s="102"/>
      <c r="D196" s="102"/>
      <c r="E196" s="102"/>
      <c r="F196" s="102"/>
    </row>
    <row r="197" spans="3:6" x14ac:dyDescent="0.2">
      <c r="C197" s="102"/>
      <c r="D197" s="102"/>
      <c r="E197" s="102"/>
      <c r="F197" s="102"/>
    </row>
    <row r="198" spans="3:6" x14ac:dyDescent="0.2">
      <c r="C198" s="102"/>
      <c r="D198" s="102"/>
      <c r="E198" s="102"/>
      <c r="F198" s="102"/>
    </row>
    <row r="199" spans="3:6" x14ac:dyDescent="0.2">
      <c r="C199" s="102"/>
      <c r="D199" s="102"/>
      <c r="E199" s="102"/>
      <c r="F199" s="102"/>
    </row>
    <row r="200" spans="3:6" x14ac:dyDescent="0.2">
      <c r="C200" s="102"/>
      <c r="D200" s="102"/>
      <c r="E200" s="102"/>
      <c r="F200" s="102"/>
    </row>
    <row r="201" spans="3:6" x14ac:dyDescent="0.2">
      <c r="C201" s="102"/>
      <c r="D201" s="102"/>
      <c r="E201" s="102"/>
      <c r="F201" s="102"/>
    </row>
    <row r="202" spans="3:6" x14ac:dyDescent="0.2">
      <c r="C202" s="102"/>
      <c r="D202" s="102"/>
      <c r="E202" s="102"/>
      <c r="F202" s="102"/>
    </row>
    <row r="203" spans="3:6" x14ac:dyDescent="0.2">
      <c r="C203" s="102"/>
      <c r="D203" s="102"/>
      <c r="E203" s="102"/>
      <c r="F203" s="102"/>
    </row>
    <row r="204" spans="3:6" x14ac:dyDescent="0.2">
      <c r="C204" s="102"/>
      <c r="D204" s="102"/>
      <c r="E204" s="102"/>
      <c r="F204" s="102"/>
    </row>
    <row r="205" spans="3:6" x14ac:dyDescent="0.2">
      <c r="C205" s="102"/>
      <c r="D205" s="102"/>
      <c r="E205" s="102"/>
      <c r="F205" s="102"/>
    </row>
    <row r="206" spans="3:6" x14ac:dyDescent="0.2">
      <c r="C206" s="102"/>
      <c r="D206" s="102"/>
      <c r="E206" s="102"/>
      <c r="F206" s="102"/>
    </row>
    <row r="207" spans="3:6" x14ac:dyDescent="0.2">
      <c r="C207" s="102"/>
      <c r="D207" s="102"/>
      <c r="E207" s="102"/>
      <c r="F207" s="102"/>
    </row>
    <row r="208" spans="3:6" x14ac:dyDescent="0.2">
      <c r="C208" s="102"/>
      <c r="D208" s="102"/>
      <c r="E208" s="102"/>
      <c r="F208" s="102"/>
    </row>
    <row r="209" spans="3:6" x14ac:dyDescent="0.2">
      <c r="C209" s="102"/>
      <c r="D209" s="102"/>
      <c r="E209" s="102"/>
      <c r="F209" s="102"/>
    </row>
    <row r="210" spans="3:6" x14ac:dyDescent="0.2">
      <c r="C210" s="102"/>
      <c r="D210" s="102"/>
      <c r="E210" s="102"/>
      <c r="F210" s="102"/>
    </row>
    <row r="211" spans="3:6" x14ac:dyDescent="0.2">
      <c r="C211" s="102"/>
      <c r="D211" s="102"/>
      <c r="E211" s="102"/>
      <c r="F211" s="102"/>
    </row>
    <row r="212" spans="3:6" x14ac:dyDescent="0.2">
      <c r="C212" s="102"/>
      <c r="D212" s="102"/>
      <c r="E212" s="102"/>
      <c r="F212" s="102"/>
    </row>
    <row r="213" spans="3:6" x14ac:dyDescent="0.2">
      <c r="C213" s="102"/>
      <c r="D213" s="102"/>
      <c r="E213" s="102"/>
      <c r="F213" s="102"/>
    </row>
    <row r="214" spans="3:6" x14ac:dyDescent="0.2">
      <c r="C214" s="102"/>
      <c r="D214" s="102"/>
      <c r="E214" s="102"/>
      <c r="F214" s="102"/>
    </row>
    <row r="215" spans="3:6" x14ac:dyDescent="0.2">
      <c r="C215" s="102"/>
      <c r="D215" s="102"/>
      <c r="E215" s="102"/>
      <c r="F215" s="102"/>
    </row>
    <row r="216" spans="3:6" x14ac:dyDescent="0.2">
      <c r="C216" s="102"/>
      <c r="D216" s="102"/>
      <c r="E216" s="102"/>
      <c r="F216" s="102"/>
    </row>
    <row r="217" spans="3:6" x14ac:dyDescent="0.2">
      <c r="C217" s="102"/>
      <c r="D217" s="102"/>
      <c r="E217" s="102"/>
      <c r="F217" s="102"/>
    </row>
    <row r="218" spans="3:6" x14ac:dyDescent="0.2">
      <c r="C218" s="102"/>
      <c r="D218" s="102"/>
      <c r="E218" s="102"/>
      <c r="F218" s="102"/>
    </row>
    <row r="219" spans="3:6" x14ac:dyDescent="0.2">
      <c r="C219" s="102"/>
      <c r="D219" s="102"/>
      <c r="E219" s="102"/>
      <c r="F219" s="102"/>
    </row>
    <row r="220" spans="3:6" x14ac:dyDescent="0.2">
      <c r="C220" s="102"/>
      <c r="D220" s="102"/>
      <c r="E220" s="102"/>
      <c r="F220" s="102"/>
    </row>
    <row r="221" spans="3:6" x14ac:dyDescent="0.2">
      <c r="C221" s="102"/>
      <c r="D221" s="102"/>
      <c r="E221" s="102"/>
      <c r="F221" s="102"/>
    </row>
    <row r="222" spans="3:6" x14ac:dyDescent="0.2">
      <c r="C222" s="102"/>
      <c r="D222" s="102"/>
      <c r="E222" s="102"/>
      <c r="F222" s="102"/>
    </row>
    <row r="223" spans="3:6" x14ac:dyDescent="0.2">
      <c r="C223" s="102"/>
      <c r="D223" s="102"/>
      <c r="E223" s="102"/>
      <c r="F223" s="102"/>
    </row>
    <row r="224" spans="3:6" x14ac:dyDescent="0.2">
      <c r="C224" s="102"/>
      <c r="D224" s="102"/>
      <c r="E224" s="102"/>
      <c r="F224" s="102"/>
    </row>
    <row r="225" spans="3:6" x14ac:dyDescent="0.2">
      <c r="C225" s="102"/>
      <c r="D225" s="102"/>
      <c r="E225" s="102"/>
      <c r="F225" s="102"/>
    </row>
    <row r="226" spans="3:6" x14ac:dyDescent="0.2">
      <c r="C226" s="102"/>
      <c r="D226" s="102"/>
      <c r="E226" s="102"/>
      <c r="F226" s="102"/>
    </row>
    <row r="227" spans="3:6" x14ac:dyDescent="0.2">
      <c r="C227" s="102"/>
      <c r="D227" s="102"/>
      <c r="E227" s="102"/>
      <c r="F227" s="102"/>
    </row>
    <row r="228" spans="3:6" x14ac:dyDescent="0.2">
      <c r="C228" s="102"/>
      <c r="D228" s="102"/>
      <c r="E228" s="102"/>
      <c r="F228" s="102"/>
    </row>
    <row r="229" spans="3:6" x14ac:dyDescent="0.2">
      <c r="C229" s="102"/>
      <c r="D229" s="102"/>
      <c r="E229" s="102"/>
      <c r="F229" s="102"/>
    </row>
    <row r="230" spans="3:6" x14ac:dyDescent="0.2">
      <c r="C230" s="102"/>
      <c r="D230" s="102"/>
      <c r="E230" s="102"/>
      <c r="F230" s="102"/>
    </row>
    <row r="231" spans="3:6" x14ac:dyDescent="0.2">
      <c r="C231" s="102"/>
      <c r="D231" s="102"/>
      <c r="E231" s="102"/>
      <c r="F231" s="102"/>
    </row>
    <row r="232" spans="3:6" x14ac:dyDescent="0.2">
      <c r="C232" s="102"/>
      <c r="D232" s="102"/>
      <c r="E232" s="102"/>
      <c r="F232" s="102"/>
    </row>
    <row r="233" spans="3:6" x14ac:dyDescent="0.2">
      <c r="C233" s="102"/>
      <c r="D233" s="102"/>
      <c r="E233" s="102"/>
      <c r="F233" s="102"/>
    </row>
    <row r="234" spans="3:6" x14ac:dyDescent="0.2">
      <c r="C234" s="102"/>
      <c r="D234" s="102"/>
      <c r="E234" s="102"/>
      <c r="F234" s="102"/>
    </row>
    <row r="235" spans="3:6" x14ac:dyDescent="0.2">
      <c r="C235" s="102"/>
      <c r="D235" s="102"/>
      <c r="E235" s="102"/>
      <c r="F235" s="102"/>
    </row>
    <row r="236" spans="3:6" x14ac:dyDescent="0.2">
      <c r="C236" s="102"/>
      <c r="D236" s="102"/>
      <c r="E236" s="102"/>
      <c r="F236" s="102"/>
    </row>
    <row r="237" spans="3:6" x14ac:dyDescent="0.2">
      <c r="C237" s="102"/>
      <c r="D237" s="102"/>
      <c r="E237" s="102"/>
      <c r="F237" s="102"/>
    </row>
    <row r="238" spans="3:6" x14ac:dyDescent="0.2">
      <c r="C238" s="102"/>
      <c r="D238" s="102"/>
      <c r="E238" s="102"/>
      <c r="F238" s="102"/>
    </row>
    <row r="239" spans="3:6" x14ac:dyDescent="0.2">
      <c r="C239" s="102"/>
      <c r="D239" s="102"/>
      <c r="E239" s="102"/>
      <c r="F239" s="102"/>
    </row>
    <row r="240" spans="3:6" x14ac:dyDescent="0.2">
      <c r="C240" s="102"/>
      <c r="D240" s="102"/>
      <c r="E240" s="102"/>
      <c r="F240" s="102"/>
    </row>
    <row r="241" spans="3:6" x14ac:dyDescent="0.2">
      <c r="C241" s="102"/>
      <c r="D241" s="102"/>
      <c r="E241" s="102"/>
      <c r="F241" s="102"/>
    </row>
    <row r="242" spans="3:6" x14ac:dyDescent="0.2">
      <c r="C242" s="102"/>
      <c r="D242" s="102"/>
      <c r="E242" s="102"/>
      <c r="F242" s="102"/>
    </row>
    <row r="243" spans="3:6" x14ac:dyDescent="0.2">
      <c r="C243" s="102"/>
      <c r="D243" s="102"/>
      <c r="E243" s="102"/>
      <c r="F243" s="102"/>
    </row>
    <row r="244" spans="3:6" x14ac:dyDescent="0.2">
      <c r="C244" s="102"/>
      <c r="D244" s="102"/>
      <c r="E244" s="102"/>
      <c r="F244" s="102"/>
    </row>
    <row r="245" spans="3:6" x14ac:dyDescent="0.2">
      <c r="C245" s="102"/>
      <c r="D245" s="102"/>
      <c r="E245" s="102"/>
      <c r="F245" s="102"/>
    </row>
    <row r="246" spans="3:6" x14ac:dyDescent="0.2">
      <c r="C246" s="102"/>
      <c r="D246" s="102"/>
      <c r="E246" s="102"/>
      <c r="F246" s="102"/>
    </row>
    <row r="247" spans="3:6" x14ac:dyDescent="0.2">
      <c r="C247" s="102"/>
      <c r="D247" s="102"/>
      <c r="E247" s="102"/>
      <c r="F247" s="102"/>
    </row>
    <row r="248" spans="3:6" x14ac:dyDescent="0.2">
      <c r="C248" s="102"/>
      <c r="D248" s="102"/>
      <c r="E248" s="102"/>
      <c r="F248" s="102"/>
    </row>
    <row r="249" spans="3:6" x14ac:dyDescent="0.2">
      <c r="C249" s="102"/>
      <c r="D249" s="102"/>
      <c r="E249" s="102"/>
      <c r="F249" s="102"/>
    </row>
    <row r="250" spans="3:6" x14ac:dyDescent="0.2">
      <c r="C250" s="102"/>
      <c r="D250" s="102"/>
      <c r="E250" s="102"/>
      <c r="F250" s="102"/>
    </row>
    <row r="251" spans="3:6" x14ac:dyDescent="0.2">
      <c r="C251" s="102"/>
      <c r="D251" s="102"/>
      <c r="E251" s="102"/>
      <c r="F251" s="102"/>
    </row>
    <row r="252" spans="3:6" x14ac:dyDescent="0.2">
      <c r="C252" s="102"/>
      <c r="D252" s="102"/>
      <c r="E252" s="102"/>
      <c r="F252" s="102"/>
    </row>
    <row r="253" spans="3:6" x14ac:dyDescent="0.2">
      <c r="C253" s="102"/>
      <c r="D253" s="102"/>
      <c r="E253" s="102"/>
      <c r="F253" s="102"/>
    </row>
    <row r="254" spans="3:6" x14ac:dyDescent="0.2">
      <c r="C254" s="102"/>
      <c r="D254" s="102"/>
      <c r="E254" s="102"/>
      <c r="F254" s="102"/>
    </row>
    <row r="255" spans="3:6" x14ac:dyDescent="0.2">
      <c r="C255" s="102"/>
      <c r="D255" s="102"/>
      <c r="E255" s="102"/>
      <c r="F255" s="102"/>
    </row>
    <row r="256" spans="3:6" x14ac:dyDescent="0.2">
      <c r="C256" s="102"/>
      <c r="D256" s="102"/>
      <c r="E256" s="102"/>
      <c r="F256" s="102"/>
    </row>
    <row r="257" spans="3:6" x14ac:dyDescent="0.2">
      <c r="C257" s="102"/>
      <c r="D257" s="102"/>
      <c r="E257" s="102"/>
      <c r="F257" s="102"/>
    </row>
    <row r="258" spans="3:6" x14ac:dyDescent="0.2">
      <c r="C258" s="102"/>
      <c r="D258" s="102"/>
      <c r="E258" s="102"/>
      <c r="F258" s="102"/>
    </row>
    <row r="259" spans="3:6" x14ac:dyDescent="0.2">
      <c r="C259" s="102"/>
      <c r="D259" s="102"/>
      <c r="E259" s="102"/>
      <c r="F259" s="102"/>
    </row>
    <row r="260" spans="3:6" x14ac:dyDescent="0.2">
      <c r="C260" s="102"/>
      <c r="D260" s="102"/>
      <c r="E260" s="102"/>
      <c r="F260" s="102"/>
    </row>
    <row r="261" spans="3:6" x14ac:dyDescent="0.2">
      <c r="C261" s="102"/>
      <c r="D261" s="102"/>
      <c r="E261" s="102"/>
      <c r="F261" s="102"/>
    </row>
    <row r="262" spans="3:6" x14ac:dyDescent="0.2">
      <c r="C262" s="102"/>
      <c r="D262" s="102"/>
      <c r="E262" s="102"/>
      <c r="F262" s="102"/>
    </row>
    <row r="263" spans="3:6" x14ac:dyDescent="0.2">
      <c r="C263" s="102"/>
      <c r="D263" s="102"/>
      <c r="E263" s="102"/>
      <c r="F263" s="102"/>
    </row>
    <row r="264" spans="3:6" x14ac:dyDescent="0.2">
      <c r="C264" s="102"/>
      <c r="D264" s="102"/>
      <c r="E264" s="102"/>
      <c r="F264" s="102"/>
    </row>
    <row r="265" spans="3:6" x14ac:dyDescent="0.2">
      <c r="C265" s="102"/>
      <c r="D265" s="102"/>
      <c r="E265" s="102"/>
      <c r="F265" s="102"/>
    </row>
    <row r="266" spans="3:6" x14ac:dyDescent="0.2">
      <c r="C266" s="102"/>
      <c r="D266" s="102"/>
      <c r="E266" s="102"/>
      <c r="F266" s="102"/>
    </row>
    <row r="267" spans="3:6" x14ac:dyDescent="0.2">
      <c r="C267" s="102"/>
      <c r="D267" s="102"/>
      <c r="E267" s="102"/>
      <c r="F267" s="102"/>
    </row>
    <row r="268" spans="3:6" x14ac:dyDescent="0.2">
      <c r="C268" s="102"/>
      <c r="D268" s="102"/>
      <c r="E268" s="102"/>
      <c r="F268" s="102"/>
    </row>
    <row r="269" spans="3:6" x14ac:dyDescent="0.2">
      <c r="C269" s="102"/>
      <c r="D269" s="102"/>
      <c r="E269" s="102"/>
      <c r="F269" s="102"/>
    </row>
    <row r="270" spans="3:6" x14ac:dyDescent="0.2">
      <c r="C270" s="102"/>
      <c r="D270" s="102"/>
      <c r="E270" s="102"/>
      <c r="F270" s="102"/>
    </row>
    <row r="271" spans="3:6" x14ac:dyDescent="0.2">
      <c r="C271" s="102"/>
      <c r="D271" s="102"/>
      <c r="E271" s="102"/>
      <c r="F271" s="102"/>
    </row>
    <row r="272" spans="3:6" x14ac:dyDescent="0.2">
      <c r="C272" s="102"/>
      <c r="D272" s="102"/>
      <c r="E272" s="102"/>
      <c r="F272" s="102"/>
    </row>
    <row r="273" spans="3:6" x14ac:dyDescent="0.2">
      <c r="C273" s="102"/>
      <c r="D273" s="102"/>
      <c r="E273" s="102"/>
      <c r="F273" s="102"/>
    </row>
    <row r="274" spans="3:6" x14ac:dyDescent="0.2">
      <c r="C274" s="102"/>
      <c r="D274" s="102"/>
      <c r="E274" s="102"/>
      <c r="F274" s="102"/>
    </row>
    <row r="275" spans="3:6" x14ac:dyDescent="0.2">
      <c r="C275" s="102"/>
      <c r="D275" s="102"/>
      <c r="E275" s="102"/>
      <c r="F275" s="102"/>
    </row>
    <row r="276" spans="3:6" x14ac:dyDescent="0.2">
      <c r="C276" s="102"/>
      <c r="D276" s="102"/>
      <c r="E276" s="102"/>
      <c r="F276" s="102"/>
    </row>
    <row r="277" spans="3:6" x14ac:dyDescent="0.2">
      <c r="C277" s="102"/>
      <c r="D277" s="102"/>
      <c r="E277" s="102"/>
      <c r="F277" s="102"/>
    </row>
    <row r="278" spans="3:6" x14ac:dyDescent="0.2">
      <c r="C278" s="102"/>
      <c r="D278" s="102"/>
      <c r="E278" s="102"/>
      <c r="F278" s="102"/>
    </row>
    <row r="279" spans="3:6" x14ac:dyDescent="0.2">
      <c r="C279" s="102"/>
      <c r="D279" s="102"/>
      <c r="E279" s="102"/>
      <c r="F279" s="102"/>
    </row>
    <row r="280" spans="3:6" x14ac:dyDescent="0.2">
      <c r="C280" s="102"/>
      <c r="D280" s="102"/>
      <c r="E280" s="102"/>
      <c r="F280" s="102"/>
    </row>
    <row r="281" spans="3:6" x14ac:dyDescent="0.2">
      <c r="C281" s="102"/>
      <c r="D281" s="102"/>
      <c r="E281" s="102"/>
      <c r="F281" s="102"/>
    </row>
    <row r="282" spans="3:6" x14ac:dyDescent="0.2">
      <c r="C282" s="102"/>
      <c r="D282" s="102"/>
      <c r="E282" s="102"/>
      <c r="F282" s="102"/>
    </row>
    <row r="283" spans="3:6" x14ac:dyDescent="0.2">
      <c r="C283" s="102"/>
      <c r="D283" s="102"/>
      <c r="E283" s="102"/>
      <c r="F283" s="102"/>
    </row>
    <row r="284" spans="3:6" x14ac:dyDescent="0.2">
      <c r="C284" s="102"/>
      <c r="D284" s="102"/>
      <c r="E284" s="102"/>
      <c r="F284" s="102"/>
    </row>
    <row r="285" spans="3:6" x14ac:dyDescent="0.2">
      <c r="C285" s="102"/>
      <c r="D285" s="102"/>
      <c r="E285" s="102"/>
      <c r="F285" s="102"/>
    </row>
    <row r="286" spans="3:6" x14ac:dyDescent="0.2">
      <c r="C286" s="102"/>
      <c r="D286" s="102"/>
      <c r="E286" s="102"/>
      <c r="F286" s="102"/>
    </row>
    <row r="287" spans="3:6" x14ac:dyDescent="0.2">
      <c r="C287" s="102"/>
      <c r="D287" s="102"/>
      <c r="E287" s="102"/>
      <c r="F287" s="102"/>
    </row>
    <row r="288" spans="3:6" x14ac:dyDescent="0.2">
      <c r="C288" s="102"/>
      <c r="D288" s="102"/>
      <c r="E288" s="102"/>
      <c r="F288" s="102"/>
    </row>
    <row r="289" spans="3:6" x14ac:dyDescent="0.2">
      <c r="C289" s="102"/>
      <c r="D289" s="102"/>
      <c r="E289" s="102"/>
      <c r="F289" s="102"/>
    </row>
    <row r="290" spans="3:6" x14ac:dyDescent="0.2">
      <c r="C290" s="102"/>
      <c r="D290" s="102"/>
      <c r="E290" s="102"/>
      <c r="F290" s="102"/>
    </row>
    <row r="291" spans="3:6" x14ac:dyDescent="0.2">
      <c r="C291" s="102"/>
      <c r="D291" s="102"/>
      <c r="E291" s="102"/>
      <c r="F291" s="102"/>
    </row>
    <row r="292" spans="3:6" x14ac:dyDescent="0.2">
      <c r="C292" s="102"/>
      <c r="D292" s="102"/>
      <c r="E292" s="102"/>
      <c r="F292" s="102"/>
    </row>
    <row r="293" spans="3:6" x14ac:dyDescent="0.2">
      <c r="C293" s="102"/>
      <c r="D293" s="102"/>
      <c r="E293" s="102"/>
      <c r="F293" s="102"/>
    </row>
    <row r="294" spans="3:6" x14ac:dyDescent="0.2">
      <c r="C294" s="102"/>
      <c r="D294" s="102"/>
      <c r="E294" s="102"/>
      <c r="F294" s="102"/>
    </row>
    <row r="295" spans="3:6" x14ac:dyDescent="0.2">
      <c r="C295" s="102"/>
      <c r="D295" s="102"/>
      <c r="E295" s="102"/>
      <c r="F295" s="102"/>
    </row>
    <row r="296" spans="3:6" x14ac:dyDescent="0.2">
      <c r="C296" s="102"/>
      <c r="D296" s="102"/>
      <c r="E296" s="102"/>
      <c r="F296" s="102"/>
    </row>
    <row r="297" spans="3:6" x14ac:dyDescent="0.2">
      <c r="C297" s="102"/>
      <c r="D297" s="102"/>
      <c r="E297" s="102"/>
      <c r="F297" s="102"/>
    </row>
    <row r="298" spans="3:6" x14ac:dyDescent="0.2">
      <c r="C298" s="102"/>
      <c r="D298" s="102"/>
      <c r="E298" s="102"/>
      <c r="F298" s="102"/>
    </row>
    <row r="299" spans="3:6" x14ac:dyDescent="0.2">
      <c r="C299" s="102"/>
      <c r="D299" s="102"/>
      <c r="E299" s="102"/>
      <c r="F299" s="102"/>
    </row>
    <row r="300" spans="3:6" x14ac:dyDescent="0.2">
      <c r="C300" s="102"/>
      <c r="D300" s="102"/>
      <c r="E300" s="102"/>
      <c r="F300" s="102"/>
    </row>
    <row r="301" spans="3:6" x14ac:dyDescent="0.2">
      <c r="C301" s="102"/>
      <c r="D301" s="102"/>
      <c r="E301" s="102"/>
      <c r="F301" s="102"/>
    </row>
    <row r="302" spans="3:6" x14ac:dyDescent="0.2">
      <c r="C302" s="102"/>
      <c r="D302" s="102"/>
      <c r="E302" s="102"/>
      <c r="F302" s="102"/>
    </row>
    <row r="303" spans="3:6" x14ac:dyDescent="0.2">
      <c r="C303" s="102"/>
      <c r="D303" s="102"/>
      <c r="E303" s="102"/>
      <c r="F303" s="102"/>
    </row>
    <row r="304" spans="3:6" x14ac:dyDescent="0.2">
      <c r="C304" s="102"/>
      <c r="D304" s="102"/>
      <c r="E304" s="102"/>
      <c r="F304" s="102"/>
    </row>
    <row r="305" spans="3:6" x14ac:dyDescent="0.2">
      <c r="C305" s="102"/>
      <c r="D305" s="102"/>
      <c r="E305" s="102"/>
      <c r="F305" s="102"/>
    </row>
    <row r="306" spans="3:6" x14ac:dyDescent="0.2">
      <c r="C306" s="102"/>
      <c r="D306" s="102"/>
      <c r="E306" s="102"/>
      <c r="F306" s="102"/>
    </row>
    <row r="307" spans="3:6" x14ac:dyDescent="0.2">
      <c r="C307" s="102"/>
      <c r="D307" s="102"/>
      <c r="E307" s="102"/>
      <c r="F307" s="102"/>
    </row>
    <row r="308" spans="3:6" x14ac:dyDescent="0.2">
      <c r="C308" s="102"/>
      <c r="D308" s="102"/>
      <c r="E308" s="102"/>
      <c r="F308" s="102"/>
    </row>
    <row r="309" spans="3:6" x14ac:dyDescent="0.2">
      <c r="C309" s="102"/>
      <c r="D309" s="102"/>
      <c r="E309" s="102"/>
      <c r="F309" s="102"/>
    </row>
    <row r="310" spans="3:6" x14ac:dyDescent="0.2">
      <c r="C310" s="102"/>
      <c r="D310" s="102"/>
      <c r="E310" s="102"/>
      <c r="F310" s="102"/>
    </row>
    <row r="311" spans="3:6" x14ac:dyDescent="0.2">
      <c r="C311" s="102"/>
      <c r="D311" s="102"/>
      <c r="E311" s="102"/>
      <c r="F311" s="102"/>
    </row>
    <row r="312" spans="3:6" x14ac:dyDescent="0.2">
      <c r="C312" s="102"/>
      <c r="D312" s="102"/>
      <c r="E312" s="102"/>
      <c r="F312" s="102"/>
    </row>
    <row r="313" spans="3:6" x14ac:dyDescent="0.2">
      <c r="C313" s="102"/>
      <c r="D313" s="102"/>
      <c r="E313" s="102"/>
      <c r="F313" s="102"/>
    </row>
    <row r="314" spans="3:6" x14ac:dyDescent="0.2">
      <c r="C314" s="102"/>
      <c r="D314" s="102"/>
      <c r="E314" s="102"/>
      <c r="F314" s="102"/>
    </row>
    <row r="315" spans="3:6" x14ac:dyDescent="0.2">
      <c r="C315" s="102"/>
      <c r="D315" s="102"/>
      <c r="E315" s="102"/>
      <c r="F315" s="102"/>
    </row>
    <row r="316" spans="3:6" x14ac:dyDescent="0.2">
      <c r="C316" s="102"/>
      <c r="D316" s="102"/>
      <c r="E316" s="102"/>
      <c r="F316" s="102"/>
    </row>
    <row r="317" spans="3:6" x14ac:dyDescent="0.2">
      <c r="C317" s="102"/>
      <c r="D317" s="102"/>
      <c r="E317" s="102"/>
      <c r="F317" s="102"/>
    </row>
    <row r="318" spans="3:6" x14ac:dyDescent="0.2">
      <c r="C318" s="102"/>
      <c r="D318" s="102"/>
      <c r="E318" s="102"/>
      <c r="F318" s="102"/>
    </row>
    <row r="319" spans="3:6" x14ac:dyDescent="0.2">
      <c r="C319" s="102"/>
      <c r="D319" s="102"/>
      <c r="E319" s="102"/>
      <c r="F319" s="102"/>
    </row>
    <row r="320" spans="3:6" x14ac:dyDescent="0.2">
      <c r="C320" s="102"/>
      <c r="D320" s="102"/>
      <c r="E320" s="102"/>
      <c r="F320" s="102"/>
    </row>
    <row r="321" spans="3:6" x14ac:dyDescent="0.2">
      <c r="C321" s="102"/>
      <c r="D321" s="102"/>
      <c r="E321" s="102"/>
      <c r="F321" s="102"/>
    </row>
    <row r="322" spans="3:6" x14ac:dyDescent="0.2">
      <c r="C322" s="102"/>
      <c r="D322" s="102"/>
      <c r="E322" s="102"/>
      <c r="F322" s="102"/>
    </row>
    <row r="323" spans="3:6" x14ac:dyDescent="0.2">
      <c r="C323" s="102"/>
      <c r="D323" s="102"/>
      <c r="E323" s="102"/>
      <c r="F323" s="102"/>
    </row>
    <row r="324" spans="3:6" x14ac:dyDescent="0.2">
      <c r="C324" s="102"/>
      <c r="D324" s="102"/>
      <c r="E324" s="102"/>
      <c r="F324" s="102"/>
    </row>
    <row r="325" spans="3:6" x14ac:dyDescent="0.2">
      <c r="C325" s="102"/>
      <c r="D325" s="102"/>
      <c r="E325" s="102"/>
      <c r="F325" s="102"/>
    </row>
    <row r="326" spans="3:6" x14ac:dyDescent="0.2">
      <c r="C326" s="102"/>
      <c r="D326" s="102"/>
      <c r="E326" s="102"/>
      <c r="F326" s="102"/>
    </row>
    <row r="327" spans="3:6" x14ac:dyDescent="0.2">
      <c r="C327" s="102"/>
      <c r="D327" s="102"/>
      <c r="E327" s="102"/>
      <c r="F327" s="102"/>
    </row>
    <row r="328" spans="3:6" x14ac:dyDescent="0.2">
      <c r="C328" s="102"/>
      <c r="D328" s="102"/>
      <c r="E328" s="102"/>
      <c r="F328" s="102"/>
    </row>
    <row r="329" spans="3:6" x14ac:dyDescent="0.2">
      <c r="C329" s="102"/>
      <c r="D329" s="102"/>
      <c r="E329" s="102"/>
      <c r="F329" s="102"/>
    </row>
    <row r="330" spans="3:6" x14ac:dyDescent="0.2">
      <c r="C330" s="102"/>
      <c r="D330" s="102"/>
      <c r="E330" s="102"/>
      <c r="F330" s="102"/>
    </row>
    <row r="331" spans="3:6" x14ac:dyDescent="0.2">
      <c r="C331" s="102"/>
      <c r="D331" s="102"/>
      <c r="E331" s="102"/>
      <c r="F331" s="102"/>
    </row>
    <row r="332" spans="3:6" x14ac:dyDescent="0.2">
      <c r="C332" s="102"/>
      <c r="D332" s="102"/>
      <c r="E332" s="102"/>
      <c r="F332" s="102"/>
    </row>
    <row r="333" spans="3:6" x14ac:dyDescent="0.2">
      <c r="C333" s="102"/>
      <c r="D333" s="102"/>
      <c r="E333" s="102"/>
      <c r="F333" s="102"/>
    </row>
    <row r="334" spans="3:6" x14ac:dyDescent="0.2">
      <c r="C334" s="102"/>
      <c r="D334" s="102"/>
      <c r="E334" s="102"/>
      <c r="F334" s="102"/>
    </row>
    <row r="335" spans="3:6" x14ac:dyDescent="0.2">
      <c r="C335" s="102"/>
      <c r="D335" s="102"/>
      <c r="E335" s="102"/>
      <c r="F335" s="102"/>
    </row>
    <row r="336" spans="3:6" x14ac:dyDescent="0.2">
      <c r="C336" s="102"/>
      <c r="D336" s="102"/>
      <c r="E336" s="102"/>
      <c r="F336" s="102"/>
    </row>
    <row r="337" spans="3:6" x14ac:dyDescent="0.2">
      <c r="C337" s="102"/>
      <c r="D337" s="102"/>
      <c r="E337" s="102"/>
      <c r="F337" s="102"/>
    </row>
    <row r="338" spans="3:6" x14ac:dyDescent="0.2">
      <c r="C338" s="102"/>
      <c r="D338" s="102"/>
      <c r="E338" s="102"/>
      <c r="F338" s="102"/>
    </row>
    <row r="339" spans="3:6" x14ac:dyDescent="0.2">
      <c r="C339" s="102"/>
      <c r="D339" s="102"/>
      <c r="E339" s="102"/>
      <c r="F339" s="102"/>
    </row>
    <row r="340" spans="3:6" x14ac:dyDescent="0.2">
      <c r="C340" s="102"/>
      <c r="D340" s="102"/>
      <c r="E340" s="102"/>
      <c r="F340" s="102"/>
    </row>
    <row r="341" spans="3:6" x14ac:dyDescent="0.2">
      <c r="C341" s="102"/>
      <c r="D341" s="102"/>
      <c r="E341" s="102"/>
      <c r="F341" s="102"/>
    </row>
    <row r="342" spans="3:6" x14ac:dyDescent="0.2">
      <c r="C342" s="102"/>
      <c r="D342" s="102"/>
      <c r="E342" s="102"/>
      <c r="F342" s="102"/>
    </row>
    <row r="343" spans="3:6" x14ac:dyDescent="0.2">
      <c r="C343" s="102"/>
      <c r="D343" s="102"/>
      <c r="E343" s="102"/>
      <c r="F343" s="102"/>
    </row>
    <row r="344" spans="3:6" x14ac:dyDescent="0.2">
      <c r="C344" s="102"/>
      <c r="D344" s="102"/>
      <c r="E344" s="102"/>
      <c r="F344" s="102"/>
    </row>
    <row r="345" spans="3:6" x14ac:dyDescent="0.2">
      <c r="C345" s="102"/>
      <c r="D345" s="102"/>
      <c r="E345" s="102"/>
      <c r="F345" s="102"/>
    </row>
    <row r="346" spans="3:6" x14ac:dyDescent="0.2">
      <c r="C346" s="102"/>
      <c r="D346" s="102"/>
      <c r="E346" s="102"/>
      <c r="F346" s="102"/>
    </row>
    <row r="347" spans="3:6" x14ac:dyDescent="0.2">
      <c r="C347" s="102"/>
      <c r="D347" s="102"/>
      <c r="E347" s="102"/>
      <c r="F347" s="102"/>
    </row>
    <row r="348" spans="3:6" x14ac:dyDescent="0.2">
      <c r="C348" s="102"/>
      <c r="D348" s="102"/>
      <c r="E348" s="102"/>
      <c r="F348" s="102"/>
    </row>
    <row r="349" spans="3:6" x14ac:dyDescent="0.2">
      <c r="C349" s="102"/>
      <c r="D349" s="102"/>
      <c r="E349" s="102"/>
      <c r="F349" s="102"/>
    </row>
    <row r="350" spans="3:6" x14ac:dyDescent="0.2">
      <c r="C350" s="102"/>
      <c r="D350" s="102"/>
      <c r="E350" s="102"/>
      <c r="F350" s="102"/>
    </row>
    <row r="351" spans="3:6" x14ac:dyDescent="0.2">
      <c r="C351" s="102"/>
      <c r="D351" s="102"/>
      <c r="E351" s="102"/>
      <c r="F351" s="102"/>
    </row>
    <row r="352" spans="3:6" x14ac:dyDescent="0.2">
      <c r="C352" s="102"/>
      <c r="D352" s="102"/>
      <c r="E352" s="102"/>
      <c r="F352" s="102"/>
    </row>
    <row r="353" spans="3:6" x14ac:dyDescent="0.2">
      <c r="C353" s="102"/>
      <c r="D353" s="102"/>
      <c r="E353" s="102"/>
      <c r="F353" s="102"/>
    </row>
    <row r="354" spans="3:6" x14ac:dyDescent="0.2">
      <c r="C354" s="102"/>
      <c r="D354" s="102"/>
      <c r="E354" s="102"/>
      <c r="F354" s="102"/>
    </row>
    <row r="355" spans="3:6" x14ac:dyDescent="0.2">
      <c r="C355" s="102"/>
      <c r="D355" s="102"/>
      <c r="E355" s="102"/>
      <c r="F355" s="102"/>
    </row>
    <row r="356" spans="3:6" x14ac:dyDescent="0.2">
      <c r="C356" s="102"/>
      <c r="D356" s="102"/>
      <c r="E356" s="102"/>
      <c r="F356" s="102"/>
    </row>
    <row r="357" spans="3:6" x14ac:dyDescent="0.2">
      <c r="C357" s="102"/>
      <c r="D357" s="102"/>
      <c r="E357" s="102"/>
      <c r="F357" s="102"/>
    </row>
    <row r="358" spans="3:6" x14ac:dyDescent="0.2">
      <c r="C358" s="102"/>
      <c r="D358" s="102"/>
      <c r="E358" s="102"/>
      <c r="F358" s="102"/>
    </row>
    <row r="359" spans="3:6" x14ac:dyDescent="0.2">
      <c r="C359" s="102"/>
      <c r="D359" s="102"/>
      <c r="E359" s="102"/>
      <c r="F359" s="102"/>
    </row>
    <row r="360" spans="3:6" x14ac:dyDescent="0.2">
      <c r="C360" s="102"/>
      <c r="D360" s="102"/>
      <c r="E360" s="102"/>
      <c r="F360" s="102"/>
    </row>
    <row r="361" spans="3:6" x14ac:dyDescent="0.2">
      <c r="C361" s="102"/>
      <c r="D361" s="102"/>
      <c r="E361" s="102"/>
      <c r="F361" s="102"/>
    </row>
    <row r="362" spans="3:6" x14ac:dyDescent="0.2">
      <c r="C362" s="102"/>
      <c r="D362" s="102"/>
      <c r="E362" s="102"/>
      <c r="F362" s="102"/>
    </row>
    <row r="363" spans="3:6" x14ac:dyDescent="0.2">
      <c r="C363" s="102"/>
      <c r="D363" s="102"/>
      <c r="E363" s="102"/>
      <c r="F363" s="102"/>
    </row>
    <row r="364" spans="3:6" x14ac:dyDescent="0.2">
      <c r="C364" s="102"/>
      <c r="D364" s="102"/>
      <c r="E364" s="102"/>
      <c r="F364" s="102"/>
    </row>
    <row r="365" spans="3:6" x14ac:dyDescent="0.2">
      <c r="C365" s="102"/>
      <c r="D365" s="102"/>
      <c r="E365" s="102"/>
      <c r="F365" s="102"/>
    </row>
    <row r="366" spans="3:6" x14ac:dyDescent="0.2">
      <c r="C366" s="102"/>
      <c r="D366" s="102"/>
      <c r="E366" s="102"/>
      <c r="F366" s="102"/>
    </row>
    <row r="367" spans="3:6" x14ac:dyDescent="0.2">
      <c r="C367" s="102"/>
      <c r="D367" s="102"/>
      <c r="E367" s="102"/>
      <c r="F367" s="102"/>
    </row>
    <row r="368" spans="3:6" x14ac:dyDescent="0.2">
      <c r="C368" s="102"/>
      <c r="D368" s="102"/>
      <c r="E368" s="102"/>
      <c r="F368" s="102"/>
    </row>
    <row r="369" spans="3:6" x14ac:dyDescent="0.2">
      <c r="C369" s="102"/>
      <c r="D369" s="102"/>
      <c r="E369" s="102"/>
      <c r="F369" s="102"/>
    </row>
    <row r="370" spans="3:6" x14ac:dyDescent="0.2">
      <c r="C370" s="102"/>
      <c r="D370" s="102"/>
      <c r="E370" s="102"/>
      <c r="F370" s="102"/>
    </row>
    <row r="371" spans="3:6" x14ac:dyDescent="0.2">
      <c r="C371" s="102"/>
      <c r="D371" s="102"/>
      <c r="E371" s="102"/>
      <c r="F371" s="102"/>
    </row>
    <row r="372" spans="3:6" x14ac:dyDescent="0.2">
      <c r="C372" s="102"/>
      <c r="D372" s="102"/>
      <c r="E372" s="102"/>
      <c r="F372" s="102"/>
    </row>
    <row r="373" spans="3:6" x14ac:dyDescent="0.2">
      <c r="C373" s="102"/>
      <c r="D373" s="102"/>
      <c r="E373" s="102"/>
      <c r="F373" s="102"/>
    </row>
    <row r="374" spans="3:6" x14ac:dyDescent="0.2">
      <c r="C374" s="102"/>
      <c r="D374" s="102"/>
      <c r="E374" s="102"/>
      <c r="F374" s="102"/>
    </row>
    <row r="375" spans="3:6" x14ac:dyDescent="0.2">
      <c r="C375" s="102"/>
      <c r="D375" s="102"/>
      <c r="E375" s="102"/>
      <c r="F375" s="102"/>
    </row>
    <row r="376" spans="3:6" x14ac:dyDescent="0.2">
      <c r="C376" s="102"/>
      <c r="D376" s="102"/>
      <c r="E376" s="102"/>
      <c r="F376" s="102"/>
    </row>
    <row r="377" spans="3:6" x14ac:dyDescent="0.2">
      <c r="C377" s="102"/>
      <c r="D377" s="102"/>
      <c r="E377" s="102"/>
      <c r="F377" s="102"/>
    </row>
    <row r="378" spans="3:6" x14ac:dyDescent="0.2">
      <c r="C378" s="102"/>
      <c r="D378" s="102"/>
      <c r="E378" s="102"/>
      <c r="F378" s="102"/>
    </row>
    <row r="379" spans="3:6" x14ac:dyDescent="0.2">
      <c r="C379" s="102"/>
      <c r="D379" s="102"/>
      <c r="E379" s="102"/>
      <c r="F379" s="102"/>
    </row>
    <row r="380" spans="3:6" x14ac:dyDescent="0.2">
      <c r="C380" s="102"/>
      <c r="D380" s="102"/>
      <c r="E380" s="102"/>
      <c r="F380" s="102"/>
    </row>
    <row r="381" spans="3:6" x14ac:dyDescent="0.2">
      <c r="C381" s="102"/>
      <c r="D381" s="102"/>
      <c r="E381" s="102"/>
      <c r="F381" s="102"/>
    </row>
    <row r="382" spans="3:6" x14ac:dyDescent="0.2">
      <c r="C382" s="102"/>
      <c r="D382" s="102"/>
      <c r="E382" s="102"/>
      <c r="F382" s="102"/>
    </row>
    <row r="383" spans="3:6" x14ac:dyDescent="0.2">
      <c r="C383" s="102"/>
      <c r="D383" s="102"/>
      <c r="E383" s="102"/>
      <c r="F383" s="102"/>
    </row>
    <row r="384" spans="3:6" x14ac:dyDescent="0.2">
      <c r="C384" s="102"/>
      <c r="D384" s="102"/>
      <c r="E384" s="102"/>
      <c r="F384" s="102"/>
    </row>
    <row r="385" spans="3:6" x14ac:dyDescent="0.2">
      <c r="C385" s="102"/>
      <c r="D385" s="102"/>
      <c r="E385" s="102"/>
      <c r="F385" s="102"/>
    </row>
    <row r="386" spans="3:6" x14ac:dyDescent="0.2">
      <c r="C386" s="102"/>
      <c r="D386" s="102"/>
      <c r="E386" s="102"/>
      <c r="F386" s="102"/>
    </row>
    <row r="387" spans="3:6" x14ac:dyDescent="0.2">
      <c r="C387" s="102"/>
      <c r="D387" s="102"/>
      <c r="E387" s="102"/>
      <c r="F387" s="102"/>
    </row>
    <row r="388" spans="3:6" x14ac:dyDescent="0.2">
      <c r="C388" s="102"/>
      <c r="D388" s="102"/>
      <c r="E388" s="102"/>
      <c r="F388" s="102"/>
    </row>
    <row r="389" spans="3:6" x14ac:dyDescent="0.2">
      <c r="C389" s="102"/>
      <c r="D389" s="102"/>
      <c r="E389" s="102"/>
      <c r="F389" s="102"/>
    </row>
    <row r="390" spans="3:6" x14ac:dyDescent="0.2">
      <c r="C390" s="102"/>
      <c r="D390" s="102"/>
      <c r="E390" s="102"/>
      <c r="F390" s="102"/>
    </row>
    <row r="391" spans="3:6" x14ac:dyDescent="0.2">
      <c r="C391" s="102"/>
      <c r="D391" s="102"/>
      <c r="E391" s="102"/>
      <c r="F391" s="102"/>
    </row>
    <row r="392" spans="3:6" x14ac:dyDescent="0.2">
      <c r="C392" s="102"/>
      <c r="D392" s="102"/>
      <c r="E392" s="102"/>
      <c r="F392" s="102"/>
    </row>
    <row r="393" spans="3:6" x14ac:dyDescent="0.2">
      <c r="C393" s="102"/>
      <c r="D393" s="102"/>
      <c r="E393" s="102"/>
      <c r="F393" s="102"/>
    </row>
    <row r="394" spans="3:6" x14ac:dyDescent="0.2">
      <c r="C394" s="102"/>
      <c r="D394" s="102"/>
      <c r="E394" s="102"/>
      <c r="F394" s="102"/>
    </row>
    <row r="395" spans="3:6" x14ac:dyDescent="0.2">
      <c r="C395" s="102"/>
      <c r="D395" s="102"/>
      <c r="E395" s="102"/>
      <c r="F395" s="102"/>
    </row>
    <row r="396" spans="3:6" x14ac:dyDescent="0.2">
      <c r="C396" s="102"/>
      <c r="D396" s="102"/>
      <c r="E396" s="102"/>
      <c r="F396" s="102"/>
    </row>
    <row r="397" spans="3:6" x14ac:dyDescent="0.2">
      <c r="C397" s="102"/>
      <c r="D397" s="102"/>
      <c r="E397" s="102"/>
      <c r="F397" s="102"/>
    </row>
    <row r="398" spans="3:6" x14ac:dyDescent="0.2">
      <c r="C398" s="102"/>
      <c r="D398" s="102"/>
      <c r="E398" s="102"/>
      <c r="F398" s="102"/>
    </row>
    <row r="399" spans="3:6" x14ac:dyDescent="0.2">
      <c r="C399" s="102"/>
      <c r="D399" s="102"/>
      <c r="E399" s="102"/>
      <c r="F399" s="102"/>
    </row>
    <row r="400" spans="3:6" x14ac:dyDescent="0.2">
      <c r="C400" s="102"/>
      <c r="D400" s="102"/>
      <c r="E400" s="102"/>
      <c r="F400" s="102"/>
    </row>
    <row r="401" spans="3:6" x14ac:dyDescent="0.2">
      <c r="C401" s="102"/>
      <c r="D401" s="102"/>
      <c r="E401" s="102"/>
      <c r="F401" s="102"/>
    </row>
    <row r="402" spans="3:6" x14ac:dyDescent="0.2">
      <c r="C402" s="102"/>
      <c r="D402" s="102"/>
      <c r="E402" s="102"/>
      <c r="F402" s="102"/>
    </row>
    <row r="403" spans="3:6" x14ac:dyDescent="0.2">
      <c r="C403" s="102"/>
      <c r="D403" s="102"/>
      <c r="E403" s="102"/>
      <c r="F403" s="102"/>
    </row>
    <row r="404" spans="3:6" x14ac:dyDescent="0.2">
      <c r="C404" s="102"/>
      <c r="D404" s="102"/>
      <c r="E404" s="102"/>
      <c r="F404" s="102"/>
    </row>
    <row r="405" spans="3:6" x14ac:dyDescent="0.2">
      <c r="C405" s="102"/>
      <c r="D405" s="102"/>
      <c r="E405" s="102"/>
      <c r="F405" s="102"/>
    </row>
    <row r="406" spans="3:6" x14ac:dyDescent="0.2">
      <c r="C406" s="102"/>
      <c r="D406" s="102"/>
      <c r="E406" s="102"/>
      <c r="F406" s="102"/>
    </row>
    <row r="407" spans="3:6" x14ac:dyDescent="0.2">
      <c r="C407" s="102"/>
      <c r="D407" s="102"/>
      <c r="E407" s="102"/>
      <c r="F407" s="102"/>
    </row>
    <row r="408" spans="3:6" x14ac:dyDescent="0.2">
      <c r="C408" s="102"/>
      <c r="D408" s="102"/>
      <c r="E408" s="102"/>
      <c r="F408" s="102"/>
    </row>
    <row r="409" spans="3:6" x14ac:dyDescent="0.2">
      <c r="C409" s="102"/>
      <c r="D409" s="102"/>
      <c r="E409" s="102"/>
      <c r="F409" s="102"/>
    </row>
    <row r="410" spans="3:6" x14ac:dyDescent="0.2">
      <c r="C410" s="102"/>
      <c r="D410" s="102"/>
      <c r="E410" s="102"/>
      <c r="F410" s="102"/>
    </row>
    <row r="411" spans="3:6" x14ac:dyDescent="0.2">
      <c r="C411" s="102"/>
      <c r="D411" s="102"/>
      <c r="E411" s="102"/>
      <c r="F411" s="102"/>
    </row>
    <row r="412" spans="3:6" x14ac:dyDescent="0.2">
      <c r="C412" s="102"/>
      <c r="D412" s="102"/>
      <c r="E412" s="102"/>
      <c r="F412" s="102"/>
    </row>
    <row r="413" spans="3:6" x14ac:dyDescent="0.2">
      <c r="C413" s="102"/>
      <c r="D413" s="102"/>
      <c r="E413" s="102"/>
      <c r="F413" s="102"/>
    </row>
    <row r="414" spans="3:6" x14ac:dyDescent="0.2">
      <c r="C414" s="102"/>
      <c r="D414" s="102"/>
      <c r="E414" s="102"/>
      <c r="F414" s="102"/>
    </row>
    <row r="415" spans="3:6" x14ac:dyDescent="0.2">
      <c r="C415" s="102"/>
      <c r="D415" s="102"/>
      <c r="E415" s="102"/>
      <c r="F415" s="102"/>
    </row>
    <row r="416" spans="3:6" x14ac:dyDescent="0.2">
      <c r="C416" s="102"/>
      <c r="D416" s="102"/>
      <c r="E416" s="102"/>
      <c r="F416" s="102"/>
    </row>
    <row r="417" spans="3:6" x14ac:dyDescent="0.2">
      <c r="C417" s="102"/>
      <c r="D417" s="102"/>
      <c r="E417" s="102"/>
      <c r="F417" s="102"/>
    </row>
    <row r="418" spans="3:6" x14ac:dyDescent="0.2">
      <c r="C418" s="102"/>
      <c r="D418" s="102"/>
      <c r="E418" s="102"/>
      <c r="F418" s="102"/>
    </row>
    <row r="419" spans="3:6" x14ac:dyDescent="0.2">
      <c r="C419" s="102"/>
      <c r="D419" s="102"/>
      <c r="E419" s="102"/>
      <c r="F419" s="102"/>
    </row>
    <row r="420" spans="3:6" x14ac:dyDescent="0.2">
      <c r="C420" s="102"/>
      <c r="D420" s="102"/>
      <c r="E420" s="102"/>
      <c r="F420" s="102"/>
    </row>
    <row r="421" spans="3:6" x14ac:dyDescent="0.2">
      <c r="C421" s="102"/>
      <c r="D421" s="102"/>
      <c r="E421" s="102"/>
      <c r="F421" s="102"/>
    </row>
    <row r="422" spans="3:6" x14ac:dyDescent="0.2">
      <c r="C422" s="102"/>
      <c r="D422" s="102"/>
      <c r="E422" s="102"/>
      <c r="F422" s="102"/>
    </row>
    <row r="423" spans="3:6" x14ac:dyDescent="0.2">
      <c r="C423" s="102"/>
      <c r="D423" s="102"/>
      <c r="E423" s="102"/>
      <c r="F423" s="102"/>
    </row>
    <row r="424" spans="3:6" x14ac:dyDescent="0.2">
      <c r="C424" s="102"/>
      <c r="D424" s="102"/>
      <c r="E424" s="102"/>
      <c r="F424" s="102"/>
    </row>
    <row r="425" spans="3:6" x14ac:dyDescent="0.2">
      <c r="C425" s="102"/>
      <c r="D425" s="102"/>
      <c r="E425" s="102"/>
      <c r="F425" s="102"/>
    </row>
    <row r="426" spans="3:6" x14ac:dyDescent="0.2">
      <c r="C426" s="102"/>
      <c r="D426" s="102"/>
      <c r="E426" s="102"/>
      <c r="F426" s="102"/>
    </row>
    <row r="427" spans="3:6" x14ac:dyDescent="0.2">
      <c r="C427" s="102"/>
      <c r="D427" s="102"/>
      <c r="E427" s="102"/>
      <c r="F427" s="102"/>
    </row>
    <row r="428" spans="3:6" x14ac:dyDescent="0.2">
      <c r="C428" s="102"/>
      <c r="D428" s="102"/>
      <c r="E428" s="102"/>
      <c r="F428" s="102"/>
    </row>
    <row r="429" spans="3:6" x14ac:dyDescent="0.2">
      <c r="C429" s="102"/>
      <c r="D429" s="102"/>
      <c r="E429" s="102"/>
      <c r="F429" s="102"/>
    </row>
    <row r="430" spans="3:6" x14ac:dyDescent="0.2">
      <c r="C430" s="102"/>
      <c r="D430" s="102"/>
      <c r="E430" s="102"/>
      <c r="F430" s="102"/>
    </row>
    <row r="431" spans="3:6" x14ac:dyDescent="0.2">
      <c r="C431" s="102"/>
      <c r="D431" s="102"/>
      <c r="E431" s="102"/>
      <c r="F431" s="102"/>
    </row>
    <row r="432" spans="3:6" x14ac:dyDescent="0.2">
      <c r="C432" s="102"/>
      <c r="D432" s="102"/>
      <c r="E432" s="102"/>
      <c r="F432" s="102"/>
    </row>
    <row r="433" spans="3:6" x14ac:dyDescent="0.2">
      <c r="C433" s="102"/>
      <c r="D433" s="102"/>
      <c r="E433" s="102"/>
      <c r="F433" s="102"/>
    </row>
    <row r="434" spans="3:6" x14ac:dyDescent="0.2">
      <c r="C434" s="102"/>
      <c r="D434" s="102"/>
      <c r="E434" s="102"/>
      <c r="F434" s="102"/>
    </row>
    <row r="435" spans="3:6" x14ac:dyDescent="0.2">
      <c r="C435" s="102"/>
      <c r="D435" s="102"/>
      <c r="E435" s="102"/>
      <c r="F435" s="102"/>
    </row>
    <row r="436" spans="3:6" x14ac:dyDescent="0.2">
      <c r="C436" s="102"/>
      <c r="D436" s="102"/>
      <c r="E436" s="102"/>
      <c r="F436" s="102"/>
    </row>
    <row r="437" spans="3:6" x14ac:dyDescent="0.2">
      <c r="C437" s="102"/>
      <c r="D437" s="102"/>
      <c r="E437" s="102"/>
      <c r="F437" s="102"/>
    </row>
    <row r="438" spans="3:6" x14ac:dyDescent="0.2">
      <c r="C438" s="102"/>
      <c r="D438" s="102"/>
      <c r="E438" s="102"/>
      <c r="F438" s="102"/>
    </row>
    <row r="439" spans="3:6" x14ac:dyDescent="0.2">
      <c r="C439" s="102"/>
      <c r="D439" s="102"/>
      <c r="E439" s="102"/>
      <c r="F439" s="102"/>
    </row>
    <row r="440" spans="3:6" x14ac:dyDescent="0.2">
      <c r="C440" s="102"/>
      <c r="D440" s="102"/>
      <c r="E440" s="102"/>
      <c r="F440" s="102"/>
    </row>
    <row r="441" spans="3:6" x14ac:dyDescent="0.2">
      <c r="C441" s="102"/>
      <c r="D441" s="102"/>
      <c r="E441" s="102"/>
      <c r="F441" s="102"/>
    </row>
    <row r="442" spans="3:6" x14ac:dyDescent="0.2">
      <c r="C442" s="102"/>
      <c r="D442" s="102"/>
      <c r="E442" s="102"/>
      <c r="F442" s="102"/>
    </row>
    <row r="443" spans="3:6" x14ac:dyDescent="0.2">
      <c r="C443" s="102"/>
      <c r="D443" s="102"/>
      <c r="E443" s="102"/>
      <c r="F443" s="102"/>
    </row>
    <row r="444" spans="3:6" x14ac:dyDescent="0.2">
      <c r="C444" s="102"/>
      <c r="D444" s="102"/>
      <c r="E444" s="102"/>
      <c r="F444" s="102"/>
    </row>
    <row r="445" spans="3:6" x14ac:dyDescent="0.2">
      <c r="C445" s="102"/>
      <c r="D445" s="102"/>
      <c r="E445" s="102"/>
      <c r="F445" s="102"/>
    </row>
    <row r="446" spans="3:6" x14ac:dyDescent="0.2">
      <c r="C446" s="102"/>
      <c r="D446" s="102"/>
      <c r="E446" s="102"/>
      <c r="F446" s="102"/>
    </row>
    <row r="447" spans="3:6" x14ac:dyDescent="0.2">
      <c r="C447" s="102"/>
      <c r="D447" s="102"/>
      <c r="E447" s="102"/>
      <c r="F447" s="102"/>
    </row>
    <row r="448" spans="3:6" x14ac:dyDescent="0.2">
      <c r="C448" s="102"/>
      <c r="D448" s="102"/>
      <c r="E448" s="102"/>
      <c r="F448" s="102"/>
    </row>
    <row r="449" spans="3:6" x14ac:dyDescent="0.2">
      <c r="C449" s="102"/>
      <c r="D449" s="102"/>
      <c r="E449" s="102"/>
      <c r="F449" s="102"/>
    </row>
    <row r="450" spans="3:6" x14ac:dyDescent="0.2">
      <c r="C450" s="102"/>
      <c r="D450" s="102"/>
      <c r="E450" s="102"/>
      <c r="F450" s="102"/>
    </row>
    <row r="451" spans="3:6" x14ac:dyDescent="0.2">
      <c r="C451" s="102"/>
      <c r="D451" s="102"/>
      <c r="E451" s="102"/>
      <c r="F451" s="102"/>
    </row>
    <row r="452" spans="3:6" x14ac:dyDescent="0.2">
      <c r="C452" s="102"/>
      <c r="D452" s="102"/>
      <c r="E452" s="102"/>
      <c r="F452" s="102"/>
    </row>
    <row r="453" spans="3:6" x14ac:dyDescent="0.2">
      <c r="C453" s="102"/>
      <c r="D453" s="102"/>
      <c r="E453" s="102"/>
      <c r="F453" s="102"/>
    </row>
    <row r="454" spans="3:6" x14ac:dyDescent="0.2">
      <c r="C454" s="102"/>
      <c r="D454" s="102"/>
      <c r="E454" s="102"/>
      <c r="F454" s="102"/>
    </row>
    <row r="455" spans="3:6" x14ac:dyDescent="0.2">
      <c r="C455" s="102"/>
      <c r="D455" s="102"/>
      <c r="E455" s="102"/>
      <c r="F455" s="102"/>
    </row>
    <row r="456" spans="3:6" x14ac:dyDescent="0.2">
      <c r="C456" s="102"/>
      <c r="D456" s="102"/>
      <c r="E456" s="102"/>
      <c r="F456" s="102"/>
    </row>
    <row r="457" spans="3:6" x14ac:dyDescent="0.2">
      <c r="C457" s="102"/>
      <c r="D457" s="102"/>
      <c r="E457" s="102"/>
      <c r="F457" s="102"/>
    </row>
    <row r="458" spans="3:6" x14ac:dyDescent="0.2">
      <c r="C458" s="102"/>
      <c r="D458" s="102"/>
      <c r="E458" s="102"/>
      <c r="F458" s="102"/>
    </row>
    <row r="459" spans="3:6" x14ac:dyDescent="0.2">
      <c r="C459" s="102"/>
      <c r="D459" s="102"/>
      <c r="E459" s="102"/>
      <c r="F459" s="102"/>
    </row>
    <row r="460" spans="3:6" x14ac:dyDescent="0.2">
      <c r="C460" s="102"/>
      <c r="D460" s="102"/>
      <c r="E460" s="102"/>
      <c r="F460" s="102"/>
    </row>
    <row r="461" spans="3:6" x14ac:dyDescent="0.2">
      <c r="C461" s="102"/>
      <c r="D461" s="102"/>
      <c r="E461" s="102"/>
      <c r="F461" s="102"/>
    </row>
    <row r="462" spans="3:6" x14ac:dyDescent="0.2">
      <c r="C462" s="102"/>
      <c r="D462" s="102"/>
      <c r="E462" s="102"/>
      <c r="F462" s="102"/>
    </row>
    <row r="463" spans="3:6" x14ac:dyDescent="0.2">
      <c r="C463" s="102"/>
      <c r="D463" s="102"/>
      <c r="E463" s="102"/>
      <c r="F463" s="102"/>
    </row>
    <row r="464" spans="3:6" x14ac:dyDescent="0.2">
      <c r="C464" s="102"/>
      <c r="D464" s="102"/>
      <c r="E464" s="102"/>
      <c r="F464" s="102"/>
    </row>
    <row r="465" spans="3:6" x14ac:dyDescent="0.2">
      <c r="C465" s="102"/>
      <c r="D465" s="102"/>
      <c r="E465" s="102"/>
      <c r="F465" s="102"/>
    </row>
    <row r="466" spans="3:6" x14ac:dyDescent="0.2">
      <c r="C466" s="102"/>
      <c r="D466" s="102"/>
      <c r="E466" s="102"/>
      <c r="F466" s="102"/>
    </row>
    <row r="467" spans="3:6" x14ac:dyDescent="0.2">
      <c r="C467" s="102"/>
      <c r="D467" s="102"/>
      <c r="E467" s="102"/>
      <c r="F467" s="102"/>
    </row>
    <row r="468" spans="3:6" x14ac:dyDescent="0.2">
      <c r="C468" s="102"/>
      <c r="D468" s="102"/>
      <c r="E468" s="102"/>
      <c r="F468" s="102"/>
    </row>
    <row r="469" spans="3:6" x14ac:dyDescent="0.2">
      <c r="C469" s="102"/>
      <c r="D469" s="102"/>
      <c r="E469" s="102"/>
      <c r="F469" s="102"/>
    </row>
    <row r="470" spans="3:6" x14ac:dyDescent="0.2">
      <c r="C470" s="102"/>
      <c r="D470" s="102"/>
      <c r="E470" s="102"/>
      <c r="F470" s="102"/>
    </row>
    <row r="471" spans="3:6" x14ac:dyDescent="0.2">
      <c r="C471" s="102"/>
      <c r="D471" s="102"/>
      <c r="E471" s="102"/>
      <c r="F471" s="102"/>
    </row>
    <row r="472" spans="3:6" x14ac:dyDescent="0.2">
      <c r="C472" s="102"/>
      <c r="D472" s="102"/>
      <c r="E472" s="102"/>
      <c r="F472" s="102"/>
    </row>
    <row r="473" spans="3:6" x14ac:dyDescent="0.2">
      <c r="C473" s="102"/>
      <c r="D473" s="102"/>
      <c r="E473" s="102"/>
      <c r="F473" s="102"/>
    </row>
    <row r="474" spans="3:6" x14ac:dyDescent="0.2">
      <c r="C474" s="102"/>
      <c r="D474" s="102"/>
      <c r="E474" s="102"/>
      <c r="F474" s="102"/>
    </row>
    <row r="475" spans="3:6" x14ac:dyDescent="0.2">
      <c r="C475" s="102"/>
      <c r="D475" s="102"/>
      <c r="E475" s="102"/>
      <c r="F475" s="102"/>
    </row>
    <row r="476" spans="3:6" x14ac:dyDescent="0.2">
      <c r="C476" s="102"/>
      <c r="D476" s="102"/>
      <c r="E476" s="102"/>
      <c r="F476" s="102"/>
    </row>
    <row r="477" spans="3:6" x14ac:dyDescent="0.2">
      <c r="C477" s="102"/>
      <c r="D477" s="102"/>
      <c r="E477" s="102"/>
      <c r="F477" s="102"/>
    </row>
    <row r="478" spans="3:6" x14ac:dyDescent="0.2">
      <c r="C478" s="102"/>
      <c r="D478" s="102"/>
      <c r="E478" s="102"/>
      <c r="F478" s="102"/>
    </row>
    <row r="479" spans="3:6" x14ac:dyDescent="0.2">
      <c r="C479" s="102"/>
      <c r="D479" s="102"/>
      <c r="E479" s="102"/>
      <c r="F479" s="102"/>
    </row>
    <row r="480" spans="3:6" x14ac:dyDescent="0.2">
      <c r="C480" s="102"/>
      <c r="D480" s="102"/>
      <c r="E480" s="102"/>
      <c r="F480" s="102"/>
    </row>
    <row r="481" spans="3:6" x14ac:dyDescent="0.2">
      <c r="C481" s="102"/>
      <c r="D481" s="102"/>
      <c r="E481" s="102"/>
      <c r="F481" s="102"/>
    </row>
    <row r="482" spans="3:6" x14ac:dyDescent="0.2">
      <c r="C482" s="102"/>
      <c r="D482" s="102"/>
      <c r="E482" s="102"/>
      <c r="F482" s="102"/>
    </row>
    <row r="483" spans="3:6" x14ac:dyDescent="0.2">
      <c r="C483" s="102"/>
      <c r="D483" s="102"/>
      <c r="E483" s="102"/>
      <c r="F483" s="102"/>
    </row>
    <row r="484" spans="3:6" x14ac:dyDescent="0.2">
      <c r="C484" s="102"/>
      <c r="D484" s="102"/>
      <c r="E484" s="102"/>
      <c r="F484" s="102"/>
    </row>
    <row r="485" spans="3:6" x14ac:dyDescent="0.2">
      <c r="C485" s="102"/>
      <c r="D485" s="102"/>
      <c r="E485" s="102"/>
      <c r="F485" s="102"/>
    </row>
    <row r="486" spans="3:6" x14ac:dyDescent="0.2">
      <c r="C486" s="102"/>
      <c r="D486" s="102"/>
      <c r="E486" s="102"/>
      <c r="F486" s="102"/>
    </row>
    <row r="487" spans="3:6" x14ac:dyDescent="0.2">
      <c r="C487" s="102"/>
      <c r="D487" s="102"/>
      <c r="E487" s="102"/>
      <c r="F487" s="102"/>
    </row>
    <row r="488" spans="3:6" x14ac:dyDescent="0.2">
      <c r="C488" s="102"/>
      <c r="D488" s="102"/>
      <c r="E488" s="102"/>
      <c r="F488" s="102"/>
    </row>
    <row r="489" spans="3:6" x14ac:dyDescent="0.2">
      <c r="C489" s="102"/>
      <c r="D489" s="102"/>
      <c r="E489" s="102"/>
      <c r="F489" s="102"/>
    </row>
    <row r="490" spans="3:6" x14ac:dyDescent="0.2">
      <c r="C490" s="102"/>
      <c r="D490" s="102"/>
      <c r="E490" s="102"/>
      <c r="F490" s="102"/>
    </row>
    <row r="491" spans="3:6" x14ac:dyDescent="0.2">
      <c r="C491" s="102"/>
      <c r="D491" s="102"/>
      <c r="E491" s="102"/>
      <c r="F491" s="102"/>
    </row>
    <row r="492" spans="3:6" x14ac:dyDescent="0.2">
      <c r="C492" s="102"/>
      <c r="D492" s="102"/>
      <c r="E492" s="102"/>
      <c r="F492" s="102"/>
    </row>
    <row r="493" spans="3:6" x14ac:dyDescent="0.2">
      <c r="C493" s="102"/>
      <c r="D493" s="102"/>
      <c r="E493" s="102"/>
      <c r="F493" s="102"/>
    </row>
    <row r="494" spans="3:6" x14ac:dyDescent="0.2">
      <c r="C494" s="102"/>
      <c r="D494" s="102"/>
      <c r="E494" s="102"/>
      <c r="F494" s="102"/>
    </row>
    <row r="495" spans="3:6" x14ac:dyDescent="0.2">
      <c r="C495" s="102"/>
      <c r="D495" s="102"/>
      <c r="E495" s="102"/>
      <c r="F495" s="102"/>
    </row>
    <row r="496" spans="3:6" x14ac:dyDescent="0.2">
      <c r="C496" s="102"/>
      <c r="D496" s="102"/>
      <c r="E496" s="102"/>
      <c r="F496" s="102"/>
    </row>
    <row r="497" spans="3:6" x14ac:dyDescent="0.2">
      <c r="C497" s="102"/>
      <c r="D497" s="102"/>
      <c r="E497" s="102"/>
      <c r="F497" s="102"/>
    </row>
    <row r="498" spans="3:6" x14ac:dyDescent="0.2">
      <c r="C498" s="102"/>
      <c r="D498" s="102"/>
      <c r="E498" s="102"/>
      <c r="F498" s="102"/>
    </row>
    <row r="499" spans="3:6" x14ac:dyDescent="0.2">
      <c r="C499" s="102"/>
      <c r="D499" s="102"/>
      <c r="E499" s="102"/>
      <c r="F499" s="102"/>
    </row>
    <row r="500" spans="3:6" x14ac:dyDescent="0.2">
      <c r="C500" s="102"/>
      <c r="D500" s="102"/>
      <c r="E500" s="102"/>
      <c r="F500" s="102"/>
    </row>
    <row r="501" spans="3:6" x14ac:dyDescent="0.2">
      <c r="C501" s="102"/>
      <c r="D501" s="102"/>
      <c r="E501" s="102"/>
      <c r="F501" s="102"/>
    </row>
    <row r="502" spans="3:6" x14ac:dyDescent="0.2">
      <c r="C502" s="102"/>
      <c r="D502" s="102"/>
      <c r="E502" s="102"/>
      <c r="F502" s="102"/>
    </row>
    <row r="503" spans="3:6" x14ac:dyDescent="0.2">
      <c r="C503" s="102"/>
      <c r="D503" s="102"/>
      <c r="E503" s="102"/>
      <c r="F503" s="102"/>
    </row>
    <row r="504" spans="3:6" x14ac:dyDescent="0.2">
      <c r="C504" s="102"/>
      <c r="D504" s="102"/>
      <c r="E504" s="102"/>
      <c r="F504" s="102"/>
    </row>
    <row r="505" spans="3:6" x14ac:dyDescent="0.2">
      <c r="C505" s="102"/>
      <c r="D505" s="102"/>
      <c r="E505" s="102"/>
      <c r="F505" s="102"/>
    </row>
    <row r="506" spans="3:6" x14ac:dyDescent="0.2">
      <c r="C506" s="102"/>
      <c r="D506" s="102"/>
      <c r="E506" s="102"/>
      <c r="F506" s="102"/>
    </row>
    <row r="507" spans="3:6" x14ac:dyDescent="0.2">
      <c r="C507" s="102"/>
      <c r="D507" s="102"/>
      <c r="E507" s="102"/>
      <c r="F507" s="102"/>
    </row>
    <row r="508" spans="3:6" x14ac:dyDescent="0.2">
      <c r="C508" s="102"/>
      <c r="D508" s="102"/>
      <c r="E508" s="102"/>
      <c r="F508" s="102"/>
    </row>
    <row r="509" spans="3:6" x14ac:dyDescent="0.2">
      <c r="C509" s="102"/>
      <c r="D509" s="102"/>
      <c r="E509" s="102"/>
      <c r="F509" s="102"/>
    </row>
    <row r="510" spans="3:6" x14ac:dyDescent="0.2">
      <c r="C510" s="102"/>
      <c r="D510" s="102"/>
      <c r="E510" s="102"/>
      <c r="F510" s="102"/>
    </row>
    <row r="511" spans="3:6" x14ac:dyDescent="0.2">
      <c r="C511" s="102"/>
      <c r="D511" s="102"/>
      <c r="E511" s="102"/>
      <c r="F511" s="102"/>
    </row>
    <row r="512" spans="3:6" x14ac:dyDescent="0.2">
      <c r="C512" s="102"/>
      <c r="D512" s="102"/>
      <c r="E512" s="102"/>
      <c r="F512" s="102"/>
    </row>
    <row r="513" spans="3:6" x14ac:dyDescent="0.2">
      <c r="C513" s="102"/>
      <c r="D513" s="102"/>
      <c r="E513" s="102"/>
      <c r="F513" s="102"/>
    </row>
    <row r="514" spans="3:6" x14ac:dyDescent="0.2">
      <c r="C514" s="102"/>
      <c r="D514" s="102"/>
      <c r="E514" s="102"/>
      <c r="F514" s="102"/>
    </row>
    <row r="515" spans="3:6" x14ac:dyDescent="0.2">
      <c r="C515" s="102"/>
      <c r="D515" s="102"/>
      <c r="E515" s="102"/>
      <c r="F515" s="102"/>
    </row>
    <row r="516" spans="3:6" x14ac:dyDescent="0.2">
      <c r="C516" s="102"/>
      <c r="D516" s="102"/>
      <c r="E516" s="102"/>
      <c r="F516" s="102"/>
    </row>
    <row r="517" spans="3:6" x14ac:dyDescent="0.2">
      <c r="C517" s="102"/>
      <c r="D517" s="102"/>
      <c r="E517" s="102"/>
      <c r="F517" s="102"/>
    </row>
    <row r="518" spans="3:6" x14ac:dyDescent="0.2">
      <c r="C518" s="102"/>
      <c r="D518" s="102"/>
      <c r="E518" s="102"/>
      <c r="F518" s="102"/>
    </row>
    <row r="519" spans="3:6" x14ac:dyDescent="0.2">
      <c r="C519" s="102"/>
      <c r="D519" s="102"/>
      <c r="E519" s="102"/>
      <c r="F519" s="102"/>
    </row>
    <row r="520" spans="3:6" x14ac:dyDescent="0.2">
      <c r="C520" s="102"/>
      <c r="D520" s="102"/>
      <c r="E520" s="102"/>
      <c r="F520" s="102"/>
    </row>
    <row r="521" spans="3:6" x14ac:dyDescent="0.2">
      <c r="C521" s="102"/>
      <c r="D521" s="102"/>
      <c r="E521" s="102"/>
      <c r="F521" s="102"/>
    </row>
    <row r="522" spans="3:6" x14ac:dyDescent="0.2">
      <c r="C522" s="102"/>
      <c r="D522" s="102"/>
      <c r="E522" s="102"/>
      <c r="F522" s="102"/>
    </row>
    <row r="523" spans="3:6" x14ac:dyDescent="0.2">
      <c r="C523" s="102"/>
      <c r="D523" s="102"/>
      <c r="E523" s="102"/>
      <c r="F523" s="102"/>
    </row>
    <row r="524" spans="3:6" x14ac:dyDescent="0.2">
      <c r="C524" s="102"/>
      <c r="D524" s="102"/>
      <c r="E524" s="102"/>
      <c r="F524" s="102"/>
    </row>
    <row r="525" spans="3:6" x14ac:dyDescent="0.2">
      <c r="C525" s="102"/>
      <c r="D525" s="102"/>
      <c r="E525" s="102"/>
      <c r="F525" s="102"/>
    </row>
    <row r="526" spans="3:6" x14ac:dyDescent="0.2">
      <c r="C526" s="102"/>
      <c r="D526" s="102"/>
      <c r="E526" s="102"/>
      <c r="F526" s="102"/>
    </row>
    <row r="527" spans="3:6" x14ac:dyDescent="0.2">
      <c r="C527" s="102"/>
      <c r="D527" s="102"/>
      <c r="E527" s="102"/>
      <c r="F527" s="102"/>
    </row>
    <row r="528" spans="3:6" x14ac:dyDescent="0.2">
      <c r="C528" s="102"/>
      <c r="D528" s="102"/>
      <c r="E528" s="102"/>
      <c r="F528" s="102"/>
    </row>
    <row r="529" spans="3:6" x14ac:dyDescent="0.2">
      <c r="C529" s="102"/>
      <c r="D529" s="102"/>
      <c r="E529" s="102"/>
      <c r="F529" s="102"/>
    </row>
    <row r="530" spans="3:6" x14ac:dyDescent="0.2">
      <c r="C530" s="102"/>
      <c r="D530" s="102"/>
      <c r="E530" s="102"/>
      <c r="F530" s="102"/>
    </row>
    <row r="531" spans="3:6" x14ac:dyDescent="0.2">
      <c r="C531" s="102"/>
      <c r="D531" s="102"/>
      <c r="E531" s="102"/>
      <c r="F531" s="102"/>
    </row>
    <row r="532" spans="3:6" x14ac:dyDescent="0.2">
      <c r="C532" s="102"/>
      <c r="D532" s="102"/>
      <c r="E532" s="102"/>
      <c r="F532" s="102"/>
    </row>
    <row r="533" spans="3:6" x14ac:dyDescent="0.2">
      <c r="C533" s="102"/>
      <c r="D533" s="102"/>
      <c r="E533" s="102"/>
      <c r="F533" s="102"/>
    </row>
    <row r="534" spans="3:6" x14ac:dyDescent="0.2">
      <c r="C534" s="102"/>
      <c r="D534" s="102"/>
      <c r="E534" s="102"/>
      <c r="F534" s="102"/>
    </row>
    <row r="535" spans="3:6" x14ac:dyDescent="0.2">
      <c r="C535" s="102"/>
      <c r="D535" s="102"/>
      <c r="E535" s="102"/>
      <c r="F535" s="102"/>
    </row>
    <row r="536" spans="3:6" x14ac:dyDescent="0.2">
      <c r="C536" s="102"/>
      <c r="D536" s="102"/>
      <c r="E536" s="102"/>
      <c r="F536" s="102"/>
    </row>
    <row r="537" spans="3:6" x14ac:dyDescent="0.2">
      <c r="C537" s="102"/>
      <c r="D537" s="102"/>
      <c r="E537" s="102"/>
      <c r="F537" s="102"/>
    </row>
    <row r="538" spans="3:6" x14ac:dyDescent="0.2">
      <c r="C538" s="102"/>
      <c r="D538" s="102"/>
      <c r="E538" s="102"/>
      <c r="F538" s="102"/>
    </row>
    <row r="539" spans="3:6" x14ac:dyDescent="0.2">
      <c r="C539" s="102"/>
      <c r="D539" s="102"/>
      <c r="E539" s="102"/>
      <c r="F539" s="102"/>
    </row>
    <row r="540" spans="3:6" x14ac:dyDescent="0.2">
      <c r="C540" s="102"/>
      <c r="D540" s="102"/>
      <c r="E540" s="102"/>
      <c r="F540" s="102"/>
    </row>
    <row r="541" spans="3:6" x14ac:dyDescent="0.2">
      <c r="C541" s="102"/>
      <c r="D541" s="102"/>
      <c r="E541" s="102"/>
      <c r="F541" s="102"/>
    </row>
    <row r="542" spans="3:6" x14ac:dyDescent="0.2">
      <c r="C542" s="102"/>
      <c r="D542" s="102"/>
      <c r="E542" s="102"/>
      <c r="F542" s="102"/>
    </row>
    <row r="543" spans="3:6" x14ac:dyDescent="0.2">
      <c r="C543" s="102"/>
      <c r="D543" s="102"/>
      <c r="E543" s="102"/>
      <c r="F543" s="102"/>
    </row>
    <row r="544" spans="3:6" x14ac:dyDescent="0.2">
      <c r="C544" s="102"/>
      <c r="D544" s="102"/>
      <c r="E544" s="102"/>
      <c r="F544" s="102"/>
    </row>
    <row r="545" spans="3:6" x14ac:dyDescent="0.2">
      <c r="C545" s="102"/>
      <c r="D545" s="102"/>
      <c r="E545" s="102"/>
      <c r="F545" s="102"/>
    </row>
    <row r="546" spans="3:6" x14ac:dyDescent="0.2">
      <c r="C546" s="102"/>
      <c r="D546" s="102"/>
      <c r="E546" s="102"/>
      <c r="F546" s="102"/>
    </row>
    <row r="547" spans="3:6" x14ac:dyDescent="0.2">
      <c r="C547" s="102"/>
      <c r="D547" s="102"/>
      <c r="E547" s="102"/>
      <c r="F547" s="102"/>
    </row>
    <row r="548" spans="3:6" x14ac:dyDescent="0.2">
      <c r="C548" s="102"/>
      <c r="D548" s="102"/>
      <c r="E548" s="102"/>
      <c r="F548" s="102"/>
    </row>
    <row r="549" spans="3:6" x14ac:dyDescent="0.2">
      <c r="C549" s="102"/>
      <c r="D549" s="102"/>
      <c r="E549" s="102"/>
      <c r="F549" s="102"/>
    </row>
    <row r="550" spans="3:6" x14ac:dyDescent="0.2">
      <c r="C550" s="102"/>
      <c r="D550" s="102"/>
      <c r="E550" s="102"/>
      <c r="F550" s="102"/>
    </row>
    <row r="551" spans="3:6" x14ac:dyDescent="0.2">
      <c r="C551" s="102"/>
      <c r="D551" s="102"/>
      <c r="E551" s="102"/>
      <c r="F551" s="102"/>
    </row>
    <row r="552" spans="3:6" x14ac:dyDescent="0.2">
      <c r="C552" s="102"/>
      <c r="D552" s="102"/>
      <c r="E552" s="102"/>
      <c r="F552" s="102"/>
    </row>
    <row r="553" spans="3:6" x14ac:dyDescent="0.2">
      <c r="C553" s="102"/>
      <c r="D553" s="102"/>
      <c r="E553" s="102"/>
      <c r="F553" s="102"/>
    </row>
    <row r="554" spans="3:6" x14ac:dyDescent="0.2">
      <c r="C554" s="102"/>
      <c r="D554" s="102"/>
      <c r="E554" s="102"/>
      <c r="F554" s="102"/>
    </row>
    <row r="555" spans="3:6" x14ac:dyDescent="0.2">
      <c r="C555" s="102"/>
      <c r="D555" s="102"/>
      <c r="E555" s="102"/>
      <c r="F555" s="102"/>
    </row>
    <row r="556" spans="3:6" x14ac:dyDescent="0.2">
      <c r="C556" s="102"/>
      <c r="D556" s="102"/>
      <c r="E556" s="102"/>
      <c r="F556" s="102"/>
    </row>
    <row r="557" spans="3:6" x14ac:dyDescent="0.2">
      <c r="C557" s="102"/>
      <c r="D557" s="102"/>
      <c r="E557" s="102"/>
      <c r="F557" s="102"/>
    </row>
    <row r="558" spans="3:6" x14ac:dyDescent="0.2">
      <c r="C558" s="102"/>
      <c r="D558" s="102"/>
      <c r="E558" s="102"/>
      <c r="F558" s="102"/>
    </row>
    <row r="559" spans="3:6" x14ac:dyDescent="0.2">
      <c r="C559" s="102"/>
      <c r="D559" s="102"/>
      <c r="E559" s="102"/>
      <c r="F559" s="102"/>
    </row>
    <row r="560" spans="3:6" x14ac:dyDescent="0.2">
      <c r="C560" s="102"/>
      <c r="D560" s="102"/>
      <c r="E560" s="102"/>
      <c r="F560" s="102"/>
    </row>
    <row r="561" spans="3:6" x14ac:dyDescent="0.2">
      <c r="C561" s="102"/>
      <c r="D561" s="102"/>
      <c r="E561" s="102"/>
      <c r="F561" s="102"/>
    </row>
    <row r="562" spans="3:6" x14ac:dyDescent="0.2">
      <c r="C562" s="102"/>
      <c r="D562" s="102"/>
      <c r="E562" s="102"/>
      <c r="F562" s="102"/>
    </row>
    <row r="563" spans="3:6" x14ac:dyDescent="0.2">
      <c r="C563" s="102"/>
      <c r="D563" s="102"/>
      <c r="E563" s="102"/>
      <c r="F563" s="102"/>
    </row>
    <row r="564" spans="3:6" x14ac:dyDescent="0.2">
      <c r="C564" s="102"/>
      <c r="D564" s="102"/>
      <c r="E564" s="102"/>
      <c r="F564" s="102"/>
    </row>
    <row r="565" spans="3:6" x14ac:dyDescent="0.2">
      <c r="C565" s="102"/>
      <c r="D565" s="102"/>
      <c r="E565" s="102"/>
      <c r="F565" s="102"/>
    </row>
    <row r="566" spans="3:6" x14ac:dyDescent="0.2">
      <c r="C566" s="102"/>
      <c r="D566" s="102"/>
      <c r="E566" s="102"/>
      <c r="F566" s="102"/>
    </row>
    <row r="567" spans="3:6" x14ac:dyDescent="0.2">
      <c r="C567" s="102"/>
      <c r="D567" s="102"/>
      <c r="E567" s="102"/>
      <c r="F567" s="102"/>
    </row>
    <row r="568" spans="3:6" x14ac:dyDescent="0.2">
      <c r="C568" s="102"/>
      <c r="D568" s="102"/>
      <c r="E568" s="102"/>
      <c r="F568" s="102"/>
    </row>
    <row r="569" spans="3:6" x14ac:dyDescent="0.2">
      <c r="C569" s="102"/>
      <c r="D569" s="102"/>
      <c r="E569" s="102"/>
      <c r="F569" s="102"/>
    </row>
    <row r="570" spans="3:6" x14ac:dyDescent="0.2">
      <c r="C570" s="102"/>
      <c r="D570" s="102"/>
      <c r="E570" s="102"/>
      <c r="F570" s="102"/>
    </row>
    <row r="571" spans="3:6" x14ac:dyDescent="0.2">
      <c r="C571" s="102"/>
      <c r="D571" s="102"/>
      <c r="E571" s="102"/>
      <c r="F571" s="102"/>
    </row>
    <row r="572" spans="3:6" x14ac:dyDescent="0.2">
      <c r="C572" s="102"/>
      <c r="D572" s="102"/>
      <c r="E572" s="102"/>
      <c r="F572" s="102"/>
    </row>
    <row r="573" spans="3:6" x14ac:dyDescent="0.2">
      <c r="C573" s="102"/>
      <c r="D573" s="102"/>
      <c r="E573" s="102"/>
      <c r="F573" s="102"/>
    </row>
    <row r="574" spans="3:6" x14ac:dyDescent="0.2">
      <c r="C574" s="102"/>
      <c r="D574" s="102"/>
      <c r="E574" s="102"/>
      <c r="F574" s="102"/>
    </row>
    <row r="575" spans="3:6" x14ac:dyDescent="0.2">
      <c r="C575" s="102"/>
      <c r="D575" s="102"/>
      <c r="E575" s="102"/>
      <c r="F575" s="102"/>
    </row>
    <row r="576" spans="3:6" x14ac:dyDescent="0.2">
      <c r="C576" s="102"/>
      <c r="D576" s="102"/>
      <c r="E576" s="102"/>
      <c r="F576" s="102"/>
    </row>
    <row r="577" spans="3:6" x14ac:dyDescent="0.2">
      <c r="C577" s="102"/>
      <c r="D577" s="102"/>
      <c r="E577" s="102"/>
      <c r="F577" s="102"/>
    </row>
    <row r="578" spans="3:6" x14ac:dyDescent="0.2">
      <c r="C578" s="102"/>
      <c r="D578" s="102"/>
      <c r="E578" s="102"/>
      <c r="F578" s="102"/>
    </row>
    <row r="579" spans="3:6" x14ac:dyDescent="0.2">
      <c r="C579" s="102"/>
      <c r="D579" s="102"/>
      <c r="E579" s="102"/>
      <c r="F579" s="102"/>
    </row>
    <row r="580" spans="3:6" x14ac:dyDescent="0.2">
      <c r="C580" s="102"/>
      <c r="D580" s="102"/>
      <c r="E580" s="102"/>
      <c r="F580" s="102"/>
    </row>
    <row r="581" spans="3:6" x14ac:dyDescent="0.2">
      <c r="C581" s="102"/>
      <c r="D581" s="102"/>
      <c r="E581" s="102"/>
      <c r="F581" s="102"/>
    </row>
    <row r="582" spans="3:6" x14ac:dyDescent="0.2">
      <c r="C582" s="102"/>
      <c r="D582" s="102"/>
      <c r="E582" s="102"/>
      <c r="F582" s="102"/>
    </row>
    <row r="583" spans="3:6" x14ac:dyDescent="0.2">
      <c r="C583" s="102"/>
      <c r="D583" s="102"/>
      <c r="E583" s="102"/>
      <c r="F583" s="102"/>
    </row>
    <row r="584" spans="3:6" x14ac:dyDescent="0.2">
      <c r="C584" s="102"/>
      <c r="D584" s="102"/>
      <c r="E584" s="102"/>
      <c r="F584" s="102"/>
    </row>
    <row r="585" spans="3:6" x14ac:dyDescent="0.2">
      <c r="C585" s="102"/>
      <c r="D585" s="102"/>
      <c r="E585" s="102"/>
      <c r="F585" s="102"/>
    </row>
    <row r="586" spans="3:6" x14ac:dyDescent="0.2">
      <c r="C586" s="102"/>
      <c r="D586" s="102"/>
      <c r="E586" s="102"/>
      <c r="F586" s="102"/>
    </row>
    <row r="587" spans="3:6" x14ac:dyDescent="0.2">
      <c r="C587" s="102"/>
      <c r="D587" s="102"/>
      <c r="E587" s="102"/>
      <c r="F587" s="102"/>
    </row>
    <row r="588" spans="3:6" x14ac:dyDescent="0.2">
      <c r="C588" s="102"/>
      <c r="D588" s="102"/>
      <c r="E588" s="102"/>
      <c r="F588" s="102"/>
    </row>
    <row r="589" spans="3:6" x14ac:dyDescent="0.2">
      <c r="C589" s="102"/>
      <c r="D589" s="102"/>
      <c r="E589" s="102"/>
      <c r="F589" s="102"/>
    </row>
    <row r="590" spans="3:6" x14ac:dyDescent="0.2">
      <c r="C590" s="102"/>
      <c r="D590" s="102"/>
      <c r="E590" s="102"/>
      <c r="F590" s="102"/>
    </row>
    <row r="591" spans="3:6" x14ac:dyDescent="0.2">
      <c r="C591" s="102"/>
      <c r="D591" s="102"/>
      <c r="E591" s="102"/>
      <c r="F591" s="102"/>
    </row>
    <row r="592" spans="3:6" x14ac:dyDescent="0.2">
      <c r="C592" s="102"/>
      <c r="D592" s="102"/>
      <c r="E592" s="102"/>
      <c r="F592" s="102"/>
    </row>
    <row r="593" spans="3:6" x14ac:dyDescent="0.2">
      <c r="C593" s="102"/>
      <c r="D593" s="102"/>
      <c r="E593" s="102"/>
      <c r="F593" s="102"/>
    </row>
    <row r="594" spans="3:6" x14ac:dyDescent="0.2">
      <c r="C594" s="102"/>
      <c r="D594" s="102"/>
      <c r="E594" s="102"/>
      <c r="F594" s="102"/>
    </row>
    <row r="595" spans="3:6" x14ac:dyDescent="0.2">
      <c r="C595" s="102"/>
      <c r="D595" s="102"/>
      <c r="E595" s="102"/>
      <c r="F595" s="102"/>
    </row>
    <row r="596" spans="3:6" x14ac:dyDescent="0.2">
      <c r="C596" s="102"/>
      <c r="D596" s="102"/>
      <c r="E596" s="102"/>
      <c r="F596" s="102"/>
    </row>
    <row r="597" spans="3:6" x14ac:dyDescent="0.2">
      <c r="C597" s="102"/>
      <c r="D597" s="102"/>
      <c r="E597" s="102"/>
      <c r="F597" s="102"/>
    </row>
    <row r="598" spans="3:6" x14ac:dyDescent="0.2">
      <c r="C598" s="102"/>
      <c r="D598" s="102"/>
      <c r="E598" s="102"/>
      <c r="F598" s="102"/>
    </row>
    <row r="599" spans="3:6" x14ac:dyDescent="0.2">
      <c r="C599" s="102"/>
      <c r="D599" s="102"/>
      <c r="E599" s="102"/>
      <c r="F599" s="102"/>
    </row>
    <row r="600" spans="3:6" x14ac:dyDescent="0.2">
      <c r="C600" s="102"/>
      <c r="D600" s="102"/>
      <c r="E600" s="102"/>
      <c r="F600" s="102"/>
    </row>
    <row r="601" spans="3:6" x14ac:dyDescent="0.2">
      <c r="C601" s="102"/>
      <c r="D601" s="102"/>
      <c r="E601" s="102"/>
      <c r="F601" s="102"/>
    </row>
    <row r="602" spans="3:6" x14ac:dyDescent="0.2">
      <c r="C602" s="102"/>
      <c r="D602" s="102"/>
      <c r="E602" s="102"/>
      <c r="F602" s="102"/>
    </row>
    <row r="603" spans="3:6" x14ac:dyDescent="0.2">
      <c r="C603" s="102"/>
      <c r="D603" s="102"/>
      <c r="E603" s="102"/>
      <c r="F603" s="102"/>
    </row>
    <row r="604" spans="3:6" x14ac:dyDescent="0.2">
      <c r="C604" s="102"/>
      <c r="D604" s="102"/>
      <c r="E604" s="102"/>
      <c r="F604" s="102"/>
    </row>
    <row r="605" spans="3:6" x14ac:dyDescent="0.2">
      <c r="C605" s="102"/>
      <c r="D605" s="102"/>
      <c r="E605" s="102"/>
      <c r="F605" s="102"/>
    </row>
    <row r="606" spans="3:6" x14ac:dyDescent="0.2">
      <c r="C606" s="102"/>
      <c r="D606" s="102"/>
      <c r="E606" s="102"/>
      <c r="F606" s="102"/>
    </row>
    <row r="607" spans="3:6" x14ac:dyDescent="0.2">
      <c r="C607" s="102"/>
      <c r="D607" s="102"/>
      <c r="E607" s="102"/>
      <c r="F607" s="102"/>
    </row>
    <row r="608" spans="3:6" x14ac:dyDescent="0.2">
      <c r="C608" s="102"/>
      <c r="D608" s="102"/>
      <c r="E608" s="102"/>
      <c r="F608" s="102"/>
    </row>
    <row r="609" spans="3:6" x14ac:dyDescent="0.2">
      <c r="C609" s="102"/>
      <c r="D609" s="102"/>
      <c r="E609" s="102"/>
      <c r="F609" s="102"/>
    </row>
    <row r="610" spans="3:6" x14ac:dyDescent="0.2">
      <c r="C610" s="102"/>
      <c r="D610" s="102"/>
      <c r="E610" s="102"/>
      <c r="F610" s="102"/>
    </row>
    <row r="611" spans="3:6" x14ac:dyDescent="0.2">
      <c r="C611" s="102"/>
      <c r="D611" s="102"/>
      <c r="E611" s="102"/>
      <c r="F611" s="102"/>
    </row>
    <row r="612" spans="3:6" x14ac:dyDescent="0.2">
      <c r="C612" s="102"/>
      <c r="D612" s="102"/>
      <c r="E612" s="102"/>
      <c r="F612" s="102"/>
    </row>
    <row r="613" spans="3:6" x14ac:dyDescent="0.2">
      <c r="C613" s="102"/>
      <c r="D613" s="102"/>
      <c r="E613" s="102"/>
      <c r="F613" s="102"/>
    </row>
    <row r="614" spans="3:6" x14ac:dyDescent="0.2">
      <c r="C614" s="102"/>
      <c r="D614" s="102"/>
      <c r="E614" s="102"/>
      <c r="F614" s="102"/>
    </row>
    <row r="615" spans="3:6" x14ac:dyDescent="0.2">
      <c r="C615" s="102"/>
      <c r="D615" s="102"/>
      <c r="E615" s="102"/>
      <c r="F615" s="102"/>
    </row>
    <row r="616" spans="3:6" x14ac:dyDescent="0.2">
      <c r="C616" s="102"/>
      <c r="D616" s="102"/>
      <c r="E616" s="102"/>
      <c r="F616" s="102"/>
    </row>
    <row r="617" spans="3:6" x14ac:dyDescent="0.2">
      <c r="C617" s="102"/>
      <c r="D617" s="102"/>
      <c r="E617" s="102"/>
      <c r="F617" s="102"/>
    </row>
    <row r="618" spans="3:6" x14ac:dyDescent="0.2">
      <c r="C618" s="102"/>
      <c r="D618" s="102"/>
      <c r="E618" s="102"/>
      <c r="F618" s="102"/>
    </row>
    <row r="619" spans="3:6" x14ac:dyDescent="0.2">
      <c r="C619" s="102"/>
      <c r="D619" s="102"/>
      <c r="E619" s="102"/>
      <c r="F619" s="102"/>
    </row>
    <row r="620" spans="3:6" x14ac:dyDescent="0.2">
      <c r="C620" s="102"/>
      <c r="D620" s="102"/>
      <c r="E620" s="102"/>
      <c r="F620" s="102"/>
    </row>
    <row r="621" spans="3:6" x14ac:dyDescent="0.2">
      <c r="C621" s="102"/>
      <c r="D621" s="102"/>
      <c r="E621" s="102"/>
      <c r="F621" s="102"/>
    </row>
    <row r="622" spans="3:6" x14ac:dyDescent="0.2">
      <c r="C622" s="102"/>
      <c r="D622" s="102"/>
      <c r="E622" s="102"/>
      <c r="F622" s="102"/>
    </row>
    <row r="623" spans="3:6" x14ac:dyDescent="0.2">
      <c r="C623" s="102"/>
      <c r="D623" s="102"/>
      <c r="E623" s="102"/>
      <c r="F623" s="102"/>
    </row>
    <row r="624" spans="3:6" x14ac:dyDescent="0.2">
      <c r="C624" s="102"/>
      <c r="D624" s="102"/>
      <c r="E624" s="102"/>
      <c r="F624" s="102"/>
    </row>
    <row r="625" spans="3:6" x14ac:dyDescent="0.2">
      <c r="C625" s="102"/>
      <c r="D625" s="102"/>
      <c r="E625" s="102"/>
      <c r="F625" s="102"/>
    </row>
    <row r="626" spans="3:6" x14ac:dyDescent="0.2">
      <c r="C626" s="102"/>
      <c r="D626" s="102"/>
      <c r="E626" s="102"/>
      <c r="F626" s="102"/>
    </row>
    <row r="627" spans="3:6" x14ac:dyDescent="0.2">
      <c r="C627" s="102"/>
      <c r="D627" s="102"/>
      <c r="E627" s="102"/>
      <c r="F627" s="102"/>
    </row>
    <row r="628" spans="3:6" x14ac:dyDescent="0.2">
      <c r="C628" s="102"/>
      <c r="D628" s="102"/>
      <c r="E628" s="102"/>
      <c r="F628" s="102"/>
    </row>
    <row r="629" spans="3:6" x14ac:dyDescent="0.2">
      <c r="C629" s="102"/>
      <c r="D629" s="102"/>
      <c r="E629" s="102"/>
      <c r="F629" s="102"/>
    </row>
    <row r="630" spans="3:6" x14ac:dyDescent="0.2">
      <c r="C630" s="102"/>
      <c r="D630" s="102"/>
      <c r="E630" s="102"/>
      <c r="F630" s="102"/>
    </row>
    <row r="631" spans="3:6" x14ac:dyDescent="0.2">
      <c r="C631" s="102"/>
      <c r="D631" s="102"/>
      <c r="E631" s="102"/>
      <c r="F631" s="102"/>
    </row>
    <row r="632" spans="3:6" x14ac:dyDescent="0.2">
      <c r="C632" s="102"/>
      <c r="D632" s="102"/>
      <c r="E632" s="102"/>
      <c r="F632" s="102"/>
    </row>
    <row r="633" spans="3:6" x14ac:dyDescent="0.2">
      <c r="C633" s="102"/>
      <c r="D633" s="102"/>
      <c r="E633" s="102"/>
      <c r="F633" s="102"/>
    </row>
    <row r="634" spans="3:6" x14ac:dyDescent="0.2">
      <c r="C634" s="102"/>
      <c r="D634" s="102"/>
      <c r="E634" s="102"/>
      <c r="F634" s="102"/>
    </row>
    <row r="635" spans="3:6" x14ac:dyDescent="0.2">
      <c r="C635" s="102"/>
      <c r="D635" s="102"/>
      <c r="E635" s="102"/>
      <c r="F635" s="102"/>
    </row>
    <row r="636" spans="3:6" x14ac:dyDescent="0.2">
      <c r="C636" s="102"/>
      <c r="D636" s="102"/>
      <c r="E636" s="102"/>
      <c r="F636" s="102"/>
    </row>
    <row r="637" spans="3:6" x14ac:dyDescent="0.2">
      <c r="C637" s="102"/>
      <c r="D637" s="102"/>
      <c r="E637" s="102"/>
      <c r="F637" s="102"/>
    </row>
    <row r="638" spans="3:6" x14ac:dyDescent="0.2">
      <c r="C638" s="102"/>
      <c r="D638" s="102"/>
      <c r="E638" s="102"/>
      <c r="F638" s="102"/>
    </row>
    <row r="639" spans="3:6" x14ac:dyDescent="0.2">
      <c r="C639" s="102"/>
      <c r="D639" s="102"/>
      <c r="E639" s="102"/>
      <c r="F639" s="102"/>
    </row>
    <row r="640" spans="3:6" x14ac:dyDescent="0.2">
      <c r="C640" s="102"/>
      <c r="D640" s="102"/>
      <c r="E640" s="102"/>
      <c r="F640" s="102"/>
    </row>
    <row r="641" spans="3:6" x14ac:dyDescent="0.2">
      <c r="C641" s="102"/>
      <c r="D641" s="102"/>
      <c r="E641" s="102"/>
      <c r="F641" s="102"/>
    </row>
    <row r="642" spans="3:6" x14ac:dyDescent="0.2">
      <c r="C642" s="102"/>
      <c r="D642" s="102"/>
      <c r="E642" s="102"/>
      <c r="F642" s="102"/>
    </row>
    <row r="643" spans="3:6" x14ac:dyDescent="0.2">
      <c r="C643" s="102"/>
      <c r="D643" s="102"/>
      <c r="E643" s="102"/>
      <c r="F643" s="102"/>
    </row>
    <row r="644" spans="3:6" x14ac:dyDescent="0.2">
      <c r="C644" s="102"/>
      <c r="D644" s="102"/>
      <c r="E644" s="102"/>
      <c r="F644" s="102"/>
    </row>
    <row r="645" spans="3:6" x14ac:dyDescent="0.2">
      <c r="C645" s="102"/>
      <c r="D645" s="102"/>
      <c r="E645" s="102"/>
      <c r="F645" s="102"/>
    </row>
    <row r="646" spans="3:6" x14ac:dyDescent="0.2">
      <c r="C646" s="102"/>
      <c r="D646" s="102"/>
      <c r="E646" s="102"/>
      <c r="F646" s="102"/>
    </row>
    <row r="647" spans="3:6" x14ac:dyDescent="0.2">
      <c r="C647" s="102"/>
      <c r="D647" s="102"/>
      <c r="E647" s="102"/>
      <c r="F647" s="102"/>
    </row>
    <row r="648" spans="3:6" x14ac:dyDescent="0.2">
      <c r="C648" s="102"/>
      <c r="D648" s="102"/>
      <c r="E648" s="102"/>
      <c r="F648" s="102"/>
    </row>
    <row r="649" spans="3:6" x14ac:dyDescent="0.2">
      <c r="C649" s="102"/>
      <c r="D649" s="102"/>
      <c r="E649" s="102"/>
      <c r="F649" s="102"/>
    </row>
    <row r="650" spans="3:6" x14ac:dyDescent="0.2">
      <c r="C650" s="102"/>
      <c r="D650" s="102"/>
      <c r="E650" s="102"/>
      <c r="F650" s="102"/>
    </row>
    <row r="651" spans="3:6" x14ac:dyDescent="0.2">
      <c r="C651" s="102"/>
      <c r="D651" s="102"/>
      <c r="E651" s="102"/>
      <c r="F651" s="102"/>
    </row>
    <row r="652" spans="3:6" x14ac:dyDescent="0.2">
      <c r="C652" s="102"/>
      <c r="D652" s="102"/>
      <c r="E652" s="102"/>
      <c r="F652" s="102"/>
    </row>
    <row r="653" spans="3:6" x14ac:dyDescent="0.2">
      <c r="C653" s="102"/>
      <c r="D653" s="102"/>
      <c r="E653" s="102"/>
      <c r="F653" s="102"/>
    </row>
    <row r="654" spans="3:6" x14ac:dyDescent="0.2">
      <c r="C654" s="102"/>
      <c r="D654" s="102"/>
      <c r="E654" s="102"/>
      <c r="F654" s="102"/>
    </row>
    <row r="655" spans="3:6" x14ac:dyDescent="0.2">
      <c r="C655" s="102"/>
      <c r="D655" s="102"/>
      <c r="E655" s="102"/>
      <c r="F655" s="102"/>
    </row>
    <row r="656" spans="3:6" x14ac:dyDescent="0.2">
      <c r="C656" s="102"/>
      <c r="D656" s="102"/>
      <c r="E656" s="102"/>
      <c r="F656" s="102"/>
    </row>
    <row r="657" spans="3:6" x14ac:dyDescent="0.2">
      <c r="C657" s="102"/>
      <c r="D657" s="102"/>
      <c r="E657" s="102"/>
      <c r="F657" s="102"/>
    </row>
    <row r="658" spans="3:6" x14ac:dyDescent="0.2">
      <c r="C658" s="102"/>
      <c r="D658" s="102"/>
      <c r="E658" s="102"/>
      <c r="F658" s="102"/>
    </row>
    <row r="659" spans="3:6" x14ac:dyDescent="0.2">
      <c r="C659" s="102"/>
      <c r="D659" s="102"/>
      <c r="E659" s="102"/>
      <c r="F659" s="102"/>
    </row>
    <row r="660" spans="3:6" x14ac:dyDescent="0.2">
      <c r="C660" s="102"/>
      <c r="D660" s="102"/>
      <c r="E660" s="102"/>
      <c r="F660" s="102"/>
    </row>
    <row r="661" spans="3:6" x14ac:dyDescent="0.2">
      <c r="C661" s="102"/>
      <c r="D661" s="102"/>
      <c r="E661" s="102"/>
      <c r="F661" s="102"/>
    </row>
    <row r="662" spans="3:6" x14ac:dyDescent="0.2">
      <c r="C662" s="102"/>
      <c r="D662" s="102"/>
      <c r="E662" s="102"/>
      <c r="F662" s="102"/>
    </row>
    <row r="663" spans="3:6" x14ac:dyDescent="0.2">
      <c r="C663" s="102"/>
      <c r="D663" s="102"/>
      <c r="E663" s="102"/>
      <c r="F663" s="102"/>
    </row>
    <row r="664" spans="3:6" x14ac:dyDescent="0.2">
      <c r="C664" s="102"/>
      <c r="D664" s="102"/>
      <c r="E664" s="102"/>
      <c r="F664" s="102"/>
    </row>
    <row r="665" spans="3:6" x14ac:dyDescent="0.2">
      <c r="C665" s="102"/>
      <c r="D665" s="102"/>
      <c r="E665" s="102"/>
      <c r="F665" s="102"/>
    </row>
    <row r="666" spans="3:6" x14ac:dyDescent="0.2">
      <c r="C666" s="102"/>
      <c r="D666" s="102"/>
      <c r="E666" s="102"/>
      <c r="F666" s="102"/>
    </row>
    <row r="667" spans="3:6" x14ac:dyDescent="0.2">
      <c r="C667" s="102"/>
      <c r="D667" s="102"/>
      <c r="E667" s="102"/>
      <c r="F667" s="102"/>
    </row>
    <row r="668" spans="3:6" x14ac:dyDescent="0.2">
      <c r="C668" s="102"/>
      <c r="D668" s="102"/>
      <c r="E668" s="102"/>
      <c r="F668" s="102"/>
    </row>
    <row r="669" spans="3:6" x14ac:dyDescent="0.2">
      <c r="C669" s="102"/>
      <c r="D669" s="102"/>
      <c r="E669" s="102"/>
      <c r="F669" s="102"/>
    </row>
    <row r="670" spans="3:6" x14ac:dyDescent="0.2">
      <c r="C670" s="102"/>
      <c r="D670" s="102"/>
      <c r="E670" s="102"/>
      <c r="F670" s="102"/>
    </row>
    <row r="671" spans="3:6" x14ac:dyDescent="0.2">
      <c r="C671" s="102"/>
      <c r="D671" s="102"/>
      <c r="E671" s="102"/>
      <c r="F671" s="102"/>
    </row>
    <row r="672" spans="3:6" x14ac:dyDescent="0.2">
      <c r="C672" s="102"/>
      <c r="D672" s="102"/>
      <c r="E672" s="102"/>
      <c r="F672" s="102"/>
    </row>
    <row r="673" spans="3:6" x14ac:dyDescent="0.2">
      <c r="C673" s="102"/>
      <c r="D673" s="102"/>
      <c r="E673" s="102"/>
      <c r="F673" s="102"/>
    </row>
    <row r="674" spans="3:6" x14ac:dyDescent="0.2">
      <c r="C674" s="102"/>
      <c r="D674" s="102"/>
      <c r="E674" s="102"/>
      <c r="F674" s="102"/>
    </row>
    <row r="675" spans="3:6" x14ac:dyDescent="0.2">
      <c r="C675" s="102"/>
      <c r="D675" s="102"/>
      <c r="E675" s="102"/>
      <c r="F675" s="102"/>
    </row>
    <row r="676" spans="3:6" x14ac:dyDescent="0.2">
      <c r="C676" s="102"/>
      <c r="D676" s="102"/>
      <c r="E676" s="102"/>
      <c r="F676" s="102"/>
    </row>
    <row r="677" spans="3:6" x14ac:dyDescent="0.2">
      <c r="C677" s="102"/>
      <c r="D677" s="102"/>
      <c r="E677" s="102"/>
      <c r="F677" s="102"/>
    </row>
    <row r="678" spans="3:6" x14ac:dyDescent="0.2">
      <c r="C678" s="102"/>
      <c r="D678" s="102"/>
      <c r="E678" s="102"/>
      <c r="F678" s="102"/>
    </row>
    <row r="679" spans="3:6" x14ac:dyDescent="0.2">
      <c r="C679" s="102"/>
      <c r="D679" s="102"/>
      <c r="E679" s="102"/>
      <c r="F679" s="102"/>
    </row>
    <row r="680" spans="3:6" x14ac:dyDescent="0.2">
      <c r="C680" s="102"/>
      <c r="D680" s="102"/>
      <c r="E680" s="102"/>
      <c r="F680" s="102"/>
    </row>
    <row r="681" spans="3:6" x14ac:dyDescent="0.2">
      <c r="C681" s="102"/>
      <c r="D681" s="102"/>
      <c r="E681" s="102"/>
      <c r="F681" s="102"/>
    </row>
    <row r="682" spans="3:6" x14ac:dyDescent="0.2">
      <c r="C682" s="102"/>
      <c r="D682" s="102"/>
      <c r="E682" s="102"/>
      <c r="F682" s="102"/>
    </row>
    <row r="683" spans="3:6" x14ac:dyDescent="0.2">
      <c r="C683" s="102"/>
      <c r="D683" s="102"/>
      <c r="E683" s="102"/>
      <c r="F683" s="102"/>
    </row>
    <row r="684" spans="3:6" x14ac:dyDescent="0.2">
      <c r="C684" s="102"/>
      <c r="D684" s="102"/>
      <c r="E684" s="102"/>
      <c r="F684" s="102"/>
    </row>
    <row r="685" spans="3:6" x14ac:dyDescent="0.2">
      <c r="C685" s="102"/>
      <c r="D685" s="102"/>
      <c r="E685" s="102"/>
      <c r="F685" s="102"/>
    </row>
    <row r="686" spans="3:6" x14ac:dyDescent="0.2">
      <c r="C686" s="102"/>
      <c r="D686" s="102"/>
      <c r="E686" s="102"/>
      <c r="F686" s="102"/>
    </row>
    <row r="687" spans="3:6" x14ac:dyDescent="0.2">
      <c r="C687" s="102"/>
      <c r="D687" s="102"/>
      <c r="E687" s="102"/>
      <c r="F687" s="102"/>
    </row>
    <row r="688" spans="3:6" x14ac:dyDescent="0.2">
      <c r="C688" s="102"/>
      <c r="D688" s="102"/>
      <c r="E688" s="102"/>
      <c r="F688" s="102"/>
    </row>
    <row r="689" spans="3:6" x14ac:dyDescent="0.2">
      <c r="C689" s="102"/>
      <c r="D689" s="102"/>
      <c r="E689" s="102"/>
      <c r="F689" s="102"/>
    </row>
    <row r="690" spans="3:6" x14ac:dyDescent="0.2">
      <c r="C690" s="102"/>
      <c r="D690" s="102"/>
      <c r="E690" s="102"/>
      <c r="F690" s="102"/>
    </row>
    <row r="691" spans="3:6" x14ac:dyDescent="0.2">
      <c r="C691" s="102"/>
      <c r="D691" s="102"/>
      <c r="E691" s="102"/>
      <c r="F691" s="102"/>
    </row>
    <row r="692" spans="3:6" x14ac:dyDescent="0.2">
      <c r="C692" s="102"/>
      <c r="D692" s="102"/>
      <c r="E692" s="102"/>
      <c r="F692" s="102"/>
    </row>
    <row r="693" spans="3:6" x14ac:dyDescent="0.2">
      <c r="C693" s="102"/>
      <c r="D693" s="102"/>
      <c r="E693" s="102"/>
      <c r="F693" s="102"/>
    </row>
    <row r="694" spans="3:6" x14ac:dyDescent="0.2">
      <c r="C694" s="102"/>
      <c r="D694" s="102"/>
      <c r="E694" s="102"/>
      <c r="F694" s="102"/>
    </row>
    <row r="695" spans="3:6" x14ac:dyDescent="0.2">
      <c r="C695" s="102"/>
      <c r="D695" s="102"/>
      <c r="E695" s="102"/>
      <c r="F695" s="102"/>
    </row>
    <row r="696" spans="3:6" x14ac:dyDescent="0.2">
      <c r="C696" s="102"/>
      <c r="D696" s="102"/>
      <c r="E696" s="102"/>
      <c r="F696" s="102"/>
    </row>
    <row r="697" spans="3:6" x14ac:dyDescent="0.2">
      <c r="C697" s="102"/>
      <c r="D697" s="102"/>
      <c r="E697" s="102"/>
      <c r="F697" s="102"/>
    </row>
    <row r="698" spans="3:6" x14ac:dyDescent="0.2">
      <c r="C698" s="102"/>
      <c r="D698" s="102"/>
      <c r="E698" s="102"/>
      <c r="F698" s="102"/>
    </row>
    <row r="699" spans="3:6" x14ac:dyDescent="0.2">
      <c r="C699" s="102"/>
      <c r="D699" s="102"/>
      <c r="E699" s="102"/>
      <c r="F699" s="102"/>
    </row>
    <row r="700" spans="3:6" x14ac:dyDescent="0.2">
      <c r="C700" s="102"/>
      <c r="D700" s="102"/>
      <c r="E700" s="102"/>
      <c r="F700" s="102"/>
    </row>
    <row r="701" spans="3:6" x14ac:dyDescent="0.2">
      <c r="C701" s="102"/>
      <c r="D701" s="102"/>
      <c r="E701" s="102"/>
      <c r="F701" s="102"/>
    </row>
    <row r="702" spans="3:6" x14ac:dyDescent="0.2">
      <c r="C702" s="102"/>
      <c r="D702" s="102"/>
      <c r="E702" s="102"/>
      <c r="F702" s="102"/>
    </row>
    <row r="703" spans="3:6" x14ac:dyDescent="0.2">
      <c r="C703" s="102"/>
      <c r="D703" s="102"/>
      <c r="E703" s="102"/>
      <c r="F703" s="102"/>
    </row>
    <row r="704" spans="3:6" x14ac:dyDescent="0.2">
      <c r="C704" s="102"/>
      <c r="D704" s="102"/>
      <c r="E704" s="102"/>
      <c r="F704" s="102"/>
    </row>
    <row r="705" spans="3:6" x14ac:dyDescent="0.2">
      <c r="C705" s="102"/>
      <c r="D705" s="102"/>
      <c r="E705" s="102"/>
      <c r="F705" s="102"/>
    </row>
    <row r="706" spans="3:6" x14ac:dyDescent="0.2">
      <c r="C706" s="102"/>
      <c r="D706" s="102"/>
      <c r="E706" s="102"/>
      <c r="F706" s="102"/>
    </row>
    <row r="707" spans="3:6" x14ac:dyDescent="0.2">
      <c r="C707" s="102"/>
      <c r="D707" s="102"/>
      <c r="E707" s="102"/>
      <c r="F707" s="102"/>
    </row>
    <row r="708" spans="3:6" x14ac:dyDescent="0.2">
      <c r="C708" s="102"/>
      <c r="D708" s="102"/>
      <c r="E708" s="102"/>
      <c r="F708" s="102"/>
    </row>
    <row r="709" spans="3:6" x14ac:dyDescent="0.2">
      <c r="C709" s="102"/>
      <c r="D709" s="102"/>
      <c r="E709" s="102"/>
      <c r="F709" s="102"/>
    </row>
    <row r="710" spans="3:6" x14ac:dyDescent="0.2">
      <c r="C710" s="102"/>
      <c r="D710" s="102"/>
      <c r="E710" s="102"/>
      <c r="F710" s="102"/>
    </row>
    <row r="711" spans="3:6" x14ac:dyDescent="0.2">
      <c r="C711" s="102"/>
      <c r="D711" s="102"/>
      <c r="E711" s="102"/>
      <c r="F711" s="102"/>
    </row>
    <row r="712" spans="3:6" x14ac:dyDescent="0.2">
      <c r="C712" s="102"/>
      <c r="D712" s="102"/>
      <c r="E712" s="102"/>
      <c r="F712" s="102"/>
    </row>
    <row r="713" spans="3:6" x14ac:dyDescent="0.2">
      <c r="C713" s="102"/>
      <c r="D713" s="102"/>
      <c r="E713" s="102"/>
      <c r="F713" s="102"/>
    </row>
    <row r="714" spans="3:6" x14ac:dyDescent="0.2">
      <c r="C714" s="102"/>
      <c r="D714" s="102"/>
      <c r="E714" s="102"/>
      <c r="F714" s="102"/>
    </row>
    <row r="715" spans="3:6" x14ac:dyDescent="0.2">
      <c r="C715" s="102"/>
      <c r="D715" s="102"/>
      <c r="E715" s="102"/>
      <c r="F715" s="102"/>
    </row>
    <row r="716" spans="3:6" x14ac:dyDescent="0.2">
      <c r="C716" s="102"/>
      <c r="D716" s="102"/>
      <c r="E716" s="102"/>
      <c r="F716" s="102"/>
    </row>
    <row r="717" spans="3:6" x14ac:dyDescent="0.2">
      <c r="C717" s="102"/>
      <c r="D717" s="102"/>
      <c r="E717" s="102"/>
      <c r="F717" s="102"/>
    </row>
    <row r="718" spans="3:6" x14ac:dyDescent="0.2">
      <c r="C718" s="102"/>
      <c r="D718" s="102"/>
      <c r="E718" s="102"/>
      <c r="F718" s="102"/>
    </row>
    <row r="719" spans="3:6" x14ac:dyDescent="0.2">
      <c r="C719" s="102"/>
      <c r="D719" s="102"/>
      <c r="E719" s="102"/>
      <c r="F719" s="102"/>
    </row>
    <row r="720" spans="3:6" x14ac:dyDescent="0.2">
      <c r="C720" s="102"/>
      <c r="D720" s="102"/>
      <c r="E720" s="102"/>
      <c r="F720" s="102"/>
    </row>
    <row r="721" spans="3:6" x14ac:dyDescent="0.2">
      <c r="C721" s="102"/>
      <c r="D721" s="102"/>
      <c r="E721" s="102"/>
      <c r="F721" s="102"/>
    </row>
    <row r="722" spans="3:6" x14ac:dyDescent="0.2">
      <c r="C722" s="102"/>
      <c r="D722" s="102"/>
      <c r="E722" s="102"/>
      <c r="F722" s="102"/>
    </row>
    <row r="723" spans="3:6" x14ac:dyDescent="0.2">
      <c r="C723" s="102"/>
      <c r="D723" s="102"/>
      <c r="E723" s="102"/>
      <c r="F723" s="102"/>
    </row>
    <row r="724" spans="3:6" x14ac:dyDescent="0.2">
      <c r="C724" s="102"/>
      <c r="D724" s="102"/>
      <c r="E724" s="102"/>
      <c r="F724" s="102"/>
    </row>
    <row r="725" spans="3:6" x14ac:dyDescent="0.2">
      <c r="C725" s="102"/>
      <c r="D725" s="102"/>
      <c r="E725" s="102"/>
      <c r="F725" s="102"/>
    </row>
    <row r="726" spans="3:6" x14ac:dyDescent="0.2">
      <c r="C726" s="102"/>
      <c r="D726" s="102"/>
      <c r="E726" s="102"/>
      <c r="F726" s="102"/>
    </row>
    <row r="727" spans="3:6" x14ac:dyDescent="0.2">
      <c r="C727" s="102"/>
      <c r="D727" s="102"/>
      <c r="E727" s="102"/>
      <c r="F727" s="102"/>
    </row>
    <row r="728" spans="3:6" x14ac:dyDescent="0.2">
      <c r="C728" s="102"/>
      <c r="D728" s="102"/>
      <c r="E728" s="102"/>
      <c r="F728" s="102"/>
    </row>
    <row r="729" spans="3:6" x14ac:dyDescent="0.2">
      <c r="C729" s="102"/>
      <c r="D729" s="102"/>
      <c r="E729" s="102"/>
      <c r="F729" s="102"/>
    </row>
    <row r="730" spans="3:6" x14ac:dyDescent="0.2">
      <c r="C730" s="102"/>
      <c r="D730" s="102"/>
      <c r="E730" s="102"/>
      <c r="F730" s="102"/>
    </row>
    <row r="731" spans="3:6" x14ac:dyDescent="0.2">
      <c r="C731" s="102"/>
      <c r="D731" s="102"/>
      <c r="E731" s="102"/>
      <c r="F731" s="102"/>
    </row>
    <row r="732" spans="3:6" x14ac:dyDescent="0.2">
      <c r="C732" s="102"/>
      <c r="D732" s="102"/>
      <c r="E732" s="102"/>
      <c r="F732" s="102"/>
    </row>
    <row r="733" spans="3:6" x14ac:dyDescent="0.2">
      <c r="C733" s="102"/>
      <c r="D733" s="102"/>
      <c r="E733" s="102"/>
      <c r="F733" s="102"/>
    </row>
    <row r="734" spans="3:6" x14ac:dyDescent="0.2">
      <c r="C734" s="102"/>
      <c r="D734" s="102"/>
      <c r="E734" s="102"/>
      <c r="F734" s="102"/>
    </row>
    <row r="735" spans="3:6" x14ac:dyDescent="0.2">
      <c r="C735" s="102"/>
      <c r="D735" s="102"/>
      <c r="E735" s="102"/>
      <c r="F735" s="102"/>
    </row>
    <row r="736" spans="3:6" x14ac:dyDescent="0.2">
      <c r="C736" s="102"/>
      <c r="D736" s="102"/>
      <c r="E736" s="102"/>
      <c r="F736" s="102"/>
    </row>
    <row r="737" spans="3:6" x14ac:dyDescent="0.2">
      <c r="C737" s="102"/>
      <c r="D737" s="102"/>
      <c r="E737" s="102"/>
      <c r="F737" s="102"/>
    </row>
    <row r="738" spans="3:6" x14ac:dyDescent="0.2">
      <c r="C738" s="102"/>
      <c r="D738" s="102"/>
      <c r="E738" s="102"/>
      <c r="F738" s="102"/>
    </row>
    <row r="739" spans="3:6" x14ac:dyDescent="0.2">
      <c r="C739" s="102"/>
      <c r="D739" s="102"/>
      <c r="E739" s="102"/>
      <c r="F739" s="102"/>
    </row>
    <row r="740" spans="3:6" x14ac:dyDescent="0.2">
      <c r="C740" s="102"/>
      <c r="D740" s="102"/>
      <c r="E740" s="102"/>
      <c r="F740" s="102"/>
    </row>
    <row r="741" spans="3:6" x14ac:dyDescent="0.2">
      <c r="C741" s="102"/>
      <c r="D741" s="102"/>
      <c r="E741" s="102"/>
      <c r="F741" s="102"/>
    </row>
    <row r="742" spans="3:6" x14ac:dyDescent="0.2">
      <c r="C742" s="102"/>
      <c r="D742" s="102"/>
      <c r="E742" s="102"/>
      <c r="F742" s="102"/>
    </row>
    <row r="743" spans="3:6" x14ac:dyDescent="0.2">
      <c r="C743" s="102"/>
      <c r="D743" s="102"/>
      <c r="E743" s="102"/>
      <c r="F743" s="102"/>
    </row>
    <row r="744" spans="3:6" x14ac:dyDescent="0.2">
      <c r="C744" s="102"/>
      <c r="D744" s="102"/>
      <c r="E744" s="102"/>
      <c r="F744" s="102"/>
    </row>
    <row r="745" spans="3:6" x14ac:dyDescent="0.2">
      <c r="C745" s="102"/>
      <c r="D745" s="102"/>
      <c r="E745" s="102"/>
      <c r="F745" s="102"/>
    </row>
    <row r="746" spans="3:6" x14ac:dyDescent="0.2">
      <c r="C746" s="102"/>
      <c r="D746" s="102"/>
      <c r="E746" s="102"/>
      <c r="F746" s="102"/>
    </row>
    <row r="747" spans="3:6" x14ac:dyDescent="0.2">
      <c r="C747" s="102"/>
      <c r="D747" s="102"/>
      <c r="E747" s="102"/>
      <c r="F747" s="102"/>
    </row>
    <row r="748" spans="3:6" x14ac:dyDescent="0.2">
      <c r="C748" s="102"/>
      <c r="D748" s="102"/>
      <c r="E748" s="102"/>
      <c r="F748" s="102"/>
    </row>
    <row r="749" spans="3:6" x14ac:dyDescent="0.2">
      <c r="C749" s="102"/>
      <c r="D749" s="102"/>
      <c r="E749" s="102"/>
      <c r="F749" s="102"/>
    </row>
    <row r="750" spans="3:6" x14ac:dyDescent="0.2">
      <c r="C750" s="102"/>
      <c r="D750" s="102"/>
      <c r="E750" s="102"/>
      <c r="F750" s="102"/>
    </row>
    <row r="751" spans="3:6" x14ac:dyDescent="0.2">
      <c r="C751" s="102"/>
      <c r="D751" s="102"/>
      <c r="E751" s="102"/>
      <c r="F751" s="102"/>
    </row>
    <row r="752" spans="3:6" x14ac:dyDescent="0.2">
      <c r="C752" s="102"/>
      <c r="D752" s="102"/>
      <c r="E752" s="102"/>
      <c r="F752" s="102"/>
    </row>
    <row r="753" spans="3:6" x14ac:dyDescent="0.2">
      <c r="C753" s="102"/>
      <c r="D753" s="102"/>
      <c r="E753" s="102"/>
      <c r="F753" s="102"/>
    </row>
    <row r="754" spans="3:6" x14ac:dyDescent="0.2">
      <c r="C754" s="102"/>
      <c r="D754" s="102"/>
      <c r="E754" s="102"/>
      <c r="F754" s="102"/>
    </row>
    <row r="755" spans="3:6" x14ac:dyDescent="0.2">
      <c r="C755" s="102"/>
      <c r="D755" s="102"/>
      <c r="E755" s="102"/>
      <c r="F755" s="102"/>
    </row>
    <row r="756" spans="3:6" x14ac:dyDescent="0.2">
      <c r="C756" s="102"/>
      <c r="D756" s="102"/>
      <c r="E756" s="102"/>
      <c r="F756" s="102"/>
    </row>
    <row r="757" spans="3:6" x14ac:dyDescent="0.2">
      <c r="C757" s="102"/>
      <c r="D757" s="102"/>
      <c r="E757" s="102"/>
      <c r="F757" s="102"/>
    </row>
    <row r="758" spans="3:6" x14ac:dyDescent="0.2">
      <c r="C758" s="102"/>
      <c r="D758" s="102"/>
      <c r="E758" s="102"/>
      <c r="F758" s="102"/>
    </row>
    <row r="759" spans="3:6" x14ac:dyDescent="0.2">
      <c r="C759" s="102"/>
      <c r="D759" s="102"/>
      <c r="E759" s="102"/>
      <c r="F759" s="102"/>
    </row>
    <row r="760" spans="3:6" x14ac:dyDescent="0.2">
      <c r="C760" s="102"/>
      <c r="D760" s="102"/>
      <c r="E760" s="102"/>
      <c r="F760" s="102"/>
    </row>
    <row r="761" spans="3:6" x14ac:dyDescent="0.2">
      <c r="C761" s="102"/>
      <c r="D761" s="102"/>
      <c r="E761" s="102"/>
      <c r="F761" s="102"/>
    </row>
    <row r="762" spans="3:6" x14ac:dyDescent="0.2">
      <c r="C762" s="102"/>
      <c r="D762" s="102"/>
      <c r="E762" s="102"/>
      <c r="F762" s="102"/>
    </row>
    <row r="763" spans="3:6" x14ac:dyDescent="0.2">
      <c r="C763" s="102"/>
      <c r="D763" s="102"/>
      <c r="E763" s="102"/>
      <c r="F763" s="102"/>
    </row>
    <row r="764" spans="3:6" x14ac:dyDescent="0.2">
      <c r="C764" s="102"/>
      <c r="D764" s="102"/>
      <c r="E764" s="102"/>
      <c r="F764" s="102"/>
    </row>
    <row r="765" spans="3:6" x14ac:dyDescent="0.2">
      <c r="C765" s="102"/>
      <c r="D765" s="102"/>
      <c r="E765" s="102"/>
      <c r="F765" s="102"/>
    </row>
    <row r="766" spans="3:6" x14ac:dyDescent="0.2">
      <c r="C766" s="102"/>
      <c r="D766" s="102"/>
      <c r="E766" s="102"/>
      <c r="F766" s="102"/>
    </row>
    <row r="767" spans="3:6" x14ac:dyDescent="0.2">
      <c r="C767" s="102"/>
      <c r="D767" s="102"/>
      <c r="E767" s="102"/>
      <c r="F767" s="102"/>
    </row>
    <row r="768" spans="3:6" x14ac:dyDescent="0.2">
      <c r="C768" s="102"/>
      <c r="D768" s="102"/>
      <c r="E768" s="102"/>
      <c r="F768" s="102"/>
    </row>
    <row r="769" spans="3:6" x14ac:dyDescent="0.2">
      <c r="C769" s="102"/>
      <c r="D769" s="102"/>
      <c r="E769" s="102"/>
      <c r="F769" s="102"/>
    </row>
    <row r="770" spans="3:6" x14ac:dyDescent="0.2">
      <c r="C770" s="102"/>
      <c r="D770" s="102"/>
      <c r="E770" s="102"/>
      <c r="F770" s="102"/>
    </row>
    <row r="771" spans="3:6" x14ac:dyDescent="0.2">
      <c r="C771" s="102"/>
      <c r="D771" s="102"/>
      <c r="E771" s="102"/>
      <c r="F771" s="102"/>
    </row>
    <row r="772" spans="3:6" x14ac:dyDescent="0.2">
      <c r="C772" s="102"/>
      <c r="D772" s="102"/>
      <c r="E772" s="102"/>
      <c r="F772" s="102"/>
    </row>
    <row r="773" spans="3:6" x14ac:dyDescent="0.2">
      <c r="C773" s="102"/>
      <c r="D773" s="102"/>
      <c r="E773" s="102"/>
      <c r="F773" s="102"/>
    </row>
    <row r="774" spans="3:6" x14ac:dyDescent="0.2">
      <c r="C774" s="102"/>
      <c r="D774" s="102"/>
      <c r="E774" s="102"/>
      <c r="F774" s="102"/>
    </row>
    <row r="775" spans="3:6" x14ac:dyDescent="0.2">
      <c r="C775" s="102"/>
      <c r="D775" s="102"/>
      <c r="E775" s="102"/>
      <c r="F775" s="102"/>
    </row>
    <row r="776" spans="3:6" x14ac:dyDescent="0.2">
      <c r="C776" s="102"/>
      <c r="D776" s="102"/>
      <c r="E776" s="102"/>
      <c r="F776" s="102"/>
    </row>
    <row r="777" spans="3:6" x14ac:dyDescent="0.2">
      <c r="C777" s="102"/>
      <c r="D777" s="102"/>
      <c r="E777" s="102"/>
      <c r="F777" s="102"/>
    </row>
    <row r="778" spans="3:6" x14ac:dyDescent="0.2">
      <c r="C778" s="102"/>
      <c r="D778" s="102"/>
      <c r="E778" s="102"/>
      <c r="F778" s="102"/>
    </row>
    <row r="779" spans="3:6" x14ac:dyDescent="0.2">
      <c r="C779" s="102"/>
      <c r="D779" s="102"/>
      <c r="E779" s="102"/>
      <c r="F779" s="102"/>
    </row>
    <row r="780" spans="3:6" x14ac:dyDescent="0.2">
      <c r="C780" s="102"/>
      <c r="D780" s="102"/>
      <c r="E780" s="102"/>
      <c r="F780" s="102"/>
    </row>
    <row r="781" spans="3:6" x14ac:dyDescent="0.2">
      <c r="C781" s="102"/>
      <c r="D781" s="102"/>
      <c r="E781" s="102"/>
      <c r="F781" s="102"/>
    </row>
    <row r="782" spans="3:6" x14ac:dyDescent="0.2">
      <c r="C782" s="102"/>
      <c r="D782" s="102"/>
      <c r="E782" s="102"/>
      <c r="F782" s="102"/>
    </row>
    <row r="783" spans="3:6" x14ac:dyDescent="0.2">
      <c r="C783" s="102"/>
      <c r="D783" s="102"/>
      <c r="E783" s="102"/>
      <c r="F783" s="102"/>
    </row>
    <row r="784" spans="3:6" x14ac:dyDescent="0.2">
      <c r="C784" s="102"/>
      <c r="D784" s="102"/>
      <c r="E784" s="102"/>
      <c r="F784" s="102"/>
    </row>
    <row r="785" spans="3:6" x14ac:dyDescent="0.2">
      <c r="C785" s="102"/>
      <c r="D785" s="102"/>
      <c r="E785" s="102"/>
      <c r="F785" s="102"/>
    </row>
    <row r="786" spans="3:6" x14ac:dyDescent="0.2">
      <c r="C786" s="102"/>
      <c r="D786" s="102"/>
      <c r="E786" s="102"/>
      <c r="F786" s="102"/>
    </row>
    <row r="787" spans="3:6" x14ac:dyDescent="0.2">
      <c r="C787" s="102"/>
      <c r="D787" s="102"/>
      <c r="E787" s="102"/>
      <c r="F787" s="102"/>
    </row>
    <row r="788" spans="3:6" x14ac:dyDescent="0.2">
      <c r="C788" s="102"/>
      <c r="D788" s="102"/>
      <c r="E788" s="102"/>
      <c r="F788" s="102"/>
    </row>
    <row r="789" spans="3:6" x14ac:dyDescent="0.2">
      <c r="C789" s="102"/>
      <c r="D789" s="102"/>
      <c r="E789" s="102"/>
      <c r="F789" s="102"/>
    </row>
    <row r="790" spans="3:6" x14ac:dyDescent="0.2">
      <c r="C790" s="102"/>
      <c r="D790" s="102"/>
      <c r="E790" s="102"/>
      <c r="F790" s="102"/>
    </row>
    <row r="791" spans="3:6" x14ac:dyDescent="0.2">
      <c r="C791" s="102"/>
      <c r="D791" s="102"/>
      <c r="E791" s="102"/>
      <c r="F791" s="102"/>
    </row>
    <row r="792" spans="3:6" x14ac:dyDescent="0.2">
      <c r="C792" s="102"/>
      <c r="D792" s="102"/>
      <c r="E792" s="102"/>
      <c r="F792" s="102"/>
    </row>
    <row r="793" spans="3:6" x14ac:dyDescent="0.2">
      <c r="C793" s="102"/>
      <c r="D793" s="102"/>
      <c r="E793" s="102"/>
      <c r="F793" s="102"/>
    </row>
    <row r="794" spans="3:6" x14ac:dyDescent="0.2">
      <c r="C794" s="102"/>
      <c r="D794" s="102"/>
      <c r="E794" s="102"/>
      <c r="F794" s="102"/>
    </row>
    <row r="795" spans="3:6" x14ac:dyDescent="0.2">
      <c r="C795" s="102"/>
      <c r="D795" s="102"/>
      <c r="E795" s="102"/>
      <c r="F795" s="102"/>
    </row>
    <row r="796" spans="3:6" x14ac:dyDescent="0.2">
      <c r="C796" s="102"/>
      <c r="D796" s="102"/>
      <c r="E796" s="102"/>
      <c r="F796" s="102"/>
    </row>
    <row r="797" spans="3:6" x14ac:dyDescent="0.2">
      <c r="C797" s="102"/>
      <c r="D797" s="102"/>
      <c r="E797" s="102"/>
      <c r="F797" s="102"/>
    </row>
    <row r="798" spans="3:6" x14ac:dyDescent="0.2">
      <c r="C798" s="102"/>
      <c r="D798" s="102"/>
      <c r="E798" s="102"/>
      <c r="F798" s="102"/>
    </row>
    <row r="799" spans="3:6" x14ac:dyDescent="0.2">
      <c r="C799" s="102"/>
      <c r="D799" s="102"/>
      <c r="E799" s="102"/>
      <c r="F799" s="102"/>
    </row>
    <row r="800" spans="3:6" x14ac:dyDescent="0.2">
      <c r="C800" s="102"/>
      <c r="D800" s="102"/>
      <c r="E800" s="102"/>
      <c r="F800" s="102"/>
    </row>
    <row r="801" spans="3:6" x14ac:dyDescent="0.2">
      <c r="C801" s="102"/>
      <c r="D801" s="102"/>
      <c r="E801" s="102"/>
      <c r="F801" s="102"/>
    </row>
    <row r="802" spans="3:6" x14ac:dyDescent="0.2">
      <c r="C802" s="102"/>
      <c r="D802" s="102"/>
      <c r="E802" s="102"/>
      <c r="F802" s="102"/>
    </row>
    <row r="803" spans="3:6" x14ac:dyDescent="0.2">
      <c r="C803" s="102"/>
      <c r="D803" s="102"/>
      <c r="E803" s="102"/>
      <c r="F803" s="102"/>
    </row>
    <row r="804" spans="3:6" x14ac:dyDescent="0.2">
      <c r="C804" s="102"/>
      <c r="D804" s="102"/>
      <c r="E804" s="102"/>
      <c r="F804" s="102"/>
    </row>
    <row r="805" spans="3:6" x14ac:dyDescent="0.2">
      <c r="C805" s="102"/>
      <c r="D805" s="102"/>
      <c r="E805" s="102"/>
      <c r="F805" s="102"/>
    </row>
    <row r="806" spans="3:6" x14ac:dyDescent="0.2">
      <c r="C806" s="102"/>
      <c r="D806" s="102"/>
      <c r="E806" s="102"/>
      <c r="F806" s="102"/>
    </row>
    <row r="807" spans="3:6" x14ac:dyDescent="0.2">
      <c r="C807" s="102"/>
      <c r="D807" s="102"/>
      <c r="E807" s="102"/>
      <c r="F807" s="102"/>
    </row>
    <row r="808" spans="3:6" x14ac:dyDescent="0.2">
      <c r="C808" s="102"/>
      <c r="D808" s="102"/>
      <c r="E808" s="102"/>
      <c r="F808" s="102"/>
    </row>
    <row r="809" spans="3:6" x14ac:dyDescent="0.2">
      <c r="C809" s="102"/>
      <c r="D809" s="102"/>
      <c r="E809" s="102"/>
      <c r="F809" s="102"/>
    </row>
    <row r="810" spans="3:6" x14ac:dyDescent="0.2">
      <c r="C810" s="102"/>
      <c r="D810" s="102"/>
      <c r="E810" s="102"/>
      <c r="F810" s="102"/>
    </row>
    <row r="811" spans="3:6" x14ac:dyDescent="0.2">
      <c r="C811" s="102"/>
      <c r="D811" s="102"/>
      <c r="E811" s="102"/>
      <c r="F811" s="102"/>
    </row>
    <row r="812" spans="3:6" x14ac:dyDescent="0.2">
      <c r="C812" s="102"/>
      <c r="D812" s="102"/>
      <c r="E812" s="102"/>
      <c r="F812" s="102"/>
    </row>
    <row r="813" spans="3:6" x14ac:dyDescent="0.2">
      <c r="C813" s="102"/>
      <c r="D813" s="102"/>
      <c r="E813" s="102"/>
      <c r="F813" s="102"/>
    </row>
    <row r="814" spans="3:6" x14ac:dyDescent="0.2">
      <c r="C814" s="102"/>
      <c r="D814" s="102"/>
      <c r="E814" s="102"/>
      <c r="F814" s="102"/>
    </row>
    <row r="815" spans="3:6" x14ac:dyDescent="0.2">
      <c r="C815" s="102"/>
      <c r="D815" s="102"/>
      <c r="E815" s="102"/>
      <c r="F815" s="102"/>
    </row>
    <row r="816" spans="3:6" x14ac:dyDescent="0.2">
      <c r="C816" s="102"/>
      <c r="D816" s="102"/>
      <c r="E816" s="102"/>
      <c r="F816" s="102"/>
    </row>
    <row r="817" spans="3:6" x14ac:dyDescent="0.2">
      <c r="C817" s="102"/>
      <c r="D817" s="102"/>
      <c r="E817" s="102"/>
      <c r="F817" s="102"/>
    </row>
    <row r="818" spans="3:6" x14ac:dyDescent="0.2">
      <c r="C818" s="102"/>
      <c r="D818" s="102"/>
      <c r="E818" s="102"/>
      <c r="F818" s="102"/>
    </row>
    <row r="819" spans="3:6" x14ac:dyDescent="0.2">
      <c r="C819" s="102"/>
      <c r="D819" s="102"/>
      <c r="E819" s="102"/>
      <c r="F819" s="102"/>
    </row>
    <row r="820" spans="3:6" x14ac:dyDescent="0.2">
      <c r="C820" s="102"/>
      <c r="D820" s="102"/>
      <c r="E820" s="102"/>
      <c r="F820" s="102"/>
    </row>
    <row r="821" spans="3:6" x14ac:dyDescent="0.2">
      <c r="C821" s="102"/>
      <c r="D821" s="102"/>
      <c r="E821" s="102"/>
      <c r="F821" s="102"/>
    </row>
    <row r="822" spans="3:6" x14ac:dyDescent="0.2">
      <c r="C822" s="102"/>
      <c r="D822" s="102"/>
      <c r="E822" s="102"/>
      <c r="F822" s="102"/>
    </row>
    <row r="823" spans="3:6" x14ac:dyDescent="0.2">
      <c r="C823" s="102"/>
      <c r="D823" s="102"/>
      <c r="E823" s="102"/>
      <c r="F823" s="102"/>
    </row>
    <row r="824" spans="3:6" x14ac:dyDescent="0.2">
      <c r="C824" s="102"/>
      <c r="D824" s="102"/>
      <c r="E824" s="102"/>
      <c r="F824" s="102"/>
    </row>
    <row r="825" spans="3:6" x14ac:dyDescent="0.2">
      <c r="C825" s="102"/>
      <c r="D825" s="102"/>
      <c r="E825" s="102"/>
      <c r="F825" s="102"/>
    </row>
    <row r="826" spans="3:6" x14ac:dyDescent="0.2">
      <c r="C826" s="102"/>
      <c r="D826" s="102"/>
      <c r="E826" s="102"/>
      <c r="F826" s="102"/>
    </row>
    <row r="827" spans="3:6" x14ac:dyDescent="0.2">
      <c r="C827" s="102"/>
      <c r="D827" s="102"/>
      <c r="E827" s="102"/>
      <c r="F827" s="102"/>
    </row>
    <row r="828" spans="3:6" x14ac:dyDescent="0.2">
      <c r="C828" s="102"/>
      <c r="D828" s="102"/>
      <c r="E828" s="102"/>
      <c r="F828" s="102"/>
    </row>
    <row r="829" spans="3:6" x14ac:dyDescent="0.2">
      <c r="C829" s="102"/>
      <c r="D829" s="102"/>
      <c r="E829" s="102"/>
      <c r="F829" s="102"/>
    </row>
    <row r="830" spans="3:6" x14ac:dyDescent="0.2">
      <c r="C830" s="102"/>
      <c r="D830" s="102"/>
      <c r="E830" s="102"/>
      <c r="F830" s="102"/>
    </row>
    <row r="831" spans="3:6" x14ac:dyDescent="0.2">
      <c r="C831" s="102"/>
      <c r="D831" s="102"/>
      <c r="E831" s="102"/>
      <c r="F831" s="102"/>
    </row>
    <row r="832" spans="3:6" x14ac:dyDescent="0.2">
      <c r="C832" s="102"/>
      <c r="D832" s="102"/>
      <c r="E832" s="102"/>
      <c r="F832" s="102"/>
    </row>
    <row r="833" spans="3:6" x14ac:dyDescent="0.2">
      <c r="C833" s="102"/>
      <c r="D833" s="102"/>
      <c r="E833" s="102"/>
      <c r="F833" s="102"/>
    </row>
    <row r="834" spans="3:6" x14ac:dyDescent="0.2">
      <c r="C834" s="102"/>
      <c r="D834" s="102"/>
      <c r="E834" s="102"/>
      <c r="F834" s="102"/>
    </row>
    <row r="835" spans="3:6" x14ac:dyDescent="0.2">
      <c r="C835" s="102"/>
      <c r="D835" s="102"/>
      <c r="E835" s="102"/>
      <c r="F835" s="102"/>
    </row>
    <row r="836" spans="3:6" x14ac:dyDescent="0.2">
      <c r="C836" s="102"/>
      <c r="D836" s="102"/>
      <c r="E836" s="102"/>
      <c r="F836" s="102"/>
    </row>
    <row r="837" spans="3:6" x14ac:dyDescent="0.2">
      <c r="C837" s="102"/>
      <c r="D837" s="102"/>
      <c r="E837" s="102"/>
      <c r="F837" s="102"/>
    </row>
    <row r="838" spans="3:6" x14ac:dyDescent="0.2">
      <c r="C838" s="102"/>
      <c r="D838" s="102"/>
      <c r="E838" s="102"/>
      <c r="F838" s="102"/>
    </row>
    <row r="839" spans="3:6" x14ac:dyDescent="0.2">
      <c r="C839" s="102"/>
      <c r="D839" s="102"/>
      <c r="E839" s="102"/>
      <c r="F839" s="102"/>
    </row>
    <row r="840" spans="3:6" x14ac:dyDescent="0.2">
      <c r="C840" s="102"/>
      <c r="D840" s="102"/>
      <c r="E840" s="102"/>
      <c r="F840" s="102"/>
    </row>
    <row r="841" spans="3:6" x14ac:dyDescent="0.2">
      <c r="C841" s="102"/>
      <c r="D841" s="102"/>
      <c r="E841" s="102"/>
      <c r="F841" s="102"/>
    </row>
    <row r="842" spans="3:6" x14ac:dyDescent="0.2">
      <c r="C842" s="102"/>
      <c r="D842" s="102"/>
      <c r="E842" s="102"/>
      <c r="F842" s="102"/>
    </row>
    <row r="843" spans="3:6" x14ac:dyDescent="0.2">
      <c r="C843" s="102"/>
      <c r="D843" s="102"/>
      <c r="E843" s="102"/>
      <c r="F843" s="102"/>
    </row>
    <row r="844" spans="3:6" x14ac:dyDescent="0.2">
      <c r="C844" s="102"/>
      <c r="D844" s="102"/>
      <c r="E844" s="102"/>
      <c r="F844" s="102"/>
    </row>
    <row r="845" spans="3:6" x14ac:dyDescent="0.2">
      <c r="C845" s="102"/>
      <c r="D845" s="102"/>
      <c r="E845" s="102"/>
      <c r="F845" s="102"/>
    </row>
    <row r="846" spans="3:6" x14ac:dyDescent="0.2">
      <c r="C846" s="102"/>
      <c r="D846" s="102"/>
      <c r="E846" s="102"/>
      <c r="F846" s="102"/>
    </row>
    <row r="847" spans="3:6" x14ac:dyDescent="0.2">
      <c r="C847" s="102"/>
      <c r="D847" s="102"/>
      <c r="E847" s="102"/>
      <c r="F847" s="102"/>
    </row>
    <row r="848" spans="3:6" x14ac:dyDescent="0.2">
      <c r="C848" s="102"/>
      <c r="D848" s="102"/>
      <c r="E848" s="102"/>
      <c r="F848" s="102"/>
    </row>
    <row r="849" spans="3:6" x14ac:dyDescent="0.2">
      <c r="C849" s="102"/>
      <c r="D849" s="102"/>
      <c r="E849" s="102"/>
      <c r="F849" s="102"/>
    </row>
    <row r="850" spans="3:6" x14ac:dyDescent="0.2">
      <c r="C850" s="102"/>
      <c r="D850" s="102"/>
      <c r="E850" s="102"/>
      <c r="F850" s="102"/>
    </row>
    <row r="851" spans="3:6" x14ac:dyDescent="0.2">
      <c r="C851" s="102"/>
      <c r="D851" s="102"/>
      <c r="E851" s="102"/>
      <c r="F851" s="102"/>
    </row>
    <row r="852" spans="3:6" x14ac:dyDescent="0.2">
      <c r="C852" s="102"/>
      <c r="D852" s="102"/>
      <c r="E852" s="102"/>
      <c r="F852" s="102"/>
    </row>
    <row r="853" spans="3:6" x14ac:dyDescent="0.2">
      <c r="C853" s="102"/>
      <c r="D853" s="102"/>
      <c r="E853" s="102"/>
      <c r="F853" s="102"/>
    </row>
    <row r="854" spans="3:6" x14ac:dyDescent="0.2">
      <c r="C854" s="102"/>
      <c r="D854" s="102"/>
      <c r="E854" s="102"/>
      <c r="F854" s="102"/>
    </row>
    <row r="855" spans="3:6" x14ac:dyDescent="0.2">
      <c r="C855" s="102"/>
      <c r="D855" s="102"/>
      <c r="E855" s="102"/>
      <c r="F855" s="102"/>
    </row>
    <row r="856" spans="3:6" x14ac:dyDescent="0.2">
      <c r="C856" s="102"/>
      <c r="D856" s="102"/>
      <c r="E856" s="102"/>
      <c r="F856" s="102"/>
    </row>
    <row r="857" spans="3:6" x14ac:dyDescent="0.2">
      <c r="C857" s="102"/>
      <c r="D857" s="102"/>
      <c r="E857" s="102"/>
      <c r="F857" s="102"/>
    </row>
    <row r="858" spans="3:6" x14ac:dyDescent="0.2">
      <c r="C858" s="102"/>
      <c r="D858" s="102"/>
      <c r="E858" s="102"/>
      <c r="F858" s="102"/>
    </row>
    <row r="859" spans="3:6" x14ac:dyDescent="0.2">
      <c r="C859" s="102"/>
      <c r="D859" s="102"/>
      <c r="E859" s="102"/>
      <c r="F859" s="102"/>
    </row>
    <row r="860" spans="3:6" x14ac:dyDescent="0.2">
      <c r="C860" s="102"/>
      <c r="D860" s="102"/>
      <c r="E860" s="102"/>
      <c r="F860" s="102"/>
    </row>
    <row r="861" spans="3:6" x14ac:dyDescent="0.2">
      <c r="C861" s="102"/>
      <c r="D861" s="102"/>
      <c r="E861" s="102"/>
      <c r="F861" s="102"/>
    </row>
    <row r="862" spans="3:6" x14ac:dyDescent="0.2">
      <c r="C862" s="102"/>
      <c r="D862" s="102"/>
      <c r="E862" s="102"/>
      <c r="F862" s="102"/>
    </row>
    <row r="863" spans="3:6" x14ac:dyDescent="0.2">
      <c r="C863" s="102"/>
      <c r="D863" s="102"/>
      <c r="E863" s="102"/>
      <c r="F863" s="102"/>
    </row>
    <row r="864" spans="3:6" x14ac:dyDescent="0.2">
      <c r="C864" s="102"/>
      <c r="D864" s="102"/>
      <c r="E864" s="102"/>
      <c r="F864" s="102"/>
    </row>
    <row r="865" spans="3:6" x14ac:dyDescent="0.2">
      <c r="C865" s="102"/>
      <c r="D865" s="102"/>
      <c r="E865" s="102"/>
      <c r="F865" s="102"/>
    </row>
    <row r="866" spans="3:6" x14ac:dyDescent="0.2">
      <c r="C866" s="102"/>
      <c r="D866" s="102"/>
      <c r="E866" s="102"/>
      <c r="F866" s="102"/>
    </row>
    <row r="867" spans="3:6" x14ac:dyDescent="0.2">
      <c r="C867" s="102"/>
      <c r="D867" s="102"/>
      <c r="E867" s="102"/>
      <c r="F867" s="102"/>
    </row>
    <row r="868" spans="3:6" x14ac:dyDescent="0.2">
      <c r="C868" s="102"/>
      <c r="D868" s="102"/>
      <c r="E868" s="102"/>
      <c r="F868" s="102"/>
    </row>
    <row r="869" spans="3:6" x14ac:dyDescent="0.2">
      <c r="C869" s="102"/>
      <c r="D869" s="102"/>
      <c r="E869" s="102"/>
      <c r="F869" s="102"/>
    </row>
    <row r="870" spans="3:6" x14ac:dyDescent="0.2">
      <c r="C870" s="102"/>
      <c r="D870" s="102"/>
      <c r="E870" s="102"/>
      <c r="F870" s="102"/>
    </row>
    <row r="871" spans="3:6" x14ac:dyDescent="0.2">
      <c r="C871" s="102"/>
      <c r="D871" s="102"/>
      <c r="E871" s="102"/>
      <c r="F871" s="102"/>
    </row>
    <row r="872" spans="3:6" x14ac:dyDescent="0.2">
      <c r="C872" s="102"/>
      <c r="D872" s="102"/>
      <c r="E872" s="102"/>
      <c r="F872" s="102"/>
    </row>
    <row r="873" spans="3:6" x14ac:dyDescent="0.2">
      <c r="C873" s="102"/>
      <c r="D873" s="102"/>
      <c r="E873" s="102"/>
      <c r="F873" s="102"/>
    </row>
    <row r="874" spans="3:6" x14ac:dyDescent="0.2">
      <c r="C874" s="102"/>
      <c r="D874" s="102"/>
      <c r="E874" s="102"/>
      <c r="F874" s="102"/>
    </row>
    <row r="875" spans="3:6" x14ac:dyDescent="0.2">
      <c r="C875" s="102"/>
      <c r="D875" s="102"/>
      <c r="E875" s="102"/>
      <c r="F875" s="102"/>
    </row>
    <row r="876" spans="3:6" x14ac:dyDescent="0.2">
      <c r="C876" s="102"/>
      <c r="D876" s="102"/>
      <c r="E876" s="102"/>
      <c r="F876" s="102"/>
    </row>
    <row r="877" spans="3:6" x14ac:dyDescent="0.2">
      <c r="C877" s="102"/>
      <c r="D877" s="102"/>
      <c r="E877" s="102"/>
      <c r="F877" s="102"/>
    </row>
    <row r="878" spans="3:6" x14ac:dyDescent="0.2">
      <c r="C878" s="102"/>
      <c r="D878" s="102"/>
      <c r="E878" s="102"/>
      <c r="F878" s="102"/>
    </row>
    <row r="879" spans="3:6" x14ac:dyDescent="0.2">
      <c r="C879" s="102"/>
      <c r="D879" s="102"/>
      <c r="E879" s="102"/>
      <c r="F879" s="102"/>
    </row>
    <row r="880" spans="3:6" x14ac:dyDescent="0.2">
      <c r="C880" s="102"/>
      <c r="D880" s="102"/>
      <c r="E880" s="102"/>
      <c r="F880" s="102"/>
    </row>
    <row r="881" spans="3:6" x14ac:dyDescent="0.2">
      <c r="C881" s="102"/>
      <c r="D881" s="102"/>
      <c r="E881" s="102"/>
      <c r="F881" s="102"/>
    </row>
    <row r="882" spans="3:6" x14ac:dyDescent="0.2">
      <c r="C882" s="102"/>
      <c r="D882" s="102"/>
      <c r="E882" s="102"/>
      <c r="F882" s="102"/>
    </row>
    <row r="883" spans="3:6" x14ac:dyDescent="0.2">
      <c r="C883" s="102"/>
      <c r="D883" s="102"/>
      <c r="E883" s="102"/>
      <c r="F883" s="102"/>
    </row>
    <row r="884" spans="3:6" x14ac:dyDescent="0.2">
      <c r="C884" s="102"/>
      <c r="D884" s="102"/>
      <c r="E884" s="102"/>
      <c r="F884" s="102"/>
    </row>
    <row r="885" spans="3:6" x14ac:dyDescent="0.2">
      <c r="C885" s="102"/>
      <c r="D885" s="102"/>
      <c r="E885" s="102"/>
      <c r="F885" s="102"/>
    </row>
    <row r="886" spans="3:6" x14ac:dyDescent="0.2">
      <c r="C886" s="102"/>
      <c r="D886" s="102"/>
      <c r="E886" s="102"/>
      <c r="F886" s="102"/>
    </row>
    <row r="887" spans="3:6" x14ac:dyDescent="0.2">
      <c r="C887" s="102"/>
      <c r="D887" s="102"/>
      <c r="E887" s="102"/>
      <c r="F887" s="102"/>
    </row>
    <row r="888" spans="3:6" x14ac:dyDescent="0.2">
      <c r="C888" s="102"/>
      <c r="D888" s="102"/>
      <c r="E888" s="102"/>
      <c r="F888" s="102"/>
    </row>
    <row r="889" spans="3:6" x14ac:dyDescent="0.2">
      <c r="C889" s="102"/>
      <c r="D889" s="102"/>
      <c r="E889" s="102"/>
      <c r="F889" s="102"/>
    </row>
    <row r="890" spans="3:6" x14ac:dyDescent="0.2">
      <c r="C890" s="102"/>
      <c r="D890" s="102"/>
      <c r="E890" s="102"/>
      <c r="F890" s="102"/>
    </row>
    <row r="891" spans="3:6" x14ac:dyDescent="0.2">
      <c r="C891" s="102"/>
      <c r="D891" s="102"/>
      <c r="E891" s="102"/>
      <c r="F891" s="102"/>
    </row>
    <row r="892" spans="3:6" x14ac:dyDescent="0.2">
      <c r="C892" s="102"/>
      <c r="D892" s="102"/>
      <c r="E892" s="102"/>
      <c r="F892" s="102"/>
    </row>
    <row r="893" spans="3:6" x14ac:dyDescent="0.2">
      <c r="C893" s="102"/>
      <c r="D893" s="102"/>
      <c r="E893" s="102"/>
      <c r="F893" s="102"/>
    </row>
    <row r="894" spans="3:6" x14ac:dyDescent="0.2">
      <c r="C894" s="102"/>
      <c r="D894" s="102"/>
      <c r="E894" s="102"/>
      <c r="F894" s="102"/>
    </row>
    <row r="895" spans="3:6" x14ac:dyDescent="0.2">
      <c r="C895" s="102"/>
      <c r="D895" s="102"/>
      <c r="E895" s="102"/>
      <c r="F895" s="102"/>
    </row>
    <row r="896" spans="3:6" x14ac:dyDescent="0.2">
      <c r="C896" s="102"/>
      <c r="D896" s="102"/>
      <c r="E896" s="102"/>
      <c r="F896" s="102"/>
    </row>
    <row r="897" spans="3:6" x14ac:dyDescent="0.2">
      <c r="C897" s="102"/>
      <c r="D897" s="102"/>
      <c r="E897" s="102"/>
      <c r="F897" s="102"/>
    </row>
    <row r="898" spans="3:6" x14ac:dyDescent="0.2">
      <c r="C898" s="102"/>
      <c r="D898" s="102"/>
      <c r="E898" s="102"/>
      <c r="F898" s="102"/>
    </row>
    <row r="899" spans="3:6" x14ac:dyDescent="0.2">
      <c r="C899" s="102"/>
      <c r="D899" s="102"/>
      <c r="E899" s="102"/>
      <c r="F899" s="102"/>
    </row>
    <row r="900" spans="3:6" x14ac:dyDescent="0.2">
      <c r="C900" s="102"/>
      <c r="D900" s="102"/>
      <c r="E900" s="102"/>
      <c r="F900" s="102"/>
    </row>
    <row r="901" spans="3:6" x14ac:dyDescent="0.2">
      <c r="C901" s="102"/>
      <c r="D901" s="102"/>
      <c r="E901" s="102"/>
      <c r="F901" s="102"/>
    </row>
    <row r="902" spans="3:6" x14ac:dyDescent="0.2">
      <c r="C902" s="102"/>
      <c r="D902" s="102"/>
      <c r="E902" s="102"/>
      <c r="F902" s="102"/>
    </row>
    <row r="903" spans="3:6" x14ac:dyDescent="0.2">
      <c r="C903" s="102"/>
      <c r="D903" s="102"/>
      <c r="E903" s="102"/>
      <c r="F903" s="102"/>
    </row>
    <row r="904" spans="3:6" x14ac:dyDescent="0.2">
      <c r="C904" s="102"/>
      <c r="D904" s="102"/>
      <c r="E904" s="102"/>
      <c r="F904" s="102"/>
    </row>
    <row r="905" spans="3:6" x14ac:dyDescent="0.2">
      <c r="C905" s="102"/>
      <c r="D905" s="102"/>
      <c r="E905" s="102"/>
      <c r="F905" s="102"/>
    </row>
    <row r="906" spans="3:6" x14ac:dyDescent="0.2">
      <c r="C906" s="102"/>
      <c r="D906" s="102"/>
      <c r="E906" s="102"/>
      <c r="F906" s="102"/>
    </row>
    <row r="907" spans="3:6" x14ac:dyDescent="0.2">
      <c r="C907" s="102"/>
      <c r="D907" s="102"/>
      <c r="E907" s="102"/>
      <c r="F907" s="102"/>
    </row>
    <row r="908" spans="3:6" x14ac:dyDescent="0.2">
      <c r="C908" s="102"/>
      <c r="D908" s="102"/>
      <c r="E908" s="102"/>
      <c r="F908" s="102"/>
    </row>
    <row r="909" spans="3:6" x14ac:dyDescent="0.2">
      <c r="C909" s="102"/>
      <c r="D909" s="102"/>
      <c r="E909" s="102"/>
      <c r="F909" s="102"/>
    </row>
    <row r="910" spans="3:6" x14ac:dyDescent="0.2">
      <c r="C910" s="102"/>
      <c r="D910" s="102"/>
      <c r="E910" s="102"/>
      <c r="F910" s="102"/>
    </row>
    <row r="911" spans="3:6" x14ac:dyDescent="0.2">
      <c r="C911" s="102"/>
      <c r="D911" s="102"/>
      <c r="E911" s="102"/>
      <c r="F911" s="102"/>
    </row>
    <row r="912" spans="3:6" x14ac:dyDescent="0.2">
      <c r="C912" s="102"/>
      <c r="D912" s="102"/>
      <c r="E912" s="102"/>
      <c r="F912" s="102"/>
    </row>
    <row r="913" spans="3:6" x14ac:dyDescent="0.2">
      <c r="C913" s="102"/>
      <c r="D913" s="102"/>
      <c r="E913" s="102"/>
      <c r="F913" s="102"/>
    </row>
    <row r="914" spans="3:6" x14ac:dyDescent="0.2">
      <c r="C914" s="102"/>
      <c r="D914" s="102"/>
      <c r="E914" s="102"/>
      <c r="F914" s="102"/>
    </row>
    <row r="915" spans="3:6" x14ac:dyDescent="0.2">
      <c r="C915" s="102"/>
      <c r="D915" s="102"/>
      <c r="E915" s="102"/>
      <c r="F915" s="102"/>
    </row>
    <row r="916" spans="3:6" x14ac:dyDescent="0.2">
      <c r="C916" s="102"/>
      <c r="D916" s="102"/>
      <c r="E916" s="102"/>
      <c r="F916" s="102"/>
    </row>
    <row r="917" spans="3:6" x14ac:dyDescent="0.2">
      <c r="C917" s="102"/>
      <c r="D917" s="102"/>
      <c r="E917" s="102"/>
      <c r="F917" s="102"/>
    </row>
  </sheetData>
  <mergeCells count="99">
    <mergeCell ref="C5:C6"/>
    <mergeCell ref="A5:A6"/>
    <mergeCell ref="A1:F1"/>
    <mergeCell ref="A2:F2"/>
    <mergeCell ref="D5:D6"/>
    <mergeCell ref="B5:B6"/>
    <mergeCell ref="D8:D9"/>
    <mergeCell ref="E8:E9"/>
    <mergeCell ref="F8:F9"/>
    <mergeCell ref="D10:D12"/>
    <mergeCell ref="E10:E12"/>
    <mergeCell ref="F10:F12"/>
    <mergeCell ref="D13:D14"/>
    <mergeCell ref="E13:E14"/>
    <mergeCell ref="F13:F14"/>
    <mergeCell ref="D17:D18"/>
    <mergeCell ref="E17:E18"/>
    <mergeCell ref="F17:F18"/>
    <mergeCell ref="D20:D21"/>
    <mergeCell ref="E20:E21"/>
    <mergeCell ref="F20:F21"/>
    <mergeCell ref="D22:D24"/>
    <mergeCell ref="E22:E24"/>
    <mergeCell ref="F22:F24"/>
    <mergeCell ref="D25:D26"/>
    <mergeCell ref="E25:E26"/>
    <mergeCell ref="F25:F26"/>
    <mergeCell ref="D45:D46"/>
    <mergeCell ref="E45:E46"/>
    <mergeCell ref="F45:F46"/>
    <mergeCell ref="D47:D49"/>
    <mergeCell ref="E47:E49"/>
    <mergeCell ref="F47:F49"/>
    <mergeCell ref="D52:D54"/>
    <mergeCell ref="E52:E54"/>
    <mergeCell ref="F52:F54"/>
    <mergeCell ref="D55:D56"/>
    <mergeCell ref="E55:E56"/>
    <mergeCell ref="F55:F56"/>
    <mergeCell ref="D61:D63"/>
    <mergeCell ref="E61:E63"/>
    <mergeCell ref="F61:F63"/>
    <mergeCell ref="D64:D65"/>
    <mergeCell ref="E64:E65"/>
    <mergeCell ref="F64:F65"/>
    <mergeCell ref="F67:F68"/>
    <mergeCell ref="E67:E68"/>
    <mergeCell ref="D67:D68"/>
    <mergeCell ref="F70:F71"/>
    <mergeCell ref="E70:E71"/>
    <mergeCell ref="D70:D71"/>
    <mergeCell ref="D73:D74"/>
    <mergeCell ref="E73:E74"/>
    <mergeCell ref="F73:F74"/>
    <mergeCell ref="D76:D78"/>
    <mergeCell ref="E76:E78"/>
    <mergeCell ref="F76:F78"/>
    <mergeCell ref="F80:F81"/>
    <mergeCell ref="E80:E81"/>
    <mergeCell ref="D80:D81"/>
    <mergeCell ref="D85:D86"/>
    <mergeCell ref="E85:E86"/>
    <mergeCell ref="F85:F86"/>
    <mergeCell ref="D88:D90"/>
    <mergeCell ref="E88:E90"/>
    <mergeCell ref="F88:F90"/>
    <mergeCell ref="D92:D93"/>
    <mergeCell ref="E92:E93"/>
    <mergeCell ref="F92:F93"/>
    <mergeCell ref="D95:D97"/>
    <mergeCell ref="E95:E97"/>
    <mergeCell ref="F95:F97"/>
    <mergeCell ref="D98:D99"/>
    <mergeCell ref="E98:E99"/>
    <mergeCell ref="F98:F99"/>
    <mergeCell ref="D101:D102"/>
    <mergeCell ref="E101:E102"/>
    <mergeCell ref="F101:F102"/>
    <mergeCell ref="D104:D106"/>
    <mergeCell ref="E104:E106"/>
    <mergeCell ref="F104:F106"/>
    <mergeCell ref="D111:D113"/>
    <mergeCell ref="E111:E113"/>
    <mergeCell ref="F111:F113"/>
    <mergeCell ref="D116:D118"/>
    <mergeCell ref="E116:E118"/>
    <mergeCell ref="F116:F118"/>
    <mergeCell ref="D122:D124"/>
    <mergeCell ref="E122:E124"/>
    <mergeCell ref="F122:F124"/>
    <mergeCell ref="D137:D139"/>
    <mergeCell ref="E137:E139"/>
    <mergeCell ref="F137:F139"/>
    <mergeCell ref="D127:D129"/>
    <mergeCell ref="E127:E129"/>
    <mergeCell ref="F127:F129"/>
    <mergeCell ref="D132:D134"/>
    <mergeCell ref="E132:E134"/>
    <mergeCell ref="F132:F134"/>
  </mergeCells>
  <phoneticPr fontId="0" type="noConversion"/>
  <pageMargins left="0" right="0" top="0" bottom="0" header="0" footer="0"/>
  <pageSetup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workbookViewId="0">
      <selection activeCell="L288" sqref="L288"/>
    </sheetView>
  </sheetViews>
  <sheetFormatPr defaultRowHeight="15" x14ac:dyDescent="0.2"/>
  <cols>
    <col min="1" max="1" width="5.140625" style="2" customWidth="1"/>
    <col min="2" max="2" width="6.42578125" style="3" customWidth="1"/>
    <col min="3" max="3" width="6.28515625" style="4" customWidth="1"/>
    <col min="4" max="4" width="5.7109375" style="5" customWidth="1"/>
    <col min="5" max="5" width="47.140625" style="11" customWidth="1"/>
    <col min="6" max="6" width="47.5703125" style="7" hidden="1" customWidth="1"/>
    <col min="7" max="7" width="11.5703125" style="6" customWidth="1"/>
    <col min="8" max="8" width="11.42578125" style="6" customWidth="1"/>
    <col min="9" max="9" width="12.42578125" style="6" customWidth="1"/>
    <col min="10" max="16384" width="9.140625" style="6"/>
  </cols>
  <sheetData>
    <row r="1" spans="1:9" ht="18" x14ac:dyDescent="0.25">
      <c r="A1" s="919" t="s">
        <v>863</v>
      </c>
      <c r="B1" s="919"/>
      <c r="C1" s="919"/>
      <c r="D1" s="919"/>
      <c r="E1" s="919"/>
      <c r="F1" s="919"/>
      <c r="G1" s="919"/>
      <c r="H1" s="919"/>
      <c r="I1" s="919"/>
    </row>
    <row r="2" spans="1:9" ht="36" customHeight="1" x14ac:dyDescent="0.25">
      <c r="A2" s="920" t="s">
        <v>864</v>
      </c>
      <c r="B2" s="920"/>
      <c r="C2" s="920"/>
      <c r="D2" s="920"/>
      <c r="E2" s="920"/>
      <c r="F2" s="920"/>
      <c r="G2" s="920"/>
      <c r="H2" s="920"/>
      <c r="I2" s="920"/>
    </row>
    <row r="3" spans="1:9" ht="15.75" x14ac:dyDescent="0.25">
      <c r="A3" s="93" t="s">
        <v>865</v>
      </c>
      <c r="B3" s="160"/>
      <c r="C3" s="161"/>
      <c r="D3" s="161"/>
      <c r="E3" s="162"/>
      <c r="F3" s="93"/>
      <c r="G3" s="93"/>
      <c r="H3" s="98"/>
      <c r="I3" s="98"/>
    </row>
    <row r="4" spans="1:9" ht="16.5" thickBot="1" x14ac:dyDescent="0.3">
      <c r="A4" s="99"/>
      <c r="B4" s="163"/>
      <c r="C4" s="164"/>
      <c r="D4" s="164"/>
      <c r="E4" s="165"/>
      <c r="F4" s="166"/>
      <c r="G4" s="98"/>
      <c r="H4" s="921" t="s">
        <v>20</v>
      </c>
      <c r="I4" s="921"/>
    </row>
    <row r="5" spans="1:9" s="8" customFormat="1" ht="15.75" thickBot="1" x14ac:dyDescent="0.25">
      <c r="A5" s="922" t="s">
        <v>18</v>
      </c>
      <c r="B5" s="912" t="s">
        <v>695</v>
      </c>
      <c r="C5" s="914" t="s">
        <v>257</v>
      </c>
      <c r="D5" s="915" t="s">
        <v>258</v>
      </c>
      <c r="E5" s="924" t="s">
        <v>19</v>
      </c>
      <c r="F5" s="926" t="s">
        <v>256</v>
      </c>
      <c r="G5" s="928" t="s">
        <v>21</v>
      </c>
      <c r="H5" s="917" t="s">
        <v>125</v>
      </c>
      <c r="I5" s="918"/>
    </row>
    <row r="6" spans="1:9" s="9" customFormat="1" ht="32.25" customHeight="1" thickBot="1" x14ac:dyDescent="0.25">
      <c r="A6" s="923"/>
      <c r="B6" s="913"/>
      <c r="C6" s="913"/>
      <c r="D6" s="916"/>
      <c r="E6" s="925"/>
      <c r="F6" s="927"/>
      <c r="G6" s="929"/>
      <c r="H6" s="167" t="s">
        <v>247</v>
      </c>
      <c r="I6" s="168" t="s">
        <v>248</v>
      </c>
    </row>
    <row r="7" spans="1:9" s="52" customFormat="1" ht="15.75" thickBot="1" x14ac:dyDescent="0.25">
      <c r="A7" s="169">
        <v>1</v>
      </c>
      <c r="B7" s="170">
        <v>2</v>
      </c>
      <c r="C7" s="170">
        <v>3</v>
      </c>
      <c r="D7" s="171">
        <v>4</v>
      </c>
      <c r="E7" s="172">
        <v>5</v>
      </c>
      <c r="F7" s="173"/>
      <c r="G7" s="172">
        <v>6</v>
      </c>
      <c r="H7" s="174">
        <v>7</v>
      </c>
      <c r="I7" s="175">
        <v>8</v>
      </c>
    </row>
    <row r="8" spans="1:9" s="54" customFormat="1" ht="37.5" thickBot="1" x14ac:dyDescent="0.25">
      <c r="A8" s="176">
        <v>2000</v>
      </c>
      <c r="B8" s="177" t="s">
        <v>259</v>
      </c>
      <c r="C8" s="178" t="s">
        <v>260</v>
      </c>
      <c r="D8" s="179" t="s">
        <v>260</v>
      </c>
      <c r="E8" s="180" t="s">
        <v>866</v>
      </c>
      <c r="F8" s="181"/>
      <c r="G8" s="836">
        <f>H8+I8-Sheet1!F141</f>
        <v>2200456.2999999998</v>
      </c>
      <c r="H8" s="837">
        <f>H9+H45+H63+H89+H143+H163+H183+H212+H242+H273+H305</f>
        <v>1335049.8999999999</v>
      </c>
      <c r="I8" s="838">
        <f>I9+I45+I63+I89+I143+I163+I183+I212+I242+I273+I305</f>
        <v>1015406.4</v>
      </c>
    </row>
    <row r="9" spans="1:9" s="53" customFormat="1" ht="64.5" customHeight="1" x14ac:dyDescent="0.2">
      <c r="A9" s="182">
        <v>2100</v>
      </c>
      <c r="B9" s="183" t="s">
        <v>66</v>
      </c>
      <c r="C9" s="184" t="s">
        <v>1</v>
      </c>
      <c r="D9" s="185" t="s">
        <v>1</v>
      </c>
      <c r="E9" s="186" t="s">
        <v>867</v>
      </c>
      <c r="F9" s="187" t="s">
        <v>261</v>
      </c>
      <c r="G9" s="819">
        <f>H9+I9</f>
        <v>714829.9</v>
      </c>
      <c r="H9" s="820">
        <f>H11+H16+H20+H25+H28+H31+H34+H37</f>
        <v>560929.9</v>
      </c>
      <c r="I9" s="821">
        <f>I11+I16+I20+I25+I28+I31+I34+I37</f>
        <v>153900</v>
      </c>
    </row>
    <row r="10" spans="1:9" ht="11.25" customHeight="1" x14ac:dyDescent="0.25">
      <c r="A10" s="188"/>
      <c r="B10" s="183"/>
      <c r="C10" s="184"/>
      <c r="D10" s="185"/>
      <c r="E10" s="189" t="s">
        <v>807</v>
      </c>
      <c r="F10" s="190"/>
      <c r="G10" s="191"/>
      <c r="H10" s="192"/>
      <c r="I10" s="193"/>
    </row>
    <row r="11" spans="1:9" s="10" customFormat="1" ht="48" x14ac:dyDescent="0.2">
      <c r="A11" s="194">
        <v>2110</v>
      </c>
      <c r="B11" s="183" t="s">
        <v>66</v>
      </c>
      <c r="C11" s="195" t="s">
        <v>2</v>
      </c>
      <c r="D11" s="196" t="s">
        <v>1</v>
      </c>
      <c r="E11" s="197" t="s">
        <v>696</v>
      </c>
      <c r="F11" s="198" t="s">
        <v>262</v>
      </c>
      <c r="G11" s="819">
        <f>H11+I11</f>
        <v>564629.9</v>
      </c>
      <c r="H11" s="820">
        <f>H13+H14+H15</f>
        <v>522979.9</v>
      </c>
      <c r="I11" s="821">
        <f>I13+I14+I15</f>
        <v>41650</v>
      </c>
    </row>
    <row r="12" spans="1:9" s="10" customFormat="1" ht="10.5" customHeight="1" x14ac:dyDescent="0.25">
      <c r="A12" s="194"/>
      <c r="B12" s="183"/>
      <c r="C12" s="195"/>
      <c r="D12" s="196"/>
      <c r="E12" s="189" t="s">
        <v>808</v>
      </c>
      <c r="F12" s="198"/>
      <c r="G12" s="62">
        <f t="shared" ref="G12:G75" si="0">H12+I12</f>
        <v>0</v>
      </c>
      <c r="H12" s="199"/>
      <c r="I12" s="200"/>
    </row>
    <row r="13" spans="1:9" ht="24" x14ac:dyDescent="0.2">
      <c r="A13" s="201">
        <v>2111</v>
      </c>
      <c r="B13" s="202" t="s">
        <v>66</v>
      </c>
      <c r="C13" s="203" t="s">
        <v>2</v>
      </c>
      <c r="D13" s="204" t="s">
        <v>2</v>
      </c>
      <c r="E13" s="205" t="s">
        <v>697</v>
      </c>
      <c r="F13" s="206" t="s">
        <v>263</v>
      </c>
      <c r="G13" s="817">
        <f t="shared" si="0"/>
        <v>564629.9</v>
      </c>
      <c r="H13" s="818">
        <f>Sheet6!H13</f>
        <v>522979.9</v>
      </c>
      <c r="I13" s="818">
        <f>Sheet6!I13</f>
        <v>41650</v>
      </c>
    </row>
    <row r="14" spans="1:9" ht="24" x14ac:dyDescent="0.25">
      <c r="A14" s="194">
        <v>2112</v>
      </c>
      <c r="B14" s="207" t="s">
        <v>66</v>
      </c>
      <c r="C14" s="208" t="s">
        <v>2</v>
      </c>
      <c r="D14" s="209" t="s">
        <v>3</v>
      </c>
      <c r="E14" s="189" t="s">
        <v>264</v>
      </c>
      <c r="F14" s="210" t="s">
        <v>265</v>
      </c>
      <c r="G14" s="62">
        <f t="shared" si="0"/>
        <v>0</v>
      </c>
      <c r="H14" s="211"/>
      <c r="I14" s="212"/>
    </row>
    <row r="15" spans="1:9" ht="15.75" x14ac:dyDescent="0.25">
      <c r="A15" s="194">
        <v>2113</v>
      </c>
      <c r="B15" s="207" t="s">
        <v>66</v>
      </c>
      <c r="C15" s="208" t="s">
        <v>2</v>
      </c>
      <c r="D15" s="209" t="s">
        <v>743</v>
      </c>
      <c r="E15" s="189" t="s">
        <v>268</v>
      </c>
      <c r="F15" s="210" t="s">
        <v>269</v>
      </c>
      <c r="G15" s="62">
        <f t="shared" si="0"/>
        <v>0</v>
      </c>
      <c r="H15" s="211"/>
      <c r="I15" s="212"/>
    </row>
    <row r="16" spans="1:9" x14ac:dyDescent="0.2">
      <c r="A16" s="194">
        <v>2120</v>
      </c>
      <c r="B16" s="183" t="s">
        <v>66</v>
      </c>
      <c r="C16" s="195" t="s">
        <v>3</v>
      </c>
      <c r="D16" s="196" t="s">
        <v>1</v>
      </c>
      <c r="E16" s="197" t="s">
        <v>270</v>
      </c>
      <c r="F16" s="213" t="s">
        <v>271</v>
      </c>
      <c r="G16" s="62">
        <f t="shared" si="0"/>
        <v>0</v>
      </c>
      <c r="H16" s="61">
        <f>H18+H19</f>
        <v>0</v>
      </c>
      <c r="I16" s="63">
        <f>I18+I19</f>
        <v>0</v>
      </c>
    </row>
    <row r="17" spans="1:9" s="10" customFormat="1" ht="10.5" customHeight="1" x14ac:dyDescent="0.25">
      <c r="A17" s="194"/>
      <c r="B17" s="183"/>
      <c r="C17" s="195"/>
      <c r="D17" s="196"/>
      <c r="E17" s="189" t="s">
        <v>808</v>
      </c>
      <c r="F17" s="198"/>
      <c r="G17" s="62">
        <f t="shared" si="0"/>
        <v>0</v>
      </c>
      <c r="H17" s="199"/>
      <c r="I17" s="200"/>
    </row>
    <row r="18" spans="1:9" ht="16.5" customHeight="1" x14ac:dyDescent="0.25">
      <c r="A18" s="194">
        <v>2121</v>
      </c>
      <c r="B18" s="207" t="s">
        <v>66</v>
      </c>
      <c r="C18" s="208" t="s">
        <v>3</v>
      </c>
      <c r="D18" s="209" t="s">
        <v>2</v>
      </c>
      <c r="E18" s="214" t="s">
        <v>698</v>
      </c>
      <c r="F18" s="210" t="s">
        <v>272</v>
      </c>
      <c r="G18" s="62">
        <f t="shared" si="0"/>
        <v>0</v>
      </c>
      <c r="H18" s="211"/>
      <c r="I18" s="212"/>
    </row>
    <row r="19" spans="1:9" ht="28.5" x14ac:dyDescent="0.25">
      <c r="A19" s="194">
        <v>2122</v>
      </c>
      <c r="B19" s="207" t="s">
        <v>66</v>
      </c>
      <c r="C19" s="208" t="s">
        <v>3</v>
      </c>
      <c r="D19" s="209" t="s">
        <v>3</v>
      </c>
      <c r="E19" s="189" t="s">
        <v>273</v>
      </c>
      <c r="F19" s="210" t="s">
        <v>274</v>
      </c>
      <c r="G19" s="62">
        <f t="shared" si="0"/>
        <v>0</v>
      </c>
      <c r="H19" s="211"/>
      <c r="I19" s="212"/>
    </row>
    <row r="20" spans="1:9" x14ac:dyDescent="0.2">
      <c r="A20" s="194">
        <v>2130</v>
      </c>
      <c r="B20" s="183" t="s">
        <v>66</v>
      </c>
      <c r="C20" s="195" t="s">
        <v>743</v>
      </c>
      <c r="D20" s="196" t="s">
        <v>1</v>
      </c>
      <c r="E20" s="197" t="s">
        <v>275</v>
      </c>
      <c r="F20" s="215" t="s">
        <v>276</v>
      </c>
      <c r="G20" s="819">
        <f t="shared" si="0"/>
        <v>1200</v>
      </c>
      <c r="H20" s="820">
        <f>H22+H23+H24</f>
        <v>1200</v>
      </c>
      <c r="I20" s="63">
        <f>I22+I23+I24</f>
        <v>0</v>
      </c>
    </row>
    <row r="21" spans="1:9" s="10" customFormat="1" ht="10.5" customHeight="1" x14ac:dyDescent="0.25">
      <c r="A21" s="194"/>
      <c r="B21" s="183"/>
      <c r="C21" s="195"/>
      <c r="D21" s="196"/>
      <c r="E21" s="189" t="s">
        <v>808</v>
      </c>
      <c r="F21" s="198"/>
      <c r="G21" s="822">
        <f t="shared" si="0"/>
        <v>0</v>
      </c>
      <c r="H21" s="199"/>
      <c r="I21" s="200"/>
    </row>
    <row r="22" spans="1:9" ht="24" x14ac:dyDescent="0.25">
      <c r="A22" s="194">
        <v>2131</v>
      </c>
      <c r="B22" s="207" t="s">
        <v>66</v>
      </c>
      <c r="C22" s="208" t="s">
        <v>743</v>
      </c>
      <c r="D22" s="209" t="s">
        <v>2</v>
      </c>
      <c r="E22" s="189" t="s">
        <v>277</v>
      </c>
      <c r="F22" s="210" t="s">
        <v>278</v>
      </c>
      <c r="G22" s="822">
        <f t="shared" si="0"/>
        <v>0</v>
      </c>
      <c r="H22" s="211"/>
      <c r="I22" s="212"/>
    </row>
    <row r="23" spans="1:9" ht="14.25" customHeight="1" x14ac:dyDescent="0.25">
      <c r="A23" s="194">
        <v>2132</v>
      </c>
      <c r="B23" s="207" t="s">
        <v>66</v>
      </c>
      <c r="C23" s="208">
        <v>3</v>
      </c>
      <c r="D23" s="209">
        <v>2</v>
      </c>
      <c r="E23" s="189" t="s">
        <v>279</v>
      </c>
      <c r="F23" s="210" t="s">
        <v>280</v>
      </c>
      <c r="G23" s="822">
        <f t="shared" si="0"/>
        <v>0</v>
      </c>
      <c r="H23" s="211"/>
      <c r="I23" s="212"/>
    </row>
    <row r="24" spans="1:9" x14ac:dyDescent="0.2">
      <c r="A24" s="194">
        <v>2133</v>
      </c>
      <c r="B24" s="207" t="s">
        <v>66</v>
      </c>
      <c r="C24" s="208">
        <v>3</v>
      </c>
      <c r="D24" s="209">
        <v>3</v>
      </c>
      <c r="E24" s="189" t="s">
        <v>281</v>
      </c>
      <c r="F24" s="210" t="s">
        <v>282</v>
      </c>
      <c r="G24" s="819">
        <f t="shared" si="0"/>
        <v>1200</v>
      </c>
      <c r="H24" s="819">
        <f>Sheet6!H77</f>
        <v>1200</v>
      </c>
      <c r="I24" s="221">
        <f>Sheet6!I67</f>
        <v>0</v>
      </c>
    </row>
    <row r="25" spans="1:9" ht="12.75" customHeight="1" x14ac:dyDescent="0.2">
      <c r="A25" s="194">
        <v>2140</v>
      </c>
      <c r="B25" s="183" t="s">
        <v>66</v>
      </c>
      <c r="C25" s="195">
        <v>4</v>
      </c>
      <c r="D25" s="196">
        <v>0</v>
      </c>
      <c r="E25" s="197" t="s">
        <v>283</v>
      </c>
      <c r="F25" s="198" t="s">
        <v>284</v>
      </c>
      <c r="G25" s="62">
        <f t="shared" si="0"/>
        <v>0</v>
      </c>
      <c r="H25" s="61">
        <f>H27</f>
        <v>0</v>
      </c>
      <c r="I25" s="63">
        <f>I27</f>
        <v>0</v>
      </c>
    </row>
    <row r="26" spans="1:9" s="10" customFormat="1" ht="10.5" customHeight="1" x14ac:dyDescent="0.25">
      <c r="A26" s="194"/>
      <c r="B26" s="183"/>
      <c r="C26" s="195"/>
      <c r="D26" s="196"/>
      <c r="E26" s="189" t="s">
        <v>808</v>
      </c>
      <c r="F26" s="198"/>
      <c r="G26" s="62">
        <f t="shared" si="0"/>
        <v>0</v>
      </c>
      <c r="H26" s="199"/>
      <c r="I26" s="200"/>
    </row>
    <row r="27" spans="1:9" ht="15.75" x14ac:dyDescent="0.25">
      <c r="A27" s="194">
        <v>2141</v>
      </c>
      <c r="B27" s="207" t="s">
        <v>66</v>
      </c>
      <c r="C27" s="208">
        <v>4</v>
      </c>
      <c r="D27" s="209">
        <v>1</v>
      </c>
      <c r="E27" s="189" t="s">
        <v>285</v>
      </c>
      <c r="F27" s="216" t="s">
        <v>286</v>
      </c>
      <c r="G27" s="62">
        <f t="shared" si="0"/>
        <v>0</v>
      </c>
      <c r="H27" s="211"/>
      <c r="I27" s="212"/>
    </row>
    <row r="28" spans="1:9" ht="36" x14ac:dyDescent="0.2">
      <c r="A28" s="194">
        <v>2150</v>
      </c>
      <c r="B28" s="183" t="s">
        <v>66</v>
      </c>
      <c r="C28" s="195">
        <v>5</v>
      </c>
      <c r="D28" s="196">
        <v>0</v>
      </c>
      <c r="E28" s="197" t="s">
        <v>287</v>
      </c>
      <c r="F28" s="198" t="s">
        <v>288</v>
      </c>
      <c r="G28" s="62">
        <f t="shared" si="0"/>
        <v>0</v>
      </c>
      <c r="H28" s="61">
        <f>H30</f>
        <v>0</v>
      </c>
      <c r="I28" s="63">
        <f>I30</f>
        <v>0</v>
      </c>
    </row>
    <row r="29" spans="1:9" s="10" customFormat="1" ht="10.5" customHeight="1" x14ac:dyDescent="0.25">
      <c r="A29" s="194"/>
      <c r="B29" s="183"/>
      <c r="C29" s="195"/>
      <c r="D29" s="196"/>
      <c r="E29" s="189" t="s">
        <v>808</v>
      </c>
      <c r="F29" s="198"/>
      <c r="G29" s="62">
        <f t="shared" si="0"/>
        <v>0</v>
      </c>
      <c r="H29" s="199"/>
      <c r="I29" s="200"/>
    </row>
    <row r="30" spans="1:9" ht="24" x14ac:dyDescent="0.25">
      <c r="A30" s="194">
        <v>2151</v>
      </c>
      <c r="B30" s="207" t="s">
        <v>66</v>
      </c>
      <c r="C30" s="208">
        <v>5</v>
      </c>
      <c r="D30" s="209">
        <v>1</v>
      </c>
      <c r="E30" s="189" t="s">
        <v>289</v>
      </c>
      <c r="F30" s="216" t="s">
        <v>290</v>
      </c>
      <c r="G30" s="62">
        <f t="shared" si="0"/>
        <v>0</v>
      </c>
      <c r="H30" s="211"/>
      <c r="I30" s="212"/>
    </row>
    <row r="31" spans="1:9" ht="28.5" x14ac:dyDescent="0.2">
      <c r="A31" s="194">
        <v>2160</v>
      </c>
      <c r="B31" s="183" t="s">
        <v>66</v>
      </c>
      <c r="C31" s="195">
        <v>6</v>
      </c>
      <c r="D31" s="196">
        <v>0</v>
      </c>
      <c r="E31" s="197" t="s">
        <v>291</v>
      </c>
      <c r="F31" s="198" t="s">
        <v>292</v>
      </c>
      <c r="G31" s="819">
        <f t="shared" si="0"/>
        <v>149000</v>
      </c>
      <c r="H31" s="820">
        <f>H33</f>
        <v>36750</v>
      </c>
      <c r="I31" s="821">
        <f>I33</f>
        <v>112250</v>
      </c>
    </row>
    <row r="32" spans="1:9" s="10" customFormat="1" ht="10.5" customHeight="1" x14ac:dyDescent="0.25">
      <c r="A32" s="194"/>
      <c r="B32" s="183"/>
      <c r="C32" s="195"/>
      <c r="D32" s="196"/>
      <c r="E32" s="189" t="s">
        <v>808</v>
      </c>
      <c r="F32" s="198"/>
      <c r="G32" s="819">
        <f t="shared" si="0"/>
        <v>0</v>
      </c>
      <c r="H32" s="217"/>
      <c r="I32" s="234"/>
    </row>
    <row r="33" spans="1:9" ht="24" x14ac:dyDescent="0.2">
      <c r="A33" s="194">
        <v>2161</v>
      </c>
      <c r="B33" s="207" t="s">
        <v>66</v>
      </c>
      <c r="C33" s="208">
        <v>6</v>
      </c>
      <c r="D33" s="209">
        <v>1</v>
      </c>
      <c r="E33" s="189" t="s">
        <v>294</v>
      </c>
      <c r="F33" s="210" t="s">
        <v>299</v>
      </c>
      <c r="G33" s="819">
        <f t="shared" si="0"/>
        <v>149000</v>
      </c>
      <c r="H33" s="676">
        <f>Sheet6!H108</f>
        <v>36750</v>
      </c>
      <c r="I33" s="677">
        <f>Sheet6!I108</f>
        <v>112250</v>
      </c>
    </row>
    <row r="34" spans="1:9" x14ac:dyDescent="0.2">
      <c r="A34" s="194">
        <v>2170</v>
      </c>
      <c r="B34" s="183" t="s">
        <v>66</v>
      </c>
      <c r="C34" s="195">
        <v>7</v>
      </c>
      <c r="D34" s="196">
        <v>0</v>
      </c>
      <c r="E34" s="197" t="s">
        <v>115</v>
      </c>
      <c r="F34" s="210"/>
      <c r="G34" s="819">
        <f t="shared" si="0"/>
        <v>0</v>
      </c>
      <c r="H34" s="820">
        <f>H36</f>
        <v>0</v>
      </c>
      <c r="I34" s="823">
        <f>I36</f>
        <v>0</v>
      </c>
    </row>
    <row r="35" spans="1:9" s="10" customFormat="1" ht="10.5" customHeight="1" x14ac:dyDescent="0.25">
      <c r="A35" s="194"/>
      <c r="B35" s="183"/>
      <c r="C35" s="195"/>
      <c r="D35" s="196"/>
      <c r="E35" s="189" t="s">
        <v>808</v>
      </c>
      <c r="F35" s="198"/>
      <c r="G35" s="819">
        <f t="shared" si="0"/>
        <v>0</v>
      </c>
      <c r="H35" s="217"/>
      <c r="I35" s="200"/>
    </row>
    <row r="36" spans="1:9" ht="15.75" x14ac:dyDescent="0.25">
      <c r="A36" s="194">
        <v>2171</v>
      </c>
      <c r="B36" s="207" t="s">
        <v>66</v>
      </c>
      <c r="C36" s="208">
        <v>7</v>
      </c>
      <c r="D36" s="209">
        <v>1</v>
      </c>
      <c r="E36" s="189" t="s">
        <v>115</v>
      </c>
      <c r="F36" s="210"/>
      <c r="G36" s="819">
        <f t="shared" si="0"/>
        <v>0</v>
      </c>
      <c r="H36" s="219"/>
      <c r="I36" s="212"/>
    </row>
    <row r="37" spans="1:9" ht="29.25" customHeight="1" x14ac:dyDescent="0.2">
      <c r="A37" s="194">
        <v>2180</v>
      </c>
      <c r="B37" s="183" t="s">
        <v>66</v>
      </c>
      <c r="C37" s="195">
        <v>8</v>
      </c>
      <c r="D37" s="196">
        <v>0</v>
      </c>
      <c r="E37" s="197" t="s">
        <v>300</v>
      </c>
      <c r="F37" s="198" t="s">
        <v>301</v>
      </c>
      <c r="G37" s="819">
        <f t="shared" si="0"/>
        <v>0</v>
      </c>
      <c r="H37" s="820">
        <f>H39+H43</f>
        <v>0</v>
      </c>
      <c r="I37" s="823">
        <f>I39+I43</f>
        <v>0</v>
      </c>
    </row>
    <row r="38" spans="1:9" s="10" customFormat="1" ht="10.5" customHeight="1" x14ac:dyDescent="0.25">
      <c r="A38" s="194"/>
      <c r="B38" s="183"/>
      <c r="C38" s="195"/>
      <c r="D38" s="196"/>
      <c r="E38" s="189" t="s">
        <v>808</v>
      </c>
      <c r="F38" s="198"/>
      <c r="G38" s="822">
        <f t="shared" si="0"/>
        <v>0</v>
      </c>
      <c r="H38" s="199"/>
      <c r="I38" s="200"/>
    </row>
    <row r="39" spans="1:9" ht="28.5" x14ac:dyDescent="0.2">
      <c r="A39" s="194">
        <v>2181</v>
      </c>
      <c r="B39" s="207" t="s">
        <v>66</v>
      </c>
      <c r="C39" s="208">
        <v>8</v>
      </c>
      <c r="D39" s="209">
        <v>1</v>
      </c>
      <c r="E39" s="189" t="s">
        <v>300</v>
      </c>
      <c r="F39" s="216" t="s">
        <v>302</v>
      </c>
      <c r="G39" s="819">
        <f t="shared" si="0"/>
        <v>0</v>
      </c>
      <c r="H39" s="820">
        <f>H41+H42</f>
        <v>0</v>
      </c>
      <c r="I39" s="823">
        <f>I41+I42</f>
        <v>0</v>
      </c>
    </row>
    <row r="40" spans="1:9" ht="15.75" x14ac:dyDescent="0.25">
      <c r="A40" s="194"/>
      <c r="B40" s="207"/>
      <c r="C40" s="208"/>
      <c r="D40" s="209"/>
      <c r="E40" s="220" t="s">
        <v>808</v>
      </c>
      <c r="F40" s="216"/>
      <c r="G40" s="819">
        <f t="shared" si="0"/>
        <v>0</v>
      </c>
      <c r="H40" s="219"/>
      <c r="I40" s="212"/>
    </row>
    <row r="41" spans="1:9" ht="15.75" x14ac:dyDescent="0.25">
      <c r="A41" s="194">
        <v>2182</v>
      </c>
      <c r="B41" s="207" t="s">
        <v>66</v>
      </c>
      <c r="C41" s="208">
        <v>8</v>
      </c>
      <c r="D41" s="209">
        <v>1</v>
      </c>
      <c r="E41" s="220" t="s">
        <v>819</v>
      </c>
      <c r="F41" s="216"/>
      <c r="G41" s="819">
        <f t="shared" si="0"/>
        <v>0</v>
      </c>
      <c r="H41" s="219"/>
      <c r="I41" s="212"/>
    </row>
    <row r="42" spans="1:9" ht="15.75" x14ac:dyDescent="0.25">
      <c r="A42" s="194">
        <v>2183</v>
      </c>
      <c r="B42" s="207" t="s">
        <v>66</v>
      </c>
      <c r="C42" s="208">
        <v>8</v>
      </c>
      <c r="D42" s="209">
        <v>1</v>
      </c>
      <c r="E42" s="220" t="s">
        <v>820</v>
      </c>
      <c r="F42" s="216"/>
      <c r="G42" s="819">
        <f t="shared" si="0"/>
        <v>0</v>
      </c>
      <c r="H42" s="218">
        <f>SUM(Sheet6!H139)</f>
        <v>0</v>
      </c>
      <c r="I42" s="212"/>
    </row>
    <row r="43" spans="1:9" ht="24" x14ac:dyDescent="0.25">
      <c r="A43" s="194">
        <v>2184</v>
      </c>
      <c r="B43" s="207" t="s">
        <v>66</v>
      </c>
      <c r="C43" s="208">
        <v>8</v>
      </c>
      <c r="D43" s="209">
        <v>1</v>
      </c>
      <c r="E43" s="220" t="s">
        <v>825</v>
      </c>
      <c r="F43" s="216"/>
      <c r="G43" s="822">
        <f t="shared" si="0"/>
        <v>0</v>
      </c>
      <c r="H43" s="211"/>
      <c r="I43" s="212"/>
    </row>
    <row r="44" spans="1:9" ht="15.75" x14ac:dyDescent="0.25">
      <c r="A44" s="194">
        <v>2185</v>
      </c>
      <c r="B44" s="207" t="s">
        <v>66</v>
      </c>
      <c r="C44" s="208">
        <v>8</v>
      </c>
      <c r="D44" s="209">
        <v>1</v>
      </c>
      <c r="E44" s="220"/>
      <c r="F44" s="216"/>
      <c r="G44" s="62">
        <f t="shared" si="0"/>
        <v>0</v>
      </c>
      <c r="H44" s="221"/>
      <c r="I44" s="212"/>
    </row>
    <row r="45" spans="1:9" s="53" customFormat="1" ht="40.5" customHeight="1" x14ac:dyDescent="0.2">
      <c r="A45" s="222">
        <v>2200</v>
      </c>
      <c r="B45" s="183" t="s">
        <v>67</v>
      </c>
      <c r="C45" s="195">
        <v>0</v>
      </c>
      <c r="D45" s="196">
        <v>0</v>
      </c>
      <c r="E45" s="186" t="s">
        <v>868</v>
      </c>
      <c r="F45" s="223" t="s">
        <v>303</v>
      </c>
      <c r="G45" s="819">
        <f t="shared" si="0"/>
        <v>4500</v>
      </c>
      <c r="H45" s="820">
        <f>H47+H50+H53+H56+H60</f>
        <v>4500</v>
      </c>
      <c r="I45" s="63">
        <f>I47+I50+I53+I56+I60</f>
        <v>0</v>
      </c>
    </row>
    <row r="46" spans="1:9" ht="11.25" customHeight="1" x14ac:dyDescent="0.25">
      <c r="A46" s="188"/>
      <c r="B46" s="183"/>
      <c r="C46" s="184"/>
      <c r="D46" s="185"/>
      <c r="E46" s="189" t="s">
        <v>807</v>
      </c>
      <c r="F46" s="190"/>
      <c r="G46" s="822">
        <f t="shared" si="0"/>
        <v>0</v>
      </c>
      <c r="H46" s="224"/>
      <c r="I46" s="225"/>
    </row>
    <row r="47" spans="1:9" x14ac:dyDescent="0.2">
      <c r="A47" s="194">
        <v>2210</v>
      </c>
      <c r="B47" s="183" t="s">
        <v>67</v>
      </c>
      <c r="C47" s="208">
        <v>1</v>
      </c>
      <c r="D47" s="209">
        <v>0</v>
      </c>
      <c r="E47" s="197" t="s">
        <v>304</v>
      </c>
      <c r="F47" s="226" t="s">
        <v>305</v>
      </c>
      <c r="G47" s="822">
        <f t="shared" si="0"/>
        <v>0</v>
      </c>
      <c r="H47" s="824">
        <f>H49</f>
        <v>0</v>
      </c>
      <c r="I47" s="63">
        <f>I49</f>
        <v>0</v>
      </c>
    </row>
    <row r="48" spans="1:9" s="10" customFormat="1" ht="10.5" customHeight="1" x14ac:dyDescent="0.25">
      <c r="A48" s="194"/>
      <c r="B48" s="183"/>
      <c r="C48" s="195"/>
      <c r="D48" s="196"/>
      <c r="E48" s="189" t="s">
        <v>808</v>
      </c>
      <c r="F48" s="198"/>
      <c r="G48" s="822">
        <f t="shared" si="0"/>
        <v>0</v>
      </c>
      <c r="H48" s="199"/>
      <c r="I48" s="200"/>
    </row>
    <row r="49" spans="1:9" ht="15.75" x14ac:dyDescent="0.25">
      <c r="A49" s="194">
        <v>2211</v>
      </c>
      <c r="B49" s="207" t="s">
        <v>67</v>
      </c>
      <c r="C49" s="208">
        <v>1</v>
      </c>
      <c r="D49" s="209">
        <v>1</v>
      </c>
      <c r="E49" s="189" t="s">
        <v>306</v>
      </c>
      <c r="F49" s="216" t="s">
        <v>307</v>
      </c>
      <c r="G49" s="822">
        <f t="shared" si="0"/>
        <v>0</v>
      </c>
      <c r="H49" s="211"/>
      <c r="I49" s="212"/>
    </row>
    <row r="50" spans="1:9" x14ac:dyDescent="0.2">
      <c r="A50" s="194">
        <v>2220</v>
      </c>
      <c r="B50" s="183" t="s">
        <v>67</v>
      </c>
      <c r="C50" s="195">
        <v>2</v>
      </c>
      <c r="D50" s="196">
        <v>0</v>
      </c>
      <c r="E50" s="197" t="s">
        <v>308</v>
      </c>
      <c r="F50" s="226" t="s">
        <v>309</v>
      </c>
      <c r="G50" s="825">
        <f t="shared" si="0"/>
        <v>4500</v>
      </c>
      <c r="H50" s="826">
        <f>H52</f>
        <v>4500</v>
      </c>
      <c r="I50" s="63">
        <f>I52</f>
        <v>0</v>
      </c>
    </row>
    <row r="51" spans="1:9" s="10" customFormat="1" ht="10.5" customHeight="1" x14ac:dyDescent="0.25">
      <c r="A51" s="194"/>
      <c r="B51" s="183"/>
      <c r="C51" s="195"/>
      <c r="D51" s="196"/>
      <c r="E51" s="189" t="s">
        <v>808</v>
      </c>
      <c r="F51" s="198"/>
      <c r="G51" s="827">
        <f t="shared" si="0"/>
        <v>0</v>
      </c>
      <c r="H51" s="656"/>
      <c r="I51" s="200"/>
    </row>
    <row r="52" spans="1:9" ht="15.75" x14ac:dyDescent="0.25">
      <c r="A52" s="194">
        <v>2221</v>
      </c>
      <c r="B52" s="207" t="s">
        <v>67</v>
      </c>
      <c r="C52" s="208">
        <v>2</v>
      </c>
      <c r="D52" s="209">
        <v>1</v>
      </c>
      <c r="E52" s="189" t="s">
        <v>310</v>
      </c>
      <c r="F52" s="216" t="s">
        <v>311</v>
      </c>
      <c r="G52" s="825">
        <f t="shared" si="0"/>
        <v>4500</v>
      </c>
      <c r="H52" s="237">
        <f>SUM(Sheet6!H150)</f>
        <v>4500</v>
      </c>
      <c r="I52" s="212"/>
    </row>
    <row r="53" spans="1:9" x14ac:dyDescent="0.2">
      <c r="A53" s="194">
        <v>2230</v>
      </c>
      <c r="B53" s="183" t="s">
        <v>67</v>
      </c>
      <c r="C53" s="208">
        <v>3</v>
      </c>
      <c r="D53" s="209">
        <v>0</v>
      </c>
      <c r="E53" s="197" t="s">
        <v>312</v>
      </c>
      <c r="F53" s="226" t="s">
        <v>313</v>
      </c>
      <c r="G53" s="822">
        <f t="shared" si="0"/>
        <v>0</v>
      </c>
      <c r="H53" s="824">
        <f>H55</f>
        <v>0</v>
      </c>
      <c r="I53" s="63">
        <f>I55</f>
        <v>0</v>
      </c>
    </row>
    <row r="54" spans="1:9" s="10" customFormat="1" ht="10.5" customHeight="1" x14ac:dyDescent="0.25">
      <c r="A54" s="194"/>
      <c r="B54" s="183"/>
      <c r="C54" s="195"/>
      <c r="D54" s="196"/>
      <c r="E54" s="189" t="s">
        <v>808</v>
      </c>
      <c r="F54" s="198"/>
      <c r="G54" s="62">
        <f t="shared" si="0"/>
        <v>0</v>
      </c>
      <c r="H54" s="199"/>
      <c r="I54" s="200"/>
    </row>
    <row r="55" spans="1:9" ht="15.75" x14ac:dyDescent="0.25">
      <c r="A55" s="194">
        <v>2231</v>
      </c>
      <c r="B55" s="207" t="s">
        <v>67</v>
      </c>
      <c r="C55" s="208">
        <v>3</v>
      </c>
      <c r="D55" s="209">
        <v>1</v>
      </c>
      <c r="E55" s="189" t="s">
        <v>314</v>
      </c>
      <c r="F55" s="216" t="s">
        <v>315</v>
      </c>
      <c r="G55" s="62">
        <f t="shared" si="0"/>
        <v>0</v>
      </c>
      <c r="H55" s="211"/>
      <c r="I55" s="212"/>
    </row>
    <row r="56" spans="1:9" ht="24" x14ac:dyDescent="0.2">
      <c r="A56" s="194">
        <v>2240</v>
      </c>
      <c r="B56" s="183" t="s">
        <v>67</v>
      </c>
      <c r="C56" s="195">
        <v>4</v>
      </c>
      <c r="D56" s="196">
        <v>0</v>
      </c>
      <c r="E56" s="197" t="s">
        <v>316</v>
      </c>
      <c r="F56" s="198" t="s">
        <v>317</v>
      </c>
      <c r="G56" s="62">
        <f t="shared" si="0"/>
        <v>0</v>
      </c>
      <c r="H56" s="61">
        <f>H58</f>
        <v>0</v>
      </c>
      <c r="I56" s="63">
        <f>I58</f>
        <v>0</v>
      </c>
    </row>
    <row r="57" spans="1:9" s="10" customFormat="1" ht="10.5" customHeight="1" x14ac:dyDescent="0.25">
      <c r="A57" s="194"/>
      <c r="B57" s="183"/>
      <c r="C57" s="195"/>
      <c r="D57" s="196"/>
      <c r="E57" s="189" t="s">
        <v>808</v>
      </c>
      <c r="F57" s="198"/>
      <c r="G57" s="62">
        <f t="shared" si="0"/>
        <v>0</v>
      </c>
      <c r="H57" s="199"/>
      <c r="I57" s="200"/>
    </row>
    <row r="58" spans="1:9" ht="24" x14ac:dyDescent="0.25">
      <c r="A58" s="194">
        <v>2241</v>
      </c>
      <c r="B58" s="207" t="s">
        <v>67</v>
      </c>
      <c r="C58" s="208">
        <v>4</v>
      </c>
      <c r="D58" s="209">
        <v>1</v>
      </c>
      <c r="E58" s="189" t="s">
        <v>316</v>
      </c>
      <c r="F58" s="216" t="s">
        <v>317</v>
      </c>
      <c r="G58" s="62">
        <f t="shared" si="0"/>
        <v>0</v>
      </c>
      <c r="H58" s="211"/>
      <c r="I58" s="212"/>
    </row>
    <row r="59" spans="1:9" s="10" customFormat="1" ht="10.5" customHeight="1" x14ac:dyDescent="0.25">
      <c r="A59" s="194"/>
      <c r="B59" s="183"/>
      <c r="C59" s="195"/>
      <c r="D59" s="196"/>
      <c r="E59" s="189" t="s">
        <v>808</v>
      </c>
      <c r="F59" s="198"/>
      <c r="G59" s="62">
        <f t="shared" si="0"/>
        <v>0</v>
      </c>
      <c r="H59" s="199"/>
      <c r="I59" s="200"/>
    </row>
    <row r="60" spans="1:9" x14ac:dyDescent="0.2">
      <c r="A60" s="194">
        <v>2250</v>
      </c>
      <c r="B60" s="183" t="s">
        <v>67</v>
      </c>
      <c r="C60" s="195">
        <v>5</v>
      </c>
      <c r="D60" s="196">
        <v>0</v>
      </c>
      <c r="E60" s="197" t="s">
        <v>318</v>
      </c>
      <c r="F60" s="198" t="s">
        <v>319</v>
      </c>
      <c r="G60" s="62">
        <f t="shared" si="0"/>
        <v>0</v>
      </c>
      <c r="H60" s="61">
        <f>H62</f>
        <v>0</v>
      </c>
      <c r="I60" s="63">
        <f>I62</f>
        <v>0</v>
      </c>
    </row>
    <row r="61" spans="1:9" s="10" customFormat="1" ht="10.5" customHeight="1" x14ac:dyDescent="0.25">
      <c r="A61" s="194"/>
      <c r="B61" s="183"/>
      <c r="C61" s="195"/>
      <c r="D61" s="196"/>
      <c r="E61" s="189" t="s">
        <v>808</v>
      </c>
      <c r="F61" s="198"/>
      <c r="G61" s="62">
        <f t="shared" si="0"/>
        <v>0</v>
      </c>
      <c r="H61" s="199"/>
      <c r="I61" s="200"/>
    </row>
    <row r="62" spans="1:9" ht="15.75" x14ac:dyDescent="0.25">
      <c r="A62" s="194">
        <v>2251</v>
      </c>
      <c r="B62" s="207" t="s">
        <v>67</v>
      </c>
      <c r="C62" s="208">
        <v>5</v>
      </c>
      <c r="D62" s="209">
        <v>1</v>
      </c>
      <c r="E62" s="189" t="s">
        <v>318</v>
      </c>
      <c r="F62" s="216" t="s">
        <v>320</v>
      </c>
      <c r="G62" s="62">
        <f t="shared" si="0"/>
        <v>0</v>
      </c>
      <c r="H62" s="211"/>
      <c r="I62" s="212"/>
    </row>
    <row r="63" spans="1:9" s="53" customFormat="1" ht="58.5" customHeight="1" x14ac:dyDescent="0.2">
      <c r="A63" s="222">
        <v>2300</v>
      </c>
      <c r="B63" s="227" t="s">
        <v>68</v>
      </c>
      <c r="C63" s="195">
        <v>0</v>
      </c>
      <c r="D63" s="196">
        <v>0</v>
      </c>
      <c r="E63" s="228" t="s">
        <v>869</v>
      </c>
      <c r="F63" s="223" t="s">
        <v>321</v>
      </c>
      <c r="G63" s="62">
        <f t="shared" si="0"/>
        <v>0</v>
      </c>
      <c r="H63" s="61">
        <f>H65+H70+H73+H77+H80+H83+H86</f>
        <v>0</v>
      </c>
      <c r="I63" s="63">
        <f>I65+I70+I73+I77+I80+I83+I86</f>
        <v>0</v>
      </c>
    </row>
    <row r="64" spans="1:9" ht="11.25" customHeight="1" x14ac:dyDescent="0.25">
      <c r="A64" s="188"/>
      <c r="B64" s="183"/>
      <c r="C64" s="184"/>
      <c r="D64" s="185"/>
      <c r="E64" s="189" t="s">
        <v>807</v>
      </c>
      <c r="F64" s="190"/>
      <c r="G64" s="62">
        <f t="shared" si="0"/>
        <v>0</v>
      </c>
      <c r="H64" s="224"/>
      <c r="I64" s="225"/>
    </row>
    <row r="65" spans="1:9" x14ac:dyDescent="0.2">
      <c r="A65" s="194">
        <v>2310</v>
      </c>
      <c r="B65" s="227" t="s">
        <v>68</v>
      </c>
      <c r="C65" s="195">
        <v>1</v>
      </c>
      <c r="D65" s="196">
        <v>0</v>
      </c>
      <c r="E65" s="197" t="s">
        <v>727</v>
      </c>
      <c r="F65" s="198" t="s">
        <v>323</v>
      </c>
      <c r="G65" s="62">
        <f t="shared" si="0"/>
        <v>0</v>
      </c>
      <c r="H65" s="61">
        <f>H67+H68+H69</f>
        <v>0</v>
      </c>
      <c r="I65" s="63">
        <f>I67+I68+I69</f>
        <v>0</v>
      </c>
    </row>
    <row r="66" spans="1:9" s="10" customFormat="1" ht="10.5" customHeight="1" x14ac:dyDescent="0.25">
      <c r="A66" s="194"/>
      <c r="B66" s="183"/>
      <c r="C66" s="195"/>
      <c r="D66" s="196"/>
      <c r="E66" s="189" t="s">
        <v>808</v>
      </c>
      <c r="F66" s="198"/>
      <c r="G66" s="62">
        <f t="shared" si="0"/>
        <v>0</v>
      </c>
      <c r="H66" s="199"/>
      <c r="I66" s="200"/>
    </row>
    <row r="67" spans="1:9" ht="15.75" x14ac:dyDescent="0.25">
      <c r="A67" s="194">
        <v>2311</v>
      </c>
      <c r="B67" s="229" t="s">
        <v>68</v>
      </c>
      <c r="C67" s="208">
        <v>1</v>
      </c>
      <c r="D67" s="209">
        <v>1</v>
      </c>
      <c r="E67" s="189" t="s">
        <v>322</v>
      </c>
      <c r="F67" s="216" t="s">
        <v>324</v>
      </c>
      <c r="G67" s="62">
        <f t="shared" si="0"/>
        <v>0</v>
      </c>
      <c r="H67" s="211"/>
      <c r="I67" s="212"/>
    </row>
    <row r="68" spans="1:9" ht="15.75" x14ac:dyDescent="0.25">
      <c r="A68" s="194">
        <v>2312</v>
      </c>
      <c r="B68" s="229" t="s">
        <v>68</v>
      </c>
      <c r="C68" s="208">
        <v>1</v>
      </c>
      <c r="D68" s="209">
        <v>2</v>
      </c>
      <c r="E68" s="189" t="s">
        <v>728</v>
      </c>
      <c r="F68" s="216"/>
      <c r="G68" s="62">
        <f t="shared" si="0"/>
        <v>0</v>
      </c>
      <c r="H68" s="211"/>
      <c r="I68" s="212"/>
    </row>
    <row r="69" spans="1:9" ht="15.75" x14ac:dyDescent="0.25">
      <c r="A69" s="194">
        <v>2313</v>
      </c>
      <c r="B69" s="229" t="s">
        <v>68</v>
      </c>
      <c r="C69" s="208">
        <v>1</v>
      </c>
      <c r="D69" s="209">
        <v>3</v>
      </c>
      <c r="E69" s="189" t="s">
        <v>729</v>
      </c>
      <c r="F69" s="216"/>
      <c r="G69" s="62">
        <f t="shared" si="0"/>
        <v>0</v>
      </c>
      <c r="H69" s="211"/>
      <c r="I69" s="212"/>
    </row>
    <row r="70" spans="1:9" x14ac:dyDescent="0.2">
      <c r="A70" s="194">
        <v>2320</v>
      </c>
      <c r="B70" s="227" t="s">
        <v>68</v>
      </c>
      <c r="C70" s="195">
        <v>2</v>
      </c>
      <c r="D70" s="196">
        <v>0</v>
      </c>
      <c r="E70" s="197" t="s">
        <v>730</v>
      </c>
      <c r="F70" s="198" t="s">
        <v>325</v>
      </c>
      <c r="G70" s="62">
        <f t="shared" si="0"/>
        <v>0</v>
      </c>
      <c r="H70" s="61">
        <f>H72</f>
        <v>0</v>
      </c>
      <c r="I70" s="63">
        <f>I72</f>
        <v>0</v>
      </c>
    </row>
    <row r="71" spans="1:9" s="10" customFormat="1" ht="10.5" customHeight="1" x14ac:dyDescent="0.25">
      <c r="A71" s="194"/>
      <c r="B71" s="183"/>
      <c r="C71" s="195"/>
      <c r="D71" s="196"/>
      <c r="E71" s="189" t="s">
        <v>808</v>
      </c>
      <c r="F71" s="198"/>
      <c r="G71" s="62">
        <f t="shared" si="0"/>
        <v>0</v>
      </c>
      <c r="H71" s="199"/>
      <c r="I71" s="200"/>
    </row>
    <row r="72" spans="1:9" ht="15.75" x14ac:dyDescent="0.25">
      <c r="A72" s="194">
        <v>2321</v>
      </c>
      <c r="B72" s="229" t="s">
        <v>68</v>
      </c>
      <c r="C72" s="208">
        <v>2</v>
      </c>
      <c r="D72" s="209">
        <v>1</v>
      </c>
      <c r="E72" s="189" t="s">
        <v>731</v>
      </c>
      <c r="F72" s="216" t="s">
        <v>326</v>
      </c>
      <c r="G72" s="62">
        <f t="shared" si="0"/>
        <v>0</v>
      </c>
      <c r="H72" s="211"/>
      <c r="I72" s="212"/>
    </row>
    <row r="73" spans="1:9" ht="24" x14ac:dyDescent="0.2">
      <c r="A73" s="194">
        <v>2330</v>
      </c>
      <c r="B73" s="227" t="s">
        <v>68</v>
      </c>
      <c r="C73" s="195">
        <v>3</v>
      </c>
      <c r="D73" s="196">
        <v>0</v>
      </c>
      <c r="E73" s="197" t="s">
        <v>732</v>
      </c>
      <c r="F73" s="198" t="s">
        <v>327</v>
      </c>
      <c r="G73" s="62">
        <f t="shared" si="0"/>
        <v>0</v>
      </c>
      <c r="H73" s="61">
        <f>H75+H76</f>
        <v>0</v>
      </c>
      <c r="I73" s="63">
        <f>I75+I76</f>
        <v>0</v>
      </c>
    </row>
    <row r="74" spans="1:9" s="10" customFormat="1" ht="10.5" customHeight="1" x14ac:dyDescent="0.25">
      <c r="A74" s="194"/>
      <c r="B74" s="183"/>
      <c r="C74" s="195"/>
      <c r="D74" s="196"/>
      <c r="E74" s="189" t="s">
        <v>808</v>
      </c>
      <c r="F74" s="198"/>
      <c r="G74" s="62">
        <f t="shared" si="0"/>
        <v>0</v>
      </c>
      <c r="H74" s="199"/>
      <c r="I74" s="200"/>
    </row>
    <row r="75" spans="1:9" ht="15.75" x14ac:dyDescent="0.25">
      <c r="A75" s="194">
        <v>2331</v>
      </c>
      <c r="B75" s="229" t="s">
        <v>68</v>
      </c>
      <c r="C75" s="208">
        <v>3</v>
      </c>
      <c r="D75" s="209">
        <v>1</v>
      </c>
      <c r="E75" s="189" t="s">
        <v>328</v>
      </c>
      <c r="F75" s="216" t="s">
        <v>329</v>
      </c>
      <c r="G75" s="62">
        <f t="shared" si="0"/>
        <v>0</v>
      </c>
      <c r="H75" s="211"/>
      <c r="I75" s="212"/>
    </row>
    <row r="76" spans="1:9" ht="15.75" x14ac:dyDescent="0.25">
      <c r="A76" s="194">
        <v>2332</v>
      </c>
      <c r="B76" s="229" t="s">
        <v>68</v>
      </c>
      <c r="C76" s="208">
        <v>3</v>
      </c>
      <c r="D76" s="209">
        <v>2</v>
      </c>
      <c r="E76" s="189" t="s">
        <v>733</v>
      </c>
      <c r="F76" s="216"/>
      <c r="G76" s="62">
        <f t="shared" ref="G76:G138" si="1">H76+I76</f>
        <v>0</v>
      </c>
      <c r="H76" s="211"/>
      <c r="I76" s="212"/>
    </row>
    <row r="77" spans="1:9" x14ac:dyDescent="0.2">
      <c r="A77" s="194">
        <v>2340</v>
      </c>
      <c r="B77" s="227" t="s">
        <v>68</v>
      </c>
      <c r="C77" s="195">
        <v>4</v>
      </c>
      <c r="D77" s="196">
        <v>0</v>
      </c>
      <c r="E77" s="197" t="s">
        <v>734</v>
      </c>
      <c r="F77" s="216"/>
      <c r="G77" s="62">
        <f t="shared" si="1"/>
        <v>0</v>
      </c>
      <c r="H77" s="61">
        <f>H79</f>
        <v>0</v>
      </c>
      <c r="I77" s="63">
        <f>I79</f>
        <v>0</v>
      </c>
    </row>
    <row r="78" spans="1:9" s="10" customFormat="1" ht="10.5" customHeight="1" x14ac:dyDescent="0.25">
      <c r="A78" s="194"/>
      <c r="B78" s="183"/>
      <c r="C78" s="195"/>
      <c r="D78" s="196"/>
      <c r="E78" s="189" t="s">
        <v>808</v>
      </c>
      <c r="F78" s="198"/>
      <c r="G78" s="62">
        <f t="shared" si="1"/>
        <v>0</v>
      </c>
      <c r="H78" s="199"/>
      <c r="I78" s="200"/>
    </row>
    <row r="79" spans="1:9" ht="15.75" x14ac:dyDescent="0.25">
      <c r="A79" s="194">
        <v>2341</v>
      </c>
      <c r="B79" s="229" t="s">
        <v>68</v>
      </c>
      <c r="C79" s="208">
        <v>4</v>
      </c>
      <c r="D79" s="209">
        <v>1</v>
      </c>
      <c r="E79" s="189" t="s">
        <v>734</v>
      </c>
      <c r="F79" s="216"/>
      <c r="G79" s="62">
        <f t="shared" si="1"/>
        <v>0</v>
      </c>
      <c r="H79" s="211"/>
      <c r="I79" s="212"/>
    </row>
    <row r="80" spans="1:9" x14ac:dyDescent="0.2">
      <c r="A80" s="194">
        <v>2350</v>
      </c>
      <c r="B80" s="227" t="s">
        <v>68</v>
      </c>
      <c r="C80" s="195">
        <v>5</v>
      </c>
      <c r="D80" s="196">
        <v>0</v>
      </c>
      <c r="E80" s="197" t="s">
        <v>330</v>
      </c>
      <c r="F80" s="198" t="s">
        <v>331</v>
      </c>
      <c r="G80" s="62">
        <f t="shared" si="1"/>
        <v>0</v>
      </c>
      <c r="H80" s="61">
        <f>H82</f>
        <v>0</v>
      </c>
      <c r="I80" s="63">
        <f>I82</f>
        <v>0</v>
      </c>
    </row>
    <row r="81" spans="1:9" s="10" customFormat="1" ht="10.5" customHeight="1" x14ac:dyDescent="0.25">
      <c r="A81" s="194"/>
      <c r="B81" s="183"/>
      <c r="C81" s="195"/>
      <c r="D81" s="196"/>
      <c r="E81" s="189" t="s">
        <v>808</v>
      </c>
      <c r="F81" s="198"/>
      <c r="G81" s="62">
        <f t="shared" si="1"/>
        <v>0</v>
      </c>
      <c r="H81" s="199"/>
      <c r="I81" s="200"/>
    </row>
    <row r="82" spans="1:9" ht="15.75" x14ac:dyDescent="0.25">
      <c r="A82" s="194">
        <v>2351</v>
      </c>
      <c r="B82" s="229" t="s">
        <v>68</v>
      </c>
      <c r="C82" s="208">
        <v>5</v>
      </c>
      <c r="D82" s="209">
        <v>1</v>
      </c>
      <c r="E82" s="189" t="s">
        <v>332</v>
      </c>
      <c r="F82" s="216" t="s">
        <v>331</v>
      </c>
      <c r="G82" s="62">
        <f t="shared" si="1"/>
        <v>0</v>
      </c>
      <c r="H82" s="211"/>
      <c r="I82" s="212"/>
    </row>
    <row r="83" spans="1:9" ht="36" x14ac:dyDescent="0.2">
      <c r="A83" s="194">
        <v>2360</v>
      </c>
      <c r="B83" s="227" t="s">
        <v>68</v>
      </c>
      <c r="C83" s="195">
        <v>6</v>
      </c>
      <c r="D83" s="196">
        <v>0</v>
      </c>
      <c r="E83" s="197" t="s">
        <v>847</v>
      </c>
      <c r="F83" s="198" t="s">
        <v>333</v>
      </c>
      <c r="G83" s="62">
        <f t="shared" si="1"/>
        <v>0</v>
      </c>
      <c r="H83" s="61">
        <f>H85</f>
        <v>0</v>
      </c>
      <c r="I83" s="63">
        <f>I85</f>
        <v>0</v>
      </c>
    </row>
    <row r="84" spans="1:9" s="10" customFormat="1" ht="10.5" customHeight="1" x14ac:dyDescent="0.25">
      <c r="A84" s="194"/>
      <c r="B84" s="183"/>
      <c r="C84" s="195"/>
      <c r="D84" s="196"/>
      <c r="E84" s="189" t="s">
        <v>808</v>
      </c>
      <c r="F84" s="198"/>
      <c r="G84" s="62">
        <f t="shared" si="1"/>
        <v>0</v>
      </c>
      <c r="H84" s="199"/>
      <c r="I84" s="200"/>
    </row>
    <row r="85" spans="1:9" ht="24" x14ac:dyDescent="0.25">
      <c r="A85" s="194">
        <v>2361</v>
      </c>
      <c r="B85" s="229" t="s">
        <v>68</v>
      </c>
      <c r="C85" s="208">
        <v>6</v>
      </c>
      <c r="D85" s="209">
        <v>1</v>
      </c>
      <c r="E85" s="189" t="s">
        <v>847</v>
      </c>
      <c r="F85" s="216" t="s">
        <v>334</v>
      </c>
      <c r="G85" s="62">
        <f t="shared" si="1"/>
        <v>0</v>
      </c>
      <c r="H85" s="211"/>
      <c r="I85" s="212"/>
    </row>
    <row r="86" spans="1:9" ht="28.5" x14ac:dyDescent="0.2">
      <c r="A86" s="194">
        <v>2370</v>
      </c>
      <c r="B86" s="227" t="s">
        <v>68</v>
      </c>
      <c r="C86" s="195">
        <v>7</v>
      </c>
      <c r="D86" s="196">
        <v>0</v>
      </c>
      <c r="E86" s="197" t="s">
        <v>848</v>
      </c>
      <c r="F86" s="198" t="s">
        <v>335</v>
      </c>
      <c r="G86" s="62">
        <f t="shared" si="1"/>
        <v>0</v>
      </c>
      <c r="H86" s="61">
        <f>H88</f>
        <v>0</v>
      </c>
      <c r="I86" s="63">
        <f>I88</f>
        <v>0</v>
      </c>
    </row>
    <row r="87" spans="1:9" s="10" customFormat="1" ht="10.5" customHeight="1" x14ac:dyDescent="0.25">
      <c r="A87" s="194"/>
      <c r="B87" s="183"/>
      <c r="C87" s="195"/>
      <c r="D87" s="196"/>
      <c r="E87" s="189" t="s">
        <v>808</v>
      </c>
      <c r="F87" s="198"/>
      <c r="G87" s="62">
        <f t="shared" si="1"/>
        <v>0</v>
      </c>
      <c r="H87" s="199"/>
      <c r="I87" s="200"/>
    </row>
    <row r="88" spans="1:9" ht="24" x14ac:dyDescent="0.25">
      <c r="A88" s="194">
        <v>2371</v>
      </c>
      <c r="B88" s="229" t="s">
        <v>68</v>
      </c>
      <c r="C88" s="208">
        <v>7</v>
      </c>
      <c r="D88" s="209">
        <v>1</v>
      </c>
      <c r="E88" s="189" t="s">
        <v>849</v>
      </c>
      <c r="F88" s="216" t="s">
        <v>336</v>
      </c>
      <c r="G88" s="62">
        <f t="shared" si="1"/>
        <v>0</v>
      </c>
      <c r="H88" s="211"/>
      <c r="I88" s="212"/>
    </row>
    <row r="89" spans="1:9" s="53" customFormat="1" ht="52.5" customHeight="1" x14ac:dyDescent="0.2">
      <c r="A89" s="222">
        <v>2400</v>
      </c>
      <c r="B89" s="227" t="s">
        <v>72</v>
      </c>
      <c r="C89" s="195">
        <v>0</v>
      </c>
      <c r="D89" s="196">
        <v>0</v>
      </c>
      <c r="E89" s="228" t="s">
        <v>870</v>
      </c>
      <c r="F89" s="223" t="s">
        <v>337</v>
      </c>
      <c r="G89" s="819">
        <f t="shared" si="1"/>
        <v>855606.4</v>
      </c>
      <c r="H89" s="820">
        <f>H91+H95+H101+H109+H114+H121+H124+H130</f>
        <v>7100</v>
      </c>
      <c r="I89" s="828">
        <f>Sheet6!I240</f>
        <v>848506.4</v>
      </c>
    </row>
    <row r="90" spans="1:9" ht="11.25" customHeight="1" x14ac:dyDescent="0.25">
      <c r="A90" s="188"/>
      <c r="B90" s="183"/>
      <c r="C90" s="184"/>
      <c r="D90" s="185"/>
      <c r="E90" s="189" t="s">
        <v>807</v>
      </c>
      <c r="F90" s="190"/>
      <c r="G90" s="822">
        <f t="shared" si="1"/>
        <v>0</v>
      </c>
      <c r="H90" s="224"/>
      <c r="I90" s="225"/>
    </row>
    <row r="91" spans="1:9" ht="28.5" x14ac:dyDescent="0.2">
      <c r="A91" s="194">
        <v>2410</v>
      </c>
      <c r="B91" s="227" t="s">
        <v>72</v>
      </c>
      <c r="C91" s="195">
        <v>1</v>
      </c>
      <c r="D91" s="196">
        <v>0</v>
      </c>
      <c r="E91" s="197" t="s">
        <v>338</v>
      </c>
      <c r="F91" s="198" t="s">
        <v>341</v>
      </c>
      <c r="G91" s="822">
        <f t="shared" si="1"/>
        <v>0</v>
      </c>
      <c r="H91" s="824">
        <f>H93+H94</f>
        <v>0</v>
      </c>
      <c r="I91" s="823">
        <f>I93+I94</f>
        <v>0</v>
      </c>
    </row>
    <row r="92" spans="1:9" s="10" customFormat="1" ht="10.5" customHeight="1" x14ac:dyDescent="0.25">
      <c r="A92" s="194"/>
      <c r="B92" s="183"/>
      <c r="C92" s="195"/>
      <c r="D92" s="196"/>
      <c r="E92" s="189" t="s">
        <v>808</v>
      </c>
      <c r="F92" s="198"/>
      <c r="G92" s="822">
        <f t="shared" si="1"/>
        <v>0</v>
      </c>
      <c r="H92" s="199"/>
      <c r="I92" s="200"/>
    </row>
    <row r="93" spans="1:9" ht="24" x14ac:dyDescent="0.25">
      <c r="A93" s="194">
        <v>2411</v>
      </c>
      <c r="B93" s="229" t="s">
        <v>72</v>
      </c>
      <c r="C93" s="208">
        <v>1</v>
      </c>
      <c r="D93" s="209">
        <v>1</v>
      </c>
      <c r="E93" s="189" t="s">
        <v>342</v>
      </c>
      <c r="F93" s="210" t="s">
        <v>343</v>
      </c>
      <c r="G93" s="822">
        <f t="shared" si="1"/>
        <v>0</v>
      </c>
      <c r="H93" s="211"/>
      <c r="I93" s="212"/>
    </row>
    <row r="94" spans="1:9" ht="24" x14ac:dyDescent="0.25">
      <c r="A94" s="194">
        <v>2412</v>
      </c>
      <c r="B94" s="229" t="s">
        <v>72</v>
      </c>
      <c r="C94" s="208">
        <v>1</v>
      </c>
      <c r="D94" s="209">
        <v>2</v>
      </c>
      <c r="E94" s="189" t="s">
        <v>344</v>
      </c>
      <c r="F94" s="216" t="s">
        <v>345</v>
      </c>
      <c r="G94" s="822">
        <f t="shared" si="1"/>
        <v>0</v>
      </c>
      <c r="H94" s="211"/>
      <c r="I94" s="212"/>
    </row>
    <row r="95" spans="1:9" ht="24" x14ac:dyDescent="0.2">
      <c r="A95" s="194">
        <v>2420</v>
      </c>
      <c r="B95" s="227" t="s">
        <v>72</v>
      </c>
      <c r="C95" s="195">
        <v>2</v>
      </c>
      <c r="D95" s="196">
        <v>0</v>
      </c>
      <c r="E95" s="197" t="s">
        <v>346</v>
      </c>
      <c r="F95" s="198" t="s">
        <v>347</v>
      </c>
      <c r="G95" s="819">
        <f t="shared" si="1"/>
        <v>226406.39999999999</v>
      </c>
      <c r="H95" s="820">
        <f>H97+H98+H99+H100</f>
        <v>3100</v>
      </c>
      <c r="I95" s="821">
        <f>I97+I98+I99+I100</f>
        <v>223306.4</v>
      </c>
    </row>
    <row r="96" spans="1:9" s="10" customFormat="1" ht="10.5" customHeight="1" x14ac:dyDescent="0.25">
      <c r="A96" s="194"/>
      <c r="B96" s="183"/>
      <c r="C96" s="195"/>
      <c r="D96" s="196"/>
      <c r="E96" s="189" t="s">
        <v>808</v>
      </c>
      <c r="F96" s="198"/>
      <c r="G96" s="822">
        <f t="shared" si="1"/>
        <v>0</v>
      </c>
      <c r="H96" s="199"/>
      <c r="I96" s="200"/>
    </row>
    <row r="97" spans="1:9" x14ac:dyDescent="0.2">
      <c r="A97" s="201">
        <v>2421</v>
      </c>
      <c r="B97" s="230" t="s">
        <v>72</v>
      </c>
      <c r="C97" s="203">
        <v>2</v>
      </c>
      <c r="D97" s="204">
        <v>1</v>
      </c>
      <c r="E97" s="205" t="s">
        <v>348</v>
      </c>
      <c r="F97" s="231" t="s">
        <v>349</v>
      </c>
      <c r="G97" s="817">
        <f t="shared" si="1"/>
        <v>4800</v>
      </c>
      <c r="H97" s="818">
        <f>Sheet6!H254</f>
        <v>1800</v>
      </c>
      <c r="I97" s="818">
        <f>Sheet6!I254</f>
        <v>3000</v>
      </c>
    </row>
    <row r="98" spans="1:9" ht="15.75" x14ac:dyDescent="0.25">
      <c r="A98" s="194">
        <v>2422</v>
      </c>
      <c r="B98" s="229" t="s">
        <v>72</v>
      </c>
      <c r="C98" s="208">
        <v>2</v>
      </c>
      <c r="D98" s="209">
        <v>2</v>
      </c>
      <c r="E98" s="189" t="s">
        <v>350</v>
      </c>
      <c r="F98" s="216" t="s">
        <v>351</v>
      </c>
      <c r="G98" s="822">
        <f t="shared" si="1"/>
        <v>0</v>
      </c>
      <c r="H98" s="211"/>
      <c r="I98" s="212"/>
    </row>
    <row r="99" spans="1:9" ht="15.75" x14ac:dyDescent="0.25">
      <c r="A99" s="194">
        <v>2423</v>
      </c>
      <c r="B99" s="229" t="s">
        <v>72</v>
      </c>
      <c r="C99" s="208">
        <v>2</v>
      </c>
      <c r="D99" s="209">
        <v>3</v>
      </c>
      <c r="E99" s="189" t="s">
        <v>352</v>
      </c>
      <c r="F99" s="216" t="s">
        <v>353</v>
      </c>
      <c r="G99" s="822">
        <f t="shared" si="1"/>
        <v>0</v>
      </c>
      <c r="H99" s="211"/>
      <c r="I99" s="212"/>
    </row>
    <row r="100" spans="1:9" ht="15.75" x14ac:dyDescent="0.25">
      <c r="A100" s="194">
        <v>2424</v>
      </c>
      <c r="B100" s="229" t="s">
        <v>72</v>
      </c>
      <c r="C100" s="208">
        <v>2</v>
      </c>
      <c r="D100" s="209">
        <v>4</v>
      </c>
      <c r="E100" s="189" t="s">
        <v>73</v>
      </c>
      <c r="F100" s="216"/>
      <c r="G100" s="819">
        <f t="shared" si="1"/>
        <v>221606.39999999999</v>
      </c>
      <c r="H100" s="219">
        <f>Sheet6!H271</f>
        <v>1300</v>
      </c>
      <c r="I100" s="785">
        <f>Sheet6!I271</f>
        <v>220306.4</v>
      </c>
    </row>
    <row r="101" spans="1:9" x14ac:dyDescent="0.2">
      <c r="A101" s="194">
        <v>2430</v>
      </c>
      <c r="B101" s="227" t="s">
        <v>72</v>
      </c>
      <c r="C101" s="195">
        <v>3</v>
      </c>
      <c r="D101" s="196">
        <v>0</v>
      </c>
      <c r="E101" s="197" t="s">
        <v>354</v>
      </c>
      <c r="F101" s="198" t="s">
        <v>355</v>
      </c>
      <c r="G101" s="822">
        <f t="shared" si="1"/>
        <v>0</v>
      </c>
      <c r="H101" s="824">
        <f>H103+H104+H105+H106+H107+H108</f>
        <v>0</v>
      </c>
      <c r="I101" s="823">
        <f>I103+I104+I105+I106+I107+I108</f>
        <v>0</v>
      </c>
    </row>
    <row r="102" spans="1:9" s="10" customFormat="1" ht="10.5" customHeight="1" x14ac:dyDescent="0.25">
      <c r="A102" s="194"/>
      <c r="B102" s="183"/>
      <c r="C102" s="195"/>
      <c r="D102" s="196"/>
      <c r="E102" s="189" t="s">
        <v>808</v>
      </c>
      <c r="F102" s="198"/>
      <c r="G102" s="62">
        <f t="shared" si="1"/>
        <v>0</v>
      </c>
      <c r="H102" s="199"/>
      <c r="I102" s="200"/>
    </row>
    <row r="103" spans="1:9" ht="15.75" x14ac:dyDescent="0.25">
      <c r="A103" s="194">
        <v>2431</v>
      </c>
      <c r="B103" s="229" t="s">
        <v>72</v>
      </c>
      <c r="C103" s="208">
        <v>3</v>
      </c>
      <c r="D103" s="209">
        <v>1</v>
      </c>
      <c r="E103" s="189" t="s">
        <v>356</v>
      </c>
      <c r="F103" s="216" t="s">
        <v>357</v>
      </c>
      <c r="G103" s="62">
        <f t="shared" si="1"/>
        <v>0</v>
      </c>
      <c r="H103" s="211"/>
      <c r="I103" s="212"/>
    </row>
    <row r="104" spans="1:9" ht="15.75" x14ac:dyDescent="0.25">
      <c r="A104" s="194">
        <v>2432</v>
      </c>
      <c r="B104" s="229" t="s">
        <v>72</v>
      </c>
      <c r="C104" s="208">
        <v>3</v>
      </c>
      <c r="D104" s="209">
        <v>2</v>
      </c>
      <c r="E104" s="189" t="s">
        <v>358</v>
      </c>
      <c r="F104" s="216" t="s">
        <v>359</v>
      </c>
      <c r="G104" s="62">
        <f t="shared" si="1"/>
        <v>0</v>
      </c>
      <c r="H104" s="211"/>
      <c r="I104" s="212"/>
    </row>
    <row r="105" spans="1:9" ht="15.75" x14ac:dyDescent="0.25">
      <c r="A105" s="194">
        <v>2433</v>
      </c>
      <c r="B105" s="229" t="s">
        <v>72</v>
      </c>
      <c r="C105" s="208">
        <v>3</v>
      </c>
      <c r="D105" s="209">
        <v>3</v>
      </c>
      <c r="E105" s="189" t="s">
        <v>360</v>
      </c>
      <c r="F105" s="216" t="s">
        <v>361</v>
      </c>
      <c r="G105" s="62">
        <f t="shared" si="1"/>
        <v>0</v>
      </c>
      <c r="H105" s="211"/>
      <c r="I105" s="212"/>
    </row>
    <row r="106" spans="1:9" ht="15.75" x14ac:dyDescent="0.25">
      <c r="A106" s="194">
        <v>2434</v>
      </c>
      <c r="B106" s="229" t="s">
        <v>72</v>
      </c>
      <c r="C106" s="208">
        <v>3</v>
      </c>
      <c r="D106" s="209">
        <v>4</v>
      </c>
      <c r="E106" s="189" t="s">
        <v>362</v>
      </c>
      <c r="F106" s="216" t="s">
        <v>363</v>
      </c>
      <c r="G106" s="62">
        <f t="shared" si="1"/>
        <v>0</v>
      </c>
      <c r="H106" s="211"/>
      <c r="I106" s="212"/>
    </row>
    <row r="107" spans="1:9" ht="15.75" x14ac:dyDescent="0.25">
      <c r="A107" s="194">
        <v>2435</v>
      </c>
      <c r="B107" s="229" t="s">
        <v>72</v>
      </c>
      <c r="C107" s="208">
        <v>3</v>
      </c>
      <c r="D107" s="209">
        <v>5</v>
      </c>
      <c r="E107" s="189" t="s">
        <v>364</v>
      </c>
      <c r="F107" s="216" t="s">
        <v>365</v>
      </c>
      <c r="G107" s="62">
        <f t="shared" si="1"/>
        <v>0</v>
      </c>
      <c r="H107" s="211"/>
      <c r="I107" s="212"/>
    </row>
    <row r="108" spans="1:9" ht="15.75" x14ac:dyDescent="0.25">
      <c r="A108" s="194">
        <v>2436</v>
      </c>
      <c r="B108" s="229" t="s">
        <v>72</v>
      </c>
      <c r="C108" s="208">
        <v>3</v>
      </c>
      <c r="D108" s="209">
        <v>6</v>
      </c>
      <c r="E108" s="189" t="s">
        <v>366</v>
      </c>
      <c r="F108" s="216" t="s">
        <v>367</v>
      </c>
      <c r="G108" s="62">
        <f t="shared" si="1"/>
        <v>0</v>
      </c>
      <c r="H108" s="211"/>
      <c r="I108" s="212"/>
    </row>
    <row r="109" spans="1:9" ht="24" x14ac:dyDescent="0.2">
      <c r="A109" s="194">
        <v>2440</v>
      </c>
      <c r="B109" s="227" t="s">
        <v>72</v>
      </c>
      <c r="C109" s="195">
        <v>4</v>
      </c>
      <c r="D109" s="196">
        <v>0</v>
      </c>
      <c r="E109" s="197" t="s">
        <v>368</v>
      </c>
      <c r="F109" s="198" t="s">
        <v>369</v>
      </c>
      <c r="G109" s="62">
        <f t="shared" si="1"/>
        <v>0</v>
      </c>
      <c r="H109" s="61">
        <f>H111+H112+H113</f>
        <v>0</v>
      </c>
      <c r="I109" s="63">
        <f>I111+I112+I113</f>
        <v>0</v>
      </c>
    </row>
    <row r="110" spans="1:9" s="10" customFormat="1" ht="10.5" customHeight="1" x14ac:dyDescent="0.25">
      <c r="A110" s="194"/>
      <c r="B110" s="183"/>
      <c r="C110" s="195"/>
      <c r="D110" s="196"/>
      <c r="E110" s="189" t="s">
        <v>808</v>
      </c>
      <c r="F110" s="198"/>
      <c r="G110" s="62">
        <f t="shared" si="1"/>
        <v>0</v>
      </c>
      <c r="H110" s="199"/>
      <c r="I110" s="200"/>
    </row>
    <row r="111" spans="1:9" ht="28.5" x14ac:dyDescent="0.25">
      <c r="A111" s="194">
        <v>2441</v>
      </c>
      <c r="B111" s="229" t="s">
        <v>72</v>
      </c>
      <c r="C111" s="208">
        <v>4</v>
      </c>
      <c r="D111" s="209">
        <v>1</v>
      </c>
      <c r="E111" s="189" t="s">
        <v>370</v>
      </c>
      <c r="F111" s="216" t="s">
        <v>371</v>
      </c>
      <c r="G111" s="62">
        <f t="shared" si="1"/>
        <v>0</v>
      </c>
      <c r="H111" s="211"/>
      <c r="I111" s="212"/>
    </row>
    <row r="112" spans="1:9" ht="15.75" x14ac:dyDescent="0.25">
      <c r="A112" s="194">
        <v>2442</v>
      </c>
      <c r="B112" s="229" t="s">
        <v>72</v>
      </c>
      <c r="C112" s="208">
        <v>4</v>
      </c>
      <c r="D112" s="209">
        <v>2</v>
      </c>
      <c r="E112" s="189" t="s">
        <v>372</v>
      </c>
      <c r="F112" s="216" t="s">
        <v>373</v>
      </c>
      <c r="G112" s="62">
        <f t="shared" si="1"/>
        <v>0</v>
      </c>
      <c r="H112" s="211"/>
      <c r="I112" s="212"/>
    </row>
    <row r="113" spans="1:9" ht="15.75" x14ac:dyDescent="0.25">
      <c r="A113" s="194">
        <v>2443</v>
      </c>
      <c r="B113" s="229" t="s">
        <v>72</v>
      </c>
      <c r="C113" s="208">
        <v>4</v>
      </c>
      <c r="D113" s="209">
        <v>3</v>
      </c>
      <c r="E113" s="189" t="s">
        <v>374</v>
      </c>
      <c r="F113" s="216" t="s">
        <v>375</v>
      </c>
      <c r="G113" s="62">
        <f t="shared" si="1"/>
        <v>0</v>
      </c>
      <c r="H113" s="211"/>
      <c r="I113" s="212"/>
    </row>
    <row r="114" spans="1:9" x14ac:dyDescent="0.2">
      <c r="A114" s="194">
        <v>2450</v>
      </c>
      <c r="B114" s="227" t="s">
        <v>72</v>
      </c>
      <c r="C114" s="195">
        <v>5</v>
      </c>
      <c r="D114" s="196">
        <v>0</v>
      </c>
      <c r="E114" s="197" t="s">
        <v>376</v>
      </c>
      <c r="F114" s="226" t="s">
        <v>377</v>
      </c>
      <c r="G114" s="819">
        <f t="shared" si="1"/>
        <v>629200</v>
      </c>
      <c r="H114" s="820">
        <f>H116+H117+H118+H119+H120</f>
        <v>4000</v>
      </c>
      <c r="I114" s="829">
        <f>I116+I117+I118+I119+I120</f>
        <v>625200</v>
      </c>
    </row>
    <row r="115" spans="1:9" s="10" customFormat="1" ht="10.5" customHeight="1" x14ac:dyDescent="0.25">
      <c r="A115" s="194"/>
      <c r="B115" s="183"/>
      <c r="C115" s="195"/>
      <c r="D115" s="196"/>
      <c r="E115" s="189" t="s">
        <v>808</v>
      </c>
      <c r="F115" s="198"/>
      <c r="G115" s="822">
        <f t="shared" si="1"/>
        <v>0</v>
      </c>
      <c r="H115" s="199"/>
      <c r="I115" s="200"/>
    </row>
    <row r="116" spans="1:9" ht="15.75" x14ac:dyDescent="0.25">
      <c r="A116" s="194">
        <v>2451</v>
      </c>
      <c r="B116" s="229" t="s">
        <v>72</v>
      </c>
      <c r="C116" s="208">
        <v>5</v>
      </c>
      <c r="D116" s="209">
        <v>1</v>
      </c>
      <c r="E116" s="189" t="s">
        <v>378</v>
      </c>
      <c r="F116" s="216" t="s">
        <v>379</v>
      </c>
      <c r="G116" s="819">
        <f t="shared" si="1"/>
        <v>629200</v>
      </c>
      <c r="H116" s="211">
        <f>Sheet6!H306</f>
        <v>4000</v>
      </c>
      <c r="I116" s="237">
        <f>Sheet6!I306</f>
        <v>625200</v>
      </c>
    </row>
    <row r="117" spans="1:9" ht="15.75" x14ac:dyDescent="0.25">
      <c r="A117" s="194">
        <v>2452</v>
      </c>
      <c r="B117" s="229" t="s">
        <v>72</v>
      </c>
      <c r="C117" s="208">
        <v>5</v>
      </c>
      <c r="D117" s="209">
        <v>2</v>
      </c>
      <c r="E117" s="189" t="s">
        <v>380</v>
      </c>
      <c r="F117" s="216" t="s">
        <v>381</v>
      </c>
      <c r="G117" s="822">
        <f t="shared" si="1"/>
        <v>0</v>
      </c>
      <c r="H117" s="211"/>
      <c r="I117" s="212"/>
    </row>
    <row r="118" spans="1:9" ht="15.75" x14ac:dyDescent="0.25">
      <c r="A118" s="194">
        <v>2453</v>
      </c>
      <c r="B118" s="229" t="s">
        <v>72</v>
      </c>
      <c r="C118" s="208">
        <v>5</v>
      </c>
      <c r="D118" s="209">
        <v>3</v>
      </c>
      <c r="E118" s="189" t="s">
        <v>382</v>
      </c>
      <c r="F118" s="216" t="s">
        <v>383</v>
      </c>
      <c r="G118" s="822">
        <f t="shared" si="1"/>
        <v>0</v>
      </c>
      <c r="H118" s="211"/>
      <c r="I118" s="212"/>
    </row>
    <row r="119" spans="1:9" ht="15.75" x14ac:dyDescent="0.25">
      <c r="A119" s="194">
        <v>2454</v>
      </c>
      <c r="B119" s="229" t="s">
        <v>72</v>
      </c>
      <c r="C119" s="208">
        <v>5</v>
      </c>
      <c r="D119" s="209">
        <v>4</v>
      </c>
      <c r="E119" s="189" t="s">
        <v>384</v>
      </c>
      <c r="F119" s="216" t="s">
        <v>385</v>
      </c>
      <c r="G119" s="822">
        <f t="shared" si="1"/>
        <v>0</v>
      </c>
      <c r="H119" s="211"/>
      <c r="I119" s="212"/>
    </row>
    <row r="120" spans="1:9" ht="15.75" x14ac:dyDescent="0.25">
      <c r="A120" s="194">
        <v>2455</v>
      </c>
      <c r="B120" s="229" t="s">
        <v>72</v>
      </c>
      <c r="C120" s="208">
        <v>5</v>
      </c>
      <c r="D120" s="209">
        <v>5</v>
      </c>
      <c r="E120" s="189" t="s">
        <v>386</v>
      </c>
      <c r="F120" s="216" t="s">
        <v>387</v>
      </c>
      <c r="G120" s="819">
        <f t="shared" si="1"/>
        <v>0</v>
      </c>
      <c r="H120" s="211"/>
      <c r="I120" s="661">
        <f>Sheet6!I332</f>
        <v>0</v>
      </c>
    </row>
    <row r="121" spans="1:9" x14ac:dyDescent="0.2">
      <c r="A121" s="194">
        <v>2460</v>
      </c>
      <c r="B121" s="227" t="s">
        <v>72</v>
      </c>
      <c r="C121" s="195">
        <v>6</v>
      </c>
      <c r="D121" s="196">
        <v>0</v>
      </c>
      <c r="E121" s="197" t="s">
        <v>388</v>
      </c>
      <c r="F121" s="198" t="s">
        <v>389</v>
      </c>
      <c r="G121" s="62">
        <f t="shared" si="1"/>
        <v>0</v>
      </c>
      <c r="H121" s="61">
        <f>H123</f>
        <v>0</v>
      </c>
      <c r="I121" s="63">
        <f>I123</f>
        <v>0</v>
      </c>
    </row>
    <row r="122" spans="1:9" s="10" customFormat="1" ht="10.5" customHeight="1" x14ac:dyDescent="0.25">
      <c r="A122" s="194"/>
      <c r="B122" s="183"/>
      <c r="C122" s="195"/>
      <c r="D122" s="196"/>
      <c r="E122" s="189" t="s">
        <v>808</v>
      </c>
      <c r="F122" s="198"/>
      <c r="G122" s="62">
        <f t="shared" si="1"/>
        <v>0</v>
      </c>
      <c r="H122" s="199"/>
      <c r="I122" s="200"/>
    </row>
    <row r="123" spans="1:9" ht="15.75" x14ac:dyDescent="0.25">
      <c r="A123" s="194">
        <v>2461</v>
      </c>
      <c r="B123" s="229" t="s">
        <v>72</v>
      </c>
      <c r="C123" s="208">
        <v>6</v>
      </c>
      <c r="D123" s="209">
        <v>1</v>
      </c>
      <c r="E123" s="189" t="s">
        <v>390</v>
      </c>
      <c r="F123" s="216" t="s">
        <v>389</v>
      </c>
      <c r="G123" s="62">
        <f t="shared" si="1"/>
        <v>0</v>
      </c>
      <c r="H123" s="211"/>
      <c r="I123" s="212"/>
    </row>
    <row r="124" spans="1:9" x14ac:dyDescent="0.2">
      <c r="A124" s="194">
        <v>2470</v>
      </c>
      <c r="B124" s="227" t="s">
        <v>72</v>
      </c>
      <c r="C124" s="195">
        <v>7</v>
      </c>
      <c r="D124" s="196">
        <v>0</v>
      </c>
      <c r="E124" s="197" t="s">
        <v>391</v>
      </c>
      <c r="F124" s="226" t="s">
        <v>392</v>
      </c>
      <c r="G124" s="62">
        <f t="shared" si="1"/>
        <v>0</v>
      </c>
      <c r="H124" s="61">
        <f>H126+H127+H128+H129</f>
        <v>0</v>
      </c>
      <c r="I124" s="63">
        <f>I126+I127+I128+I129</f>
        <v>0</v>
      </c>
    </row>
    <row r="125" spans="1:9" s="10" customFormat="1" ht="10.5" customHeight="1" x14ac:dyDescent="0.25">
      <c r="A125" s="194"/>
      <c r="B125" s="183"/>
      <c r="C125" s="195"/>
      <c r="D125" s="196"/>
      <c r="E125" s="189" t="s">
        <v>808</v>
      </c>
      <c r="F125" s="198"/>
      <c r="G125" s="62">
        <f t="shared" si="1"/>
        <v>0</v>
      </c>
      <c r="H125" s="199"/>
      <c r="I125" s="200"/>
    </row>
    <row r="126" spans="1:9" ht="24" x14ac:dyDescent="0.25">
      <c r="A126" s="194">
        <v>2471</v>
      </c>
      <c r="B126" s="229" t="s">
        <v>72</v>
      </c>
      <c r="C126" s="208">
        <v>7</v>
      </c>
      <c r="D126" s="209">
        <v>1</v>
      </c>
      <c r="E126" s="189" t="s">
        <v>393</v>
      </c>
      <c r="F126" s="216" t="s">
        <v>394</v>
      </c>
      <c r="G126" s="62">
        <f>H126+I126</f>
        <v>0</v>
      </c>
      <c r="H126" s="211"/>
      <c r="I126" s="212"/>
    </row>
    <row r="127" spans="1:9" ht="15.75" x14ac:dyDescent="0.25">
      <c r="A127" s="194">
        <v>2472</v>
      </c>
      <c r="B127" s="229" t="s">
        <v>72</v>
      </c>
      <c r="C127" s="208">
        <v>7</v>
      </c>
      <c r="D127" s="209">
        <v>2</v>
      </c>
      <c r="E127" s="189" t="s">
        <v>395</v>
      </c>
      <c r="F127" s="232" t="s">
        <v>396</v>
      </c>
      <c r="G127" s="62">
        <f t="shared" si="1"/>
        <v>0</v>
      </c>
      <c r="H127" s="211"/>
      <c r="I127" s="212"/>
    </row>
    <row r="128" spans="1:9" ht="15.75" x14ac:dyDescent="0.25">
      <c r="A128" s="194">
        <v>2473</v>
      </c>
      <c r="B128" s="229" t="s">
        <v>72</v>
      </c>
      <c r="C128" s="208">
        <v>7</v>
      </c>
      <c r="D128" s="209">
        <v>3</v>
      </c>
      <c r="E128" s="189" t="s">
        <v>397</v>
      </c>
      <c r="F128" s="216" t="s">
        <v>398</v>
      </c>
      <c r="G128" s="62">
        <f t="shared" si="1"/>
        <v>0</v>
      </c>
      <c r="H128" s="211"/>
      <c r="I128" s="212"/>
    </row>
    <row r="129" spans="1:9" ht="15.75" x14ac:dyDescent="0.25">
      <c r="A129" s="194">
        <v>2474</v>
      </c>
      <c r="B129" s="229" t="s">
        <v>72</v>
      </c>
      <c r="C129" s="208">
        <v>7</v>
      </c>
      <c r="D129" s="209">
        <v>4</v>
      </c>
      <c r="E129" s="189" t="s">
        <v>399</v>
      </c>
      <c r="F129" s="210" t="s">
        <v>400</v>
      </c>
      <c r="G129" s="62">
        <f t="shared" si="1"/>
        <v>0</v>
      </c>
      <c r="H129" s="211"/>
      <c r="I129" s="212"/>
    </row>
    <row r="130" spans="1:9" ht="29.25" customHeight="1" x14ac:dyDescent="0.2">
      <c r="A130" s="194">
        <v>2480</v>
      </c>
      <c r="B130" s="227" t="s">
        <v>72</v>
      </c>
      <c r="C130" s="195">
        <v>8</v>
      </c>
      <c r="D130" s="196">
        <v>0</v>
      </c>
      <c r="E130" s="197" t="s">
        <v>401</v>
      </c>
      <c r="F130" s="198" t="s">
        <v>402</v>
      </c>
      <c r="G130" s="62">
        <f t="shared" si="1"/>
        <v>0</v>
      </c>
      <c r="H130" s="61">
        <f>H132+H133+H134+H135+H136+H137+H138</f>
        <v>0</v>
      </c>
      <c r="I130" s="63">
        <f>I132+I133+I134+I135+I136+I137+I138</f>
        <v>0</v>
      </c>
    </row>
    <row r="131" spans="1:9" s="10" customFormat="1" ht="10.5" customHeight="1" x14ac:dyDescent="0.25">
      <c r="A131" s="194"/>
      <c r="B131" s="183"/>
      <c r="C131" s="195"/>
      <c r="D131" s="196"/>
      <c r="E131" s="189" t="s">
        <v>808</v>
      </c>
      <c r="F131" s="198"/>
      <c r="G131" s="62">
        <f t="shared" si="1"/>
        <v>0</v>
      </c>
      <c r="H131" s="199"/>
      <c r="I131" s="200"/>
    </row>
    <row r="132" spans="1:9" ht="36" x14ac:dyDescent="0.25">
      <c r="A132" s="194">
        <v>2481</v>
      </c>
      <c r="B132" s="229" t="s">
        <v>72</v>
      </c>
      <c r="C132" s="208">
        <v>8</v>
      </c>
      <c r="D132" s="209">
        <v>1</v>
      </c>
      <c r="E132" s="189" t="s">
        <v>403</v>
      </c>
      <c r="F132" s="216" t="s">
        <v>404</v>
      </c>
      <c r="G132" s="62">
        <f t="shared" si="1"/>
        <v>0</v>
      </c>
      <c r="H132" s="211"/>
      <c r="I132" s="212"/>
    </row>
    <row r="133" spans="1:9" ht="36" x14ac:dyDescent="0.25">
      <c r="A133" s="194">
        <v>2482</v>
      </c>
      <c r="B133" s="229" t="s">
        <v>72</v>
      </c>
      <c r="C133" s="208">
        <v>8</v>
      </c>
      <c r="D133" s="209">
        <v>2</v>
      </c>
      <c r="E133" s="189" t="s">
        <v>405</v>
      </c>
      <c r="F133" s="216" t="s">
        <v>406</v>
      </c>
      <c r="G133" s="62">
        <f t="shared" si="1"/>
        <v>0</v>
      </c>
      <c r="H133" s="211"/>
      <c r="I133" s="212"/>
    </row>
    <row r="134" spans="1:9" ht="24" x14ac:dyDescent="0.25">
      <c r="A134" s="194">
        <v>2483</v>
      </c>
      <c r="B134" s="229" t="s">
        <v>72</v>
      </c>
      <c r="C134" s="208">
        <v>8</v>
      </c>
      <c r="D134" s="209">
        <v>3</v>
      </c>
      <c r="E134" s="189" t="s">
        <v>407</v>
      </c>
      <c r="F134" s="216" t="s">
        <v>408</v>
      </c>
      <c r="G134" s="62">
        <f t="shared" si="1"/>
        <v>0</v>
      </c>
      <c r="H134" s="211"/>
      <c r="I134" s="212"/>
    </row>
    <row r="135" spans="1:9" ht="37.5" customHeight="1" x14ac:dyDescent="0.25">
      <c r="A135" s="194">
        <v>2484</v>
      </c>
      <c r="B135" s="229" t="s">
        <v>72</v>
      </c>
      <c r="C135" s="208">
        <v>8</v>
      </c>
      <c r="D135" s="209">
        <v>4</v>
      </c>
      <c r="E135" s="189" t="s">
        <v>409</v>
      </c>
      <c r="F135" s="216" t="s">
        <v>410</v>
      </c>
      <c r="G135" s="62">
        <f t="shared" si="1"/>
        <v>0</v>
      </c>
      <c r="H135" s="211"/>
      <c r="I135" s="212"/>
    </row>
    <row r="136" spans="1:9" ht="24" x14ac:dyDescent="0.25">
      <c r="A136" s="194">
        <v>2485</v>
      </c>
      <c r="B136" s="229" t="s">
        <v>72</v>
      </c>
      <c r="C136" s="208">
        <v>8</v>
      </c>
      <c r="D136" s="209">
        <v>5</v>
      </c>
      <c r="E136" s="189" t="s">
        <v>411</v>
      </c>
      <c r="F136" s="216" t="s">
        <v>412</v>
      </c>
      <c r="G136" s="62">
        <f t="shared" si="1"/>
        <v>0</v>
      </c>
      <c r="H136" s="211"/>
      <c r="I136" s="212"/>
    </row>
    <row r="137" spans="1:9" ht="24" x14ac:dyDescent="0.25">
      <c r="A137" s="194">
        <v>2486</v>
      </c>
      <c r="B137" s="229" t="s">
        <v>72</v>
      </c>
      <c r="C137" s="208">
        <v>8</v>
      </c>
      <c r="D137" s="209">
        <v>6</v>
      </c>
      <c r="E137" s="189" t="s">
        <v>413</v>
      </c>
      <c r="F137" s="216" t="s">
        <v>414</v>
      </c>
      <c r="G137" s="62">
        <f t="shared" si="1"/>
        <v>0</v>
      </c>
      <c r="H137" s="211"/>
      <c r="I137" s="212"/>
    </row>
    <row r="138" spans="1:9" ht="24" x14ac:dyDescent="0.25">
      <c r="A138" s="194">
        <v>2487</v>
      </c>
      <c r="B138" s="229" t="s">
        <v>72</v>
      </c>
      <c r="C138" s="208">
        <v>8</v>
      </c>
      <c r="D138" s="209">
        <v>7</v>
      </c>
      <c r="E138" s="189" t="s">
        <v>415</v>
      </c>
      <c r="F138" s="216" t="s">
        <v>416</v>
      </c>
      <c r="G138" s="62">
        <f t="shared" si="1"/>
        <v>0</v>
      </c>
      <c r="H138" s="211"/>
      <c r="I138" s="212"/>
    </row>
    <row r="139" spans="1:9" ht="28.5" x14ac:dyDescent="0.2">
      <c r="A139" s="194">
        <v>2490</v>
      </c>
      <c r="B139" s="227" t="s">
        <v>72</v>
      </c>
      <c r="C139" s="195">
        <v>9</v>
      </c>
      <c r="D139" s="196">
        <v>0</v>
      </c>
      <c r="E139" s="197" t="s">
        <v>417</v>
      </c>
      <c r="F139" s="198" t="s">
        <v>418</v>
      </c>
      <c r="G139" s="78">
        <f>I139</f>
        <v>0</v>
      </c>
      <c r="H139" s="85" t="str">
        <f>H142</f>
        <v>X</v>
      </c>
      <c r="I139" s="79">
        <f>I142</f>
        <v>0</v>
      </c>
    </row>
    <row r="140" spans="1:9" s="10" customFormat="1" ht="10.5" customHeight="1" x14ac:dyDescent="0.25">
      <c r="A140" s="194"/>
      <c r="B140" s="183"/>
      <c r="C140" s="195"/>
      <c r="D140" s="196"/>
      <c r="E140" s="189" t="s">
        <v>808</v>
      </c>
      <c r="F140" s="198"/>
      <c r="G140" s="62">
        <f t="shared" ref="G140:G204" si="2">H140+I140</f>
        <v>0</v>
      </c>
      <c r="H140" s="199"/>
      <c r="I140" s="200"/>
    </row>
    <row r="141" spans="1:9" ht="24" x14ac:dyDescent="0.25">
      <c r="A141" s="194">
        <v>2491</v>
      </c>
      <c r="B141" s="229"/>
      <c r="C141" s="208"/>
      <c r="D141" s="209"/>
      <c r="E141" s="189" t="s">
        <v>417</v>
      </c>
      <c r="F141" s="216" t="s">
        <v>419</v>
      </c>
      <c r="G141" s="62"/>
      <c r="H141" s="233" t="s">
        <v>260</v>
      </c>
      <c r="I141" s="212"/>
    </row>
    <row r="142" spans="1:9" ht="15.75" x14ac:dyDescent="0.25">
      <c r="A142" s="194">
        <v>2491</v>
      </c>
      <c r="B142" s="229" t="s">
        <v>72</v>
      </c>
      <c r="C142" s="208" t="s">
        <v>119</v>
      </c>
      <c r="D142" s="209" t="s">
        <v>2</v>
      </c>
      <c r="E142" s="189" t="s">
        <v>800</v>
      </c>
      <c r="F142" s="216" t="s">
        <v>419</v>
      </c>
      <c r="G142" s="78">
        <f>I142</f>
        <v>0</v>
      </c>
      <c r="H142" s="233" t="s">
        <v>260</v>
      </c>
      <c r="I142" s="661">
        <f>Sheet3!F206</f>
        <v>0</v>
      </c>
    </row>
    <row r="143" spans="1:9" s="53" customFormat="1" ht="34.5" customHeight="1" x14ac:dyDescent="0.2">
      <c r="A143" s="222">
        <v>2500</v>
      </c>
      <c r="B143" s="227" t="s">
        <v>74</v>
      </c>
      <c r="C143" s="195">
        <v>0</v>
      </c>
      <c r="D143" s="196">
        <v>0</v>
      </c>
      <c r="E143" s="228" t="s">
        <v>871</v>
      </c>
      <c r="F143" s="223" t="s">
        <v>420</v>
      </c>
      <c r="G143" s="822">
        <f t="shared" si="2"/>
        <v>25100</v>
      </c>
      <c r="H143" s="824">
        <f>H145+H148+H151+H154+H157+H160</f>
        <v>22100</v>
      </c>
      <c r="I143" s="63">
        <f>I145+I148+I151+I154+I157+I160</f>
        <v>3000</v>
      </c>
    </row>
    <row r="144" spans="1:9" ht="11.25" customHeight="1" x14ac:dyDescent="0.25">
      <c r="A144" s="188"/>
      <c r="B144" s="183"/>
      <c r="C144" s="184"/>
      <c r="D144" s="185"/>
      <c r="E144" s="189" t="s">
        <v>807</v>
      </c>
      <c r="F144" s="190"/>
      <c r="G144" s="822">
        <f t="shared" si="2"/>
        <v>0</v>
      </c>
      <c r="H144" s="224"/>
      <c r="I144" s="225"/>
    </row>
    <row r="145" spans="1:9" x14ac:dyDescent="0.2">
      <c r="A145" s="194">
        <v>2510</v>
      </c>
      <c r="B145" s="227" t="s">
        <v>74</v>
      </c>
      <c r="C145" s="195">
        <v>1</v>
      </c>
      <c r="D145" s="196">
        <v>0</v>
      </c>
      <c r="E145" s="197" t="s">
        <v>421</v>
      </c>
      <c r="F145" s="198" t="s">
        <v>422</v>
      </c>
      <c r="G145" s="822">
        <f t="shared" si="2"/>
        <v>25100</v>
      </c>
      <c r="H145" s="824">
        <f>H147</f>
        <v>22100</v>
      </c>
      <c r="I145" s="63">
        <f>I147</f>
        <v>3000</v>
      </c>
    </row>
    <row r="146" spans="1:9" s="10" customFormat="1" ht="10.5" customHeight="1" x14ac:dyDescent="0.25">
      <c r="A146" s="194"/>
      <c r="B146" s="183"/>
      <c r="C146" s="195"/>
      <c r="D146" s="196"/>
      <c r="E146" s="189" t="s">
        <v>808</v>
      </c>
      <c r="F146" s="198"/>
      <c r="G146" s="822">
        <f t="shared" si="2"/>
        <v>0</v>
      </c>
      <c r="H146" s="199"/>
      <c r="I146" s="200"/>
    </row>
    <row r="147" spans="1:9" ht="15.75" x14ac:dyDescent="0.25">
      <c r="A147" s="194">
        <v>2511</v>
      </c>
      <c r="B147" s="229" t="s">
        <v>74</v>
      </c>
      <c r="C147" s="208">
        <v>1</v>
      </c>
      <c r="D147" s="209">
        <v>1</v>
      </c>
      <c r="E147" s="189" t="s">
        <v>421</v>
      </c>
      <c r="F147" s="216" t="s">
        <v>423</v>
      </c>
      <c r="G147" s="822">
        <f t="shared" si="2"/>
        <v>25100</v>
      </c>
      <c r="H147" s="700">
        <f>Sheet6!H384</f>
        <v>22100</v>
      </c>
      <c r="I147" s="212">
        <f>Sheet6!I388</f>
        <v>3000</v>
      </c>
    </row>
    <row r="148" spans="1:9" x14ac:dyDescent="0.2">
      <c r="A148" s="194">
        <v>2520</v>
      </c>
      <c r="B148" s="227" t="s">
        <v>74</v>
      </c>
      <c r="C148" s="195">
        <v>2</v>
      </c>
      <c r="D148" s="196">
        <v>0</v>
      </c>
      <c r="E148" s="197" t="s">
        <v>424</v>
      </c>
      <c r="F148" s="198" t="s">
        <v>425</v>
      </c>
      <c r="G148" s="822">
        <f t="shared" si="2"/>
        <v>0</v>
      </c>
      <c r="H148" s="824">
        <f>H150</f>
        <v>0</v>
      </c>
      <c r="I148" s="63">
        <f>I150</f>
        <v>0</v>
      </c>
    </row>
    <row r="149" spans="1:9" s="10" customFormat="1" ht="10.5" customHeight="1" x14ac:dyDescent="0.25">
      <c r="A149" s="194"/>
      <c r="B149" s="183"/>
      <c r="C149" s="195"/>
      <c r="D149" s="196"/>
      <c r="E149" s="189" t="s">
        <v>808</v>
      </c>
      <c r="F149" s="198"/>
      <c r="G149" s="62">
        <f t="shared" si="2"/>
        <v>0</v>
      </c>
      <c r="H149" s="199"/>
      <c r="I149" s="200"/>
    </row>
    <row r="150" spans="1:9" ht="15.75" x14ac:dyDescent="0.25">
      <c r="A150" s="194">
        <v>2521</v>
      </c>
      <c r="B150" s="229" t="s">
        <v>74</v>
      </c>
      <c r="C150" s="208">
        <v>2</v>
      </c>
      <c r="D150" s="209">
        <v>1</v>
      </c>
      <c r="E150" s="189" t="s">
        <v>426</v>
      </c>
      <c r="F150" s="216" t="s">
        <v>427</v>
      </c>
      <c r="G150" s="62">
        <f t="shared" si="2"/>
        <v>0</v>
      </c>
      <c r="H150" s="211"/>
      <c r="I150" s="212"/>
    </row>
    <row r="151" spans="1:9" x14ac:dyDescent="0.2">
      <c r="A151" s="194">
        <v>2530</v>
      </c>
      <c r="B151" s="227" t="s">
        <v>74</v>
      </c>
      <c r="C151" s="195">
        <v>3</v>
      </c>
      <c r="D151" s="196">
        <v>0</v>
      </c>
      <c r="E151" s="197" t="s">
        <v>428</v>
      </c>
      <c r="F151" s="198" t="s">
        <v>429</v>
      </c>
      <c r="G151" s="62">
        <f t="shared" si="2"/>
        <v>0</v>
      </c>
      <c r="H151" s="61">
        <f>H153</f>
        <v>0</v>
      </c>
      <c r="I151" s="63">
        <f>I153</f>
        <v>0</v>
      </c>
    </row>
    <row r="152" spans="1:9" s="10" customFormat="1" ht="10.5" customHeight="1" x14ac:dyDescent="0.25">
      <c r="A152" s="194"/>
      <c r="B152" s="183"/>
      <c r="C152" s="195"/>
      <c r="D152" s="196"/>
      <c r="E152" s="189" t="s">
        <v>808</v>
      </c>
      <c r="F152" s="198"/>
      <c r="G152" s="62">
        <f t="shared" si="2"/>
        <v>0</v>
      </c>
      <c r="H152" s="199"/>
      <c r="I152" s="200"/>
    </row>
    <row r="153" spans="1:9" ht="15.75" x14ac:dyDescent="0.25">
      <c r="A153" s="194">
        <v>2531</v>
      </c>
      <c r="B153" s="229" t="s">
        <v>74</v>
      </c>
      <c r="C153" s="208">
        <v>3</v>
      </c>
      <c r="D153" s="209">
        <v>1</v>
      </c>
      <c r="E153" s="189" t="s">
        <v>428</v>
      </c>
      <c r="F153" s="216" t="s">
        <v>430</v>
      </c>
      <c r="G153" s="62">
        <f t="shared" si="2"/>
        <v>0</v>
      </c>
      <c r="H153" s="211"/>
      <c r="I153" s="212"/>
    </row>
    <row r="154" spans="1:9" ht="24" x14ac:dyDescent="0.2">
      <c r="A154" s="194">
        <v>2540</v>
      </c>
      <c r="B154" s="227" t="s">
        <v>74</v>
      </c>
      <c r="C154" s="195">
        <v>4</v>
      </c>
      <c r="D154" s="196">
        <v>0</v>
      </c>
      <c r="E154" s="197" t="s">
        <v>431</v>
      </c>
      <c r="F154" s="198" t="s">
        <v>432</v>
      </c>
      <c r="G154" s="62">
        <f t="shared" si="2"/>
        <v>0</v>
      </c>
      <c r="H154" s="61">
        <f>H156</f>
        <v>0</v>
      </c>
      <c r="I154" s="63">
        <f>I156</f>
        <v>0</v>
      </c>
    </row>
    <row r="155" spans="1:9" s="10" customFormat="1" ht="10.5" customHeight="1" x14ac:dyDescent="0.25">
      <c r="A155" s="194"/>
      <c r="B155" s="183"/>
      <c r="C155" s="195"/>
      <c r="D155" s="196"/>
      <c r="E155" s="189" t="s">
        <v>808</v>
      </c>
      <c r="F155" s="198"/>
      <c r="G155" s="62">
        <f t="shared" si="2"/>
        <v>0</v>
      </c>
      <c r="H155" s="199"/>
      <c r="I155" s="200"/>
    </row>
    <row r="156" spans="1:9" ht="17.25" customHeight="1" x14ac:dyDescent="0.25">
      <c r="A156" s="194">
        <v>2541</v>
      </c>
      <c r="B156" s="229" t="s">
        <v>74</v>
      </c>
      <c r="C156" s="208">
        <v>4</v>
      </c>
      <c r="D156" s="209">
        <v>1</v>
      </c>
      <c r="E156" s="189" t="s">
        <v>431</v>
      </c>
      <c r="F156" s="216" t="s">
        <v>433</v>
      </c>
      <c r="G156" s="62">
        <f t="shared" si="2"/>
        <v>0</v>
      </c>
      <c r="H156" s="211"/>
      <c r="I156" s="212"/>
    </row>
    <row r="157" spans="1:9" ht="27" customHeight="1" x14ac:dyDescent="0.2">
      <c r="A157" s="194">
        <v>2550</v>
      </c>
      <c r="B157" s="227" t="s">
        <v>74</v>
      </c>
      <c r="C157" s="195">
        <v>5</v>
      </c>
      <c r="D157" s="196">
        <v>0</v>
      </c>
      <c r="E157" s="197" t="s">
        <v>434</v>
      </c>
      <c r="F157" s="198" t="s">
        <v>435</v>
      </c>
      <c r="G157" s="62">
        <f t="shared" si="2"/>
        <v>0</v>
      </c>
      <c r="H157" s="61">
        <f>H159</f>
        <v>0</v>
      </c>
      <c r="I157" s="63">
        <f>I159</f>
        <v>0</v>
      </c>
    </row>
    <row r="158" spans="1:9" s="10" customFormat="1" ht="10.5" customHeight="1" x14ac:dyDescent="0.25">
      <c r="A158" s="194"/>
      <c r="B158" s="183"/>
      <c r="C158" s="195"/>
      <c r="D158" s="196"/>
      <c r="E158" s="189" t="s">
        <v>808</v>
      </c>
      <c r="F158" s="198"/>
      <c r="G158" s="62">
        <f t="shared" si="2"/>
        <v>0</v>
      </c>
      <c r="H158" s="199"/>
      <c r="I158" s="200"/>
    </row>
    <row r="159" spans="1:9" ht="24" x14ac:dyDescent="0.25">
      <c r="A159" s="194">
        <v>2551</v>
      </c>
      <c r="B159" s="229" t="s">
        <v>74</v>
      </c>
      <c r="C159" s="208">
        <v>5</v>
      </c>
      <c r="D159" s="209">
        <v>1</v>
      </c>
      <c r="E159" s="189" t="s">
        <v>434</v>
      </c>
      <c r="F159" s="216" t="s">
        <v>436</v>
      </c>
      <c r="G159" s="62">
        <f t="shared" si="2"/>
        <v>0</v>
      </c>
      <c r="H159" s="211"/>
      <c r="I159" s="212"/>
    </row>
    <row r="160" spans="1:9" ht="28.5" x14ac:dyDescent="0.2">
      <c r="A160" s="194">
        <v>2560</v>
      </c>
      <c r="B160" s="227" t="s">
        <v>74</v>
      </c>
      <c r="C160" s="195">
        <v>6</v>
      </c>
      <c r="D160" s="196">
        <v>0</v>
      </c>
      <c r="E160" s="197" t="s">
        <v>437</v>
      </c>
      <c r="F160" s="198" t="s">
        <v>438</v>
      </c>
      <c r="G160" s="62">
        <f t="shared" si="2"/>
        <v>0</v>
      </c>
      <c r="H160" s="61">
        <f>H162</f>
        <v>0</v>
      </c>
      <c r="I160" s="63">
        <f>I162</f>
        <v>0</v>
      </c>
    </row>
    <row r="161" spans="1:9" s="10" customFormat="1" ht="10.5" customHeight="1" x14ac:dyDescent="0.25">
      <c r="A161" s="194"/>
      <c r="B161" s="183"/>
      <c r="C161" s="195"/>
      <c r="D161" s="196"/>
      <c r="E161" s="189" t="s">
        <v>808</v>
      </c>
      <c r="F161" s="198"/>
      <c r="G161" s="62">
        <f t="shared" si="2"/>
        <v>0</v>
      </c>
      <c r="H161" s="199"/>
      <c r="I161" s="200"/>
    </row>
    <row r="162" spans="1:9" ht="28.5" x14ac:dyDescent="0.25">
      <c r="A162" s="194">
        <v>2561</v>
      </c>
      <c r="B162" s="229" t="s">
        <v>74</v>
      </c>
      <c r="C162" s="208">
        <v>6</v>
      </c>
      <c r="D162" s="209">
        <v>1</v>
      </c>
      <c r="E162" s="189" t="s">
        <v>437</v>
      </c>
      <c r="F162" s="216" t="s">
        <v>439</v>
      </c>
      <c r="G162" s="62">
        <f t="shared" si="2"/>
        <v>0</v>
      </c>
      <c r="H162" s="211"/>
      <c r="I162" s="212"/>
    </row>
    <row r="163" spans="1:9" s="53" customFormat="1" ht="44.25" customHeight="1" x14ac:dyDescent="0.2">
      <c r="A163" s="222">
        <v>2600</v>
      </c>
      <c r="B163" s="227" t="s">
        <v>75</v>
      </c>
      <c r="C163" s="195">
        <v>0</v>
      </c>
      <c r="D163" s="196">
        <v>0</v>
      </c>
      <c r="E163" s="228" t="s">
        <v>872</v>
      </c>
      <c r="F163" s="223" t="s">
        <v>440</v>
      </c>
      <c r="G163" s="819">
        <f t="shared" si="2"/>
        <v>182620</v>
      </c>
      <c r="H163" s="820">
        <f>H165+H168+H171+H174+H177+H180</f>
        <v>172620</v>
      </c>
      <c r="I163" s="821">
        <f>I165+I168+I171+I174+I177+I180</f>
        <v>10000</v>
      </c>
    </row>
    <row r="164" spans="1:9" ht="11.25" customHeight="1" x14ac:dyDescent="0.25">
      <c r="A164" s="188"/>
      <c r="B164" s="183"/>
      <c r="C164" s="184"/>
      <c r="D164" s="185"/>
      <c r="E164" s="189" t="s">
        <v>807</v>
      </c>
      <c r="F164" s="190"/>
      <c r="G164" s="822">
        <f t="shared" si="2"/>
        <v>0</v>
      </c>
      <c r="H164" s="224"/>
      <c r="I164" s="225"/>
    </row>
    <row r="165" spans="1:9" x14ac:dyDescent="0.2">
      <c r="A165" s="194">
        <v>2610</v>
      </c>
      <c r="B165" s="227" t="s">
        <v>75</v>
      </c>
      <c r="C165" s="195">
        <v>1</v>
      </c>
      <c r="D165" s="196">
        <v>0</v>
      </c>
      <c r="E165" s="197" t="s">
        <v>441</v>
      </c>
      <c r="F165" s="198" t="s">
        <v>442</v>
      </c>
      <c r="G165" s="822">
        <f t="shared" si="2"/>
        <v>0</v>
      </c>
      <c r="H165" s="824">
        <f>H167</f>
        <v>0</v>
      </c>
      <c r="I165" s="823">
        <f>I167</f>
        <v>0</v>
      </c>
    </row>
    <row r="166" spans="1:9" s="10" customFormat="1" ht="10.5" customHeight="1" x14ac:dyDescent="0.25">
      <c r="A166" s="194"/>
      <c r="B166" s="183"/>
      <c r="C166" s="195"/>
      <c r="D166" s="196"/>
      <c r="E166" s="189" t="s">
        <v>808</v>
      </c>
      <c r="F166" s="198"/>
      <c r="G166" s="822">
        <f t="shared" si="2"/>
        <v>0</v>
      </c>
      <c r="H166" s="199"/>
      <c r="I166" s="200"/>
    </row>
    <row r="167" spans="1:9" ht="15.75" x14ac:dyDescent="0.25">
      <c r="A167" s="194">
        <v>2611</v>
      </c>
      <c r="B167" s="229" t="s">
        <v>75</v>
      </c>
      <c r="C167" s="208">
        <v>1</v>
      </c>
      <c r="D167" s="209">
        <v>1</v>
      </c>
      <c r="E167" s="189" t="s">
        <v>443</v>
      </c>
      <c r="F167" s="216" t="s">
        <v>444</v>
      </c>
      <c r="G167" s="822">
        <f t="shared" si="2"/>
        <v>0</v>
      </c>
      <c r="H167" s="211"/>
      <c r="I167" s="212"/>
    </row>
    <row r="168" spans="1:9" x14ac:dyDescent="0.2">
      <c r="A168" s="194">
        <v>2620</v>
      </c>
      <c r="B168" s="227" t="s">
        <v>75</v>
      </c>
      <c r="C168" s="195">
        <v>2</v>
      </c>
      <c r="D168" s="196">
        <v>0</v>
      </c>
      <c r="E168" s="197" t="s">
        <v>445</v>
      </c>
      <c r="F168" s="198" t="s">
        <v>446</v>
      </c>
      <c r="G168" s="819">
        <f t="shared" si="2"/>
        <v>0</v>
      </c>
      <c r="H168" s="820">
        <f>H170</f>
        <v>0</v>
      </c>
      <c r="I168" s="821">
        <f>I170</f>
        <v>0</v>
      </c>
    </row>
    <row r="169" spans="1:9" s="10" customFormat="1" ht="10.5" customHeight="1" x14ac:dyDescent="0.25">
      <c r="A169" s="194"/>
      <c r="B169" s="183"/>
      <c r="C169" s="195"/>
      <c r="D169" s="196"/>
      <c r="E169" s="189" t="s">
        <v>808</v>
      </c>
      <c r="F169" s="198"/>
      <c r="G169" s="819"/>
      <c r="H169" s="217"/>
      <c r="I169" s="234"/>
    </row>
    <row r="170" spans="1:9" x14ac:dyDescent="0.2">
      <c r="A170" s="201">
        <v>2621</v>
      </c>
      <c r="B170" s="230" t="s">
        <v>75</v>
      </c>
      <c r="C170" s="203">
        <v>2</v>
      </c>
      <c r="D170" s="204">
        <v>1</v>
      </c>
      <c r="E170" s="205" t="s">
        <v>445</v>
      </c>
      <c r="F170" s="231" t="s">
        <v>447</v>
      </c>
      <c r="G170" s="817">
        <f t="shared" si="2"/>
        <v>0</v>
      </c>
      <c r="H170" s="818">
        <f>Sheet6!H437</f>
        <v>0</v>
      </c>
      <c r="I170" s="818">
        <f>Sheet6!I437</f>
        <v>0</v>
      </c>
    </row>
    <row r="171" spans="1:9" x14ac:dyDescent="0.2">
      <c r="A171" s="194">
        <v>2630</v>
      </c>
      <c r="B171" s="227" t="s">
        <v>75</v>
      </c>
      <c r="C171" s="195">
        <v>3</v>
      </c>
      <c r="D171" s="196">
        <v>0</v>
      </c>
      <c r="E171" s="197" t="s">
        <v>448</v>
      </c>
      <c r="F171" s="198" t="s">
        <v>449</v>
      </c>
      <c r="G171" s="822">
        <f t="shared" si="2"/>
        <v>18620</v>
      </c>
      <c r="H171" s="824">
        <f>H173</f>
        <v>13620</v>
      </c>
      <c r="I171" s="823">
        <f>I173</f>
        <v>5000</v>
      </c>
    </row>
    <row r="172" spans="1:9" s="10" customFormat="1" ht="10.5" customHeight="1" x14ac:dyDescent="0.25">
      <c r="A172" s="194"/>
      <c r="B172" s="183"/>
      <c r="C172" s="195"/>
      <c r="D172" s="196"/>
      <c r="E172" s="189" t="s">
        <v>808</v>
      </c>
      <c r="F172" s="198"/>
      <c r="G172" s="822">
        <f t="shared" si="2"/>
        <v>0</v>
      </c>
      <c r="H172" s="199"/>
      <c r="I172" s="200"/>
    </row>
    <row r="173" spans="1:9" ht="15.75" x14ac:dyDescent="0.25">
      <c r="A173" s="194">
        <v>2631</v>
      </c>
      <c r="B173" s="229" t="s">
        <v>75</v>
      </c>
      <c r="C173" s="208">
        <v>3</v>
      </c>
      <c r="D173" s="209">
        <v>1</v>
      </c>
      <c r="E173" s="189" t="s">
        <v>450</v>
      </c>
      <c r="F173" s="235" t="s">
        <v>451</v>
      </c>
      <c r="G173" s="822">
        <f t="shared" si="2"/>
        <v>18620</v>
      </c>
      <c r="H173" s="211">
        <f>Sheet6!H451</f>
        <v>13620</v>
      </c>
      <c r="I173" s="212">
        <f>Sheet6!I451</f>
        <v>5000</v>
      </c>
    </row>
    <row r="174" spans="1:9" x14ac:dyDescent="0.2">
      <c r="A174" s="194">
        <v>2640</v>
      </c>
      <c r="B174" s="227" t="s">
        <v>75</v>
      </c>
      <c r="C174" s="195">
        <v>4</v>
      </c>
      <c r="D174" s="196">
        <v>0</v>
      </c>
      <c r="E174" s="197" t="s">
        <v>452</v>
      </c>
      <c r="F174" s="198" t="s">
        <v>453</v>
      </c>
      <c r="G174" s="819">
        <f t="shared" si="2"/>
        <v>14000</v>
      </c>
      <c r="H174" s="824">
        <f>H176</f>
        <v>9000</v>
      </c>
      <c r="I174" s="821">
        <f>I176</f>
        <v>5000</v>
      </c>
    </row>
    <row r="175" spans="1:9" s="10" customFormat="1" ht="10.5" customHeight="1" x14ac:dyDescent="0.25">
      <c r="A175" s="194"/>
      <c r="B175" s="183"/>
      <c r="C175" s="195"/>
      <c r="D175" s="196"/>
      <c r="E175" s="189" t="s">
        <v>808</v>
      </c>
      <c r="F175" s="198"/>
      <c r="G175" s="822">
        <f t="shared" si="2"/>
        <v>0</v>
      </c>
      <c r="H175" s="199"/>
      <c r="I175" s="200"/>
    </row>
    <row r="176" spans="1:9" ht="15.75" x14ac:dyDescent="0.25">
      <c r="A176" s="194">
        <v>2641</v>
      </c>
      <c r="B176" s="229" t="s">
        <v>75</v>
      </c>
      <c r="C176" s="208">
        <v>4</v>
      </c>
      <c r="D176" s="209">
        <v>1</v>
      </c>
      <c r="E176" s="189" t="s">
        <v>454</v>
      </c>
      <c r="F176" s="216" t="s">
        <v>455</v>
      </c>
      <c r="G176" s="819">
        <f t="shared" si="2"/>
        <v>14000</v>
      </c>
      <c r="H176" s="211">
        <f>Sheet6!H463</f>
        <v>9000</v>
      </c>
      <c r="I176" s="661">
        <f>Sheet6!I463</f>
        <v>5000</v>
      </c>
    </row>
    <row r="177" spans="1:9" ht="36" x14ac:dyDescent="0.2">
      <c r="A177" s="194">
        <v>2650</v>
      </c>
      <c r="B177" s="227" t="s">
        <v>75</v>
      </c>
      <c r="C177" s="195">
        <v>5</v>
      </c>
      <c r="D177" s="196">
        <v>0</v>
      </c>
      <c r="E177" s="197" t="s">
        <v>462</v>
      </c>
      <c r="F177" s="198" t="s">
        <v>463</v>
      </c>
      <c r="G177" s="822">
        <f t="shared" si="2"/>
        <v>0</v>
      </c>
      <c r="H177" s="824">
        <f>H179</f>
        <v>0</v>
      </c>
      <c r="I177" s="823">
        <f>I179</f>
        <v>0</v>
      </c>
    </row>
    <row r="178" spans="1:9" s="10" customFormat="1" ht="10.5" customHeight="1" x14ac:dyDescent="0.25">
      <c r="A178" s="194"/>
      <c r="B178" s="183"/>
      <c r="C178" s="195"/>
      <c r="D178" s="196"/>
      <c r="E178" s="189" t="s">
        <v>808</v>
      </c>
      <c r="F178" s="198"/>
      <c r="G178" s="62">
        <f t="shared" si="2"/>
        <v>0</v>
      </c>
      <c r="H178" s="199"/>
      <c r="I178" s="200"/>
    </row>
    <row r="179" spans="1:9" ht="36" x14ac:dyDescent="0.25">
      <c r="A179" s="194">
        <v>2651</v>
      </c>
      <c r="B179" s="229" t="s">
        <v>75</v>
      </c>
      <c r="C179" s="208">
        <v>5</v>
      </c>
      <c r="D179" s="209">
        <v>1</v>
      </c>
      <c r="E179" s="189" t="s">
        <v>462</v>
      </c>
      <c r="F179" s="216" t="s">
        <v>464</v>
      </c>
      <c r="G179" s="62">
        <f t="shared" si="2"/>
        <v>0</v>
      </c>
      <c r="H179" s="211"/>
      <c r="I179" s="212"/>
    </row>
    <row r="180" spans="1:9" ht="28.5" x14ac:dyDescent="0.2">
      <c r="A180" s="194">
        <v>2660</v>
      </c>
      <c r="B180" s="227" t="s">
        <v>75</v>
      </c>
      <c r="C180" s="195">
        <v>6</v>
      </c>
      <c r="D180" s="196">
        <v>0</v>
      </c>
      <c r="E180" s="197" t="s">
        <v>466</v>
      </c>
      <c r="F180" s="226" t="s">
        <v>467</v>
      </c>
      <c r="G180" s="819">
        <f t="shared" si="2"/>
        <v>150000</v>
      </c>
      <c r="H180" s="820">
        <f>H182</f>
        <v>150000</v>
      </c>
      <c r="I180" s="821">
        <f>I182</f>
        <v>0</v>
      </c>
    </row>
    <row r="181" spans="1:9" s="10" customFormat="1" ht="10.5" customHeight="1" x14ac:dyDescent="0.25">
      <c r="A181" s="194"/>
      <c r="B181" s="183"/>
      <c r="C181" s="195"/>
      <c r="D181" s="196"/>
      <c r="E181" s="189" t="s">
        <v>808</v>
      </c>
      <c r="F181" s="198"/>
      <c r="G181" s="819"/>
      <c r="H181" s="217"/>
      <c r="I181" s="234"/>
    </row>
    <row r="182" spans="1:9" ht="28.5" x14ac:dyDescent="0.2">
      <c r="A182" s="194">
        <v>2661</v>
      </c>
      <c r="B182" s="229" t="s">
        <v>75</v>
      </c>
      <c r="C182" s="208">
        <v>6</v>
      </c>
      <c r="D182" s="209">
        <v>1</v>
      </c>
      <c r="E182" s="189" t="s">
        <v>466</v>
      </c>
      <c r="F182" s="216" t="s">
        <v>468</v>
      </c>
      <c r="G182" s="819">
        <f t="shared" si="2"/>
        <v>150000</v>
      </c>
      <c r="H182" s="819">
        <f>Sheet6!H484</f>
        <v>150000</v>
      </c>
      <c r="I182" s="819">
        <f>Sheet6!I484</f>
        <v>0</v>
      </c>
    </row>
    <row r="183" spans="1:9" s="53" customFormat="1" ht="36" customHeight="1" x14ac:dyDescent="0.2">
      <c r="A183" s="222">
        <v>2700</v>
      </c>
      <c r="B183" s="227" t="s">
        <v>76</v>
      </c>
      <c r="C183" s="195">
        <v>0</v>
      </c>
      <c r="D183" s="196">
        <v>0</v>
      </c>
      <c r="E183" s="228" t="s">
        <v>873</v>
      </c>
      <c r="F183" s="223" t="s">
        <v>469</v>
      </c>
      <c r="G183" s="62">
        <f t="shared" si="2"/>
        <v>85800</v>
      </c>
      <c r="H183" s="61">
        <f>H185+H190+H196+H202+H205+H208</f>
        <v>85800</v>
      </c>
      <c r="I183" s="63">
        <f>I185+I190+I196+I202+I205+I208</f>
        <v>0</v>
      </c>
    </row>
    <row r="184" spans="1:9" ht="11.25" customHeight="1" x14ac:dyDescent="0.25">
      <c r="A184" s="188"/>
      <c r="B184" s="183"/>
      <c r="C184" s="184"/>
      <c r="D184" s="185"/>
      <c r="E184" s="189" t="s">
        <v>807</v>
      </c>
      <c r="F184" s="190"/>
      <c r="G184" s="62">
        <f t="shared" si="2"/>
        <v>0</v>
      </c>
      <c r="H184" s="224"/>
      <c r="I184" s="225"/>
    </row>
    <row r="185" spans="1:9" ht="28.5" x14ac:dyDescent="0.2">
      <c r="A185" s="194">
        <v>2710</v>
      </c>
      <c r="B185" s="227" t="s">
        <v>76</v>
      </c>
      <c r="C185" s="195">
        <v>1</v>
      </c>
      <c r="D185" s="196">
        <v>0</v>
      </c>
      <c r="E185" s="197" t="s">
        <v>470</v>
      </c>
      <c r="F185" s="198" t="s">
        <v>471</v>
      </c>
      <c r="G185" s="62">
        <f t="shared" si="2"/>
        <v>0</v>
      </c>
      <c r="H185" s="61">
        <f>H187+H188+H189</f>
        <v>0</v>
      </c>
      <c r="I185" s="63">
        <f>I187+I188+I189</f>
        <v>0</v>
      </c>
    </row>
    <row r="186" spans="1:9" s="10" customFormat="1" ht="10.5" customHeight="1" x14ac:dyDescent="0.25">
      <c r="A186" s="194"/>
      <c r="B186" s="183"/>
      <c r="C186" s="195"/>
      <c r="D186" s="196"/>
      <c r="E186" s="189" t="s">
        <v>808</v>
      </c>
      <c r="F186" s="198"/>
      <c r="G186" s="62">
        <f t="shared" si="2"/>
        <v>0</v>
      </c>
      <c r="H186" s="199"/>
      <c r="I186" s="200"/>
    </row>
    <row r="187" spans="1:9" ht="15.75" x14ac:dyDescent="0.25">
      <c r="A187" s="194">
        <v>2711</v>
      </c>
      <c r="B187" s="229" t="s">
        <v>76</v>
      </c>
      <c r="C187" s="208">
        <v>1</v>
      </c>
      <c r="D187" s="209">
        <v>1</v>
      </c>
      <c r="E187" s="189" t="s">
        <v>472</v>
      </c>
      <c r="F187" s="216" t="s">
        <v>473</v>
      </c>
      <c r="G187" s="62">
        <f t="shared" si="2"/>
        <v>0</v>
      </c>
      <c r="H187" s="211"/>
      <c r="I187" s="212"/>
    </row>
    <row r="188" spans="1:9" ht="15.75" x14ac:dyDescent="0.25">
      <c r="A188" s="194">
        <v>2712</v>
      </c>
      <c r="B188" s="229" t="s">
        <v>76</v>
      </c>
      <c r="C188" s="208">
        <v>1</v>
      </c>
      <c r="D188" s="209">
        <v>2</v>
      </c>
      <c r="E188" s="189" t="s">
        <v>474</v>
      </c>
      <c r="F188" s="216" t="s">
        <v>475</v>
      </c>
      <c r="G188" s="62">
        <f t="shared" si="2"/>
        <v>0</v>
      </c>
      <c r="H188" s="211"/>
      <c r="I188" s="212"/>
    </row>
    <row r="189" spans="1:9" ht="15.75" x14ac:dyDescent="0.25">
      <c r="A189" s="194">
        <v>2713</v>
      </c>
      <c r="B189" s="229" t="s">
        <v>76</v>
      </c>
      <c r="C189" s="208">
        <v>1</v>
      </c>
      <c r="D189" s="209">
        <v>3</v>
      </c>
      <c r="E189" s="189" t="s">
        <v>735</v>
      </c>
      <c r="F189" s="216" t="s">
        <v>476</v>
      </c>
      <c r="G189" s="62">
        <f t="shared" si="2"/>
        <v>0</v>
      </c>
      <c r="H189" s="211"/>
      <c r="I189" s="212"/>
    </row>
    <row r="190" spans="1:9" x14ac:dyDescent="0.2">
      <c r="A190" s="194">
        <v>2720</v>
      </c>
      <c r="B190" s="227" t="s">
        <v>76</v>
      </c>
      <c r="C190" s="195">
        <v>2</v>
      </c>
      <c r="D190" s="196">
        <v>0</v>
      </c>
      <c r="E190" s="197" t="s">
        <v>77</v>
      </c>
      <c r="F190" s="198" t="s">
        <v>477</v>
      </c>
      <c r="G190" s="62">
        <f t="shared" si="2"/>
        <v>0</v>
      </c>
      <c r="H190" s="61">
        <f>H192+H193+H194+H195</f>
        <v>0</v>
      </c>
      <c r="I190" s="63">
        <f>I192+I193+I194+I195</f>
        <v>0</v>
      </c>
    </row>
    <row r="191" spans="1:9" s="10" customFormat="1" ht="10.5" customHeight="1" x14ac:dyDescent="0.25">
      <c r="A191" s="194"/>
      <c r="B191" s="183"/>
      <c r="C191" s="195"/>
      <c r="D191" s="196"/>
      <c r="E191" s="189" t="s">
        <v>808</v>
      </c>
      <c r="F191" s="198"/>
      <c r="G191" s="62">
        <f t="shared" si="2"/>
        <v>0</v>
      </c>
      <c r="H191" s="199"/>
      <c r="I191" s="200"/>
    </row>
    <row r="192" spans="1:9" ht="15.75" x14ac:dyDescent="0.25">
      <c r="A192" s="194">
        <v>2721</v>
      </c>
      <c r="B192" s="229" t="s">
        <v>76</v>
      </c>
      <c r="C192" s="208">
        <v>2</v>
      </c>
      <c r="D192" s="209">
        <v>1</v>
      </c>
      <c r="E192" s="189" t="s">
        <v>478</v>
      </c>
      <c r="F192" s="216" t="s">
        <v>479</v>
      </c>
      <c r="G192" s="62">
        <f t="shared" si="2"/>
        <v>0</v>
      </c>
      <c r="H192" s="211"/>
      <c r="I192" s="212"/>
    </row>
    <row r="193" spans="1:9" ht="20.25" customHeight="1" x14ac:dyDescent="0.25">
      <c r="A193" s="194">
        <v>2722</v>
      </c>
      <c r="B193" s="229" t="s">
        <v>76</v>
      </c>
      <c r="C193" s="208">
        <v>2</v>
      </c>
      <c r="D193" s="209">
        <v>2</v>
      </c>
      <c r="E193" s="189" t="s">
        <v>480</v>
      </c>
      <c r="F193" s="216" t="s">
        <v>481</v>
      </c>
      <c r="G193" s="62">
        <f t="shared" si="2"/>
        <v>0</v>
      </c>
      <c r="H193" s="211"/>
      <c r="I193" s="212"/>
    </row>
    <row r="194" spans="1:9" ht="15.75" x14ac:dyDescent="0.25">
      <c r="A194" s="194">
        <v>2723</v>
      </c>
      <c r="B194" s="229" t="s">
        <v>76</v>
      </c>
      <c r="C194" s="208">
        <v>2</v>
      </c>
      <c r="D194" s="209">
        <v>3</v>
      </c>
      <c r="E194" s="189" t="s">
        <v>736</v>
      </c>
      <c r="F194" s="216" t="s">
        <v>482</v>
      </c>
      <c r="G194" s="62">
        <f t="shared" si="2"/>
        <v>0</v>
      </c>
      <c r="H194" s="211"/>
      <c r="I194" s="212"/>
    </row>
    <row r="195" spans="1:9" ht="15.75" x14ac:dyDescent="0.25">
      <c r="A195" s="194">
        <v>2724</v>
      </c>
      <c r="B195" s="229" t="s">
        <v>76</v>
      </c>
      <c r="C195" s="208">
        <v>2</v>
      </c>
      <c r="D195" s="209">
        <v>4</v>
      </c>
      <c r="E195" s="189" t="s">
        <v>483</v>
      </c>
      <c r="F195" s="216" t="s">
        <v>484</v>
      </c>
      <c r="G195" s="62">
        <f t="shared" si="2"/>
        <v>0</v>
      </c>
      <c r="H195" s="211"/>
      <c r="I195" s="212"/>
    </row>
    <row r="196" spans="1:9" x14ac:dyDescent="0.2">
      <c r="A196" s="194">
        <v>2730</v>
      </c>
      <c r="B196" s="227" t="s">
        <v>76</v>
      </c>
      <c r="C196" s="195">
        <v>3</v>
      </c>
      <c r="D196" s="196">
        <v>0</v>
      </c>
      <c r="E196" s="197" t="s">
        <v>485</v>
      </c>
      <c r="F196" s="198" t="s">
        <v>488</v>
      </c>
      <c r="G196" s="62">
        <f t="shared" si="2"/>
        <v>0</v>
      </c>
      <c r="H196" s="61">
        <f>H198+H199+H200+H201</f>
        <v>0</v>
      </c>
      <c r="I196" s="63">
        <f>I198+I199+I200+I201</f>
        <v>0</v>
      </c>
    </row>
    <row r="197" spans="1:9" s="10" customFormat="1" ht="10.5" customHeight="1" x14ac:dyDescent="0.25">
      <c r="A197" s="194"/>
      <c r="B197" s="183"/>
      <c r="C197" s="195"/>
      <c r="D197" s="196"/>
      <c r="E197" s="189" t="s">
        <v>808</v>
      </c>
      <c r="F197" s="198"/>
      <c r="G197" s="62">
        <f t="shared" si="2"/>
        <v>0</v>
      </c>
      <c r="H197" s="199"/>
      <c r="I197" s="200"/>
    </row>
    <row r="198" spans="1:9" ht="15" customHeight="1" x14ac:dyDescent="0.25">
      <c r="A198" s="194">
        <v>2731</v>
      </c>
      <c r="B198" s="229" t="s">
        <v>76</v>
      </c>
      <c r="C198" s="208">
        <v>3</v>
      </c>
      <c r="D198" s="209">
        <v>1</v>
      </c>
      <c r="E198" s="189" t="s">
        <v>489</v>
      </c>
      <c r="F198" s="210" t="s">
        <v>490</v>
      </c>
      <c r="G198" s="62">
        <f t="shared" si="2"/>
        <v>0</v>
      </c>
      <c r="H198" s="211"/>
      <c r="I198" s="212"/>
    </row>
    <row r="199" spans="1:9" ht="18" customHeight="1" x14ac:dyDescent="0.25">
      <c r="A199" s="194">
        <v>2732</v>
      </c>
      <c r="B199" s="229" t="s">
        <v>76</v>
      </c>
      <c r="C199" s="208">
        <v>3</v>
      </c>
      <c r="D199" s="209">
        <v>2</v>
      </c>
      <c r="E199" s="189" t="s">
        <v>491</v>
      </c>
      <c r="F199" s="210" t="s">
        <v>492</v>
      </c>
      <c r="G199" s="62">
        <f t="shared" si="2"/>
        <v>0</v>
      </c>
      <c r="H199" s="211"/>
      <c r="I199" s="212"/>
    </row>
    <row r="200" spans="1:9" ht="16.5" customHeight="1" x14ac:dyDescent="0.25">
      <c r="A200" s="194">
        <v>2733</v>
      </c>
      <c r="B200" s="229" t="s">
        <v>76</v>
      </c>
      <c r="C200" s="208">
        <v>3</v>
      </c>
      <c r="D200" s="209">
        <v>3</v>
      </c>
      <c r="E200" s="189" t="s">
        <v>493</v>
      </c>
      <c r="F200" s="210" t="s">
        <v>494</v>
      </c>
      <c r="G200" s="62">
        <f t="shared" si="2"/>
        <v>0</v>
      </c>
      <c r="H200" s="211"/>
      <c r="I200" s="212"/>
    </row>
    <row r="201" spans="1:9" ht="24" x14ac:dyDescent="0.25">
      <c r="A201" s="194">
        <v>2734</v>
      </c>
      <c r="B201" s="229" t="s">
        <v>76</v>
      </c>
      <c r="C201" s="208">
        <v>3</v>
      </c>
      <c r="D201" s="209">
        <v>4</v>
      </c>
      <c r="E201" s="189" t="s">
        <v>495</v>
      </c>
      <c r="F201" s="210" t="s">
        <v>496</v>
      </c>
      <c r="G201" s="62">
        <f t="shared" si="2"/>
        <v>0</v>
      </c>
      <c r="H201" s="211"/>
      <c r="I201" s="212"/>
    </row>
    <row r="202" spans="1:9" x14ac:dyDescent="0.2">
      <c r="A202" s="194">
        <v>2740</v>
      </c>
      <c r="B202" s="227" t="s">
        <v>76</v>
      </c>
      <c r="C202" s="195">
        <v>4</v>
      </c>
      <c r="D202" s="196">
        <v>0</v>
      </c>
      <c r="E202" s="197" t="s">
        <v>497</v>
      </c>
      <c r="F202" s="198" t="s">
        <v>498</v>
      </c>
      <c r="G202" s="62">
        <f t="shared" si="2"/>
        <v>0</v>
      </c>
      <c r="H202" s="61">
        <f>H204</f>
        <v>0</v>
      </c>
      <c r="I202" s="63">
        <f>I204</f>
        <v>0</v>
      </c>
    </row>
    <row r="203" spans="1:9" s="10" customFormat="1" ht="10.5" customHeight="1" x14ac:dyDescent="0.25">
      <c r="A203" s="194"/>
      <c r="B203" s="183"/>
      <c r="C203" s="195"/>
      <c r="D203" s="196"/>
      <c r="E203" s="189" t="s">
        <v>808</v>
      </c>
      <c r="F203" s="198"/>
      <c r="G203" s="62">
        <f t="shared" si="2"/>
        <v>0</v>
      </c>
      <c r="H203" s="199"/>
      <c r="I203" s="200"/>
    </row>
    <row r="204" spans="1:9" ht="15.75" x14ac:dyDescent="0.25">
      <c r="A204" s="194">
        <v>2741</v>
      </c>
      <c r="B204" s="229" t="s">
        <v>76</v>
      </c>
      <c r="C204" s="208">
        <v>4</v>
      </c>
      <c r="D204" s="209">
        <v>1</v>
      </c>
      <c r="E204" s="189" t="s">
        <v>497</v>
      </c>
      <c r="F204" s="216" t="s">
        <v>499</v>
      </c>
      <c r="G204" s="62">
        <f t="shared" si="2"/>
        <v>0</v>
      </c>
      <c r="H204" s="211"/>
      <c r="I204" s="212"/>
    </row>
    <row r="205" spans="1:9" ht="24" x14ac:dyDescent="0.2">
      <c r="A205" s="194">
        <v>2750</v>
      </c>
      <c r="B205" s="227" t="s">
        <v>76</v>
      </c>
      <c r="C205" s="195">
        <v>5</v>
      </c>
      <c r="D205" s="196">
        <v>0</v>
      </c>
      <c r="E205" s="197" t="s">
        <v>500</v>
      </c>
      <c r="F205" s="198" t="s">
        <v>501</v>
      </c>
      <c r="G205" s="62">
        <f t="shared" ref="G205:G268" si="3">H205+I205</f>
        <v>0</v>
      </c>
      <c r="H205" s="61">
        <f>H207</f>
        <v>0</v>
      </c>
      <c r="I205" s="63">
        <f>I207</f>
        <v>0</v>
      </c>
    </row>
    <row r="206" spans="1:9" s="10" customFormat="1" ht="10.5" customHeight="1" x14ac:dyDescent="0.25">
      <c r="A206" s="194"/>
      <c r="B206" s="183"/>
      <c r="C206" s="195"/>
      <c r="D206" s="196"/>
      <c r="E206" s="189" t="s">
        <v>808</v>
      </c>
      <c r="F206" s="198"/>
      <c r="G206" s="62">
        <f t="shared" si="3"/>
        <v>0</v>
      </c>
      <c r="H206" s="199"/>
      <c r="I206" s="200"/>
    </row>
    <row r="207" spans="1:9" ht="24" x14ac:dyDescent="0.25">
      <c r="A207" s="194">
        <v>2751</v>
      </c>
      <c r="B207" s="229" t="s">
        <v>76</v>
      </c>
      <c r="C207" s="208">
        <v>5</v>
      </c>
      <c r="D207" s="209">
        <v>1</v>
      </c>
      <c r="E207" s="189" t="s">
        <v>500</v>
      </c>
      <c r="F207" s="216" t="s">
        <v>501</v>
      </c>
      <c r="G207" s="62">
        <f t="shared" si="3"/>
        <v>0</v>
      </c>
      <c r="H207" s="211"/>
      <c r="I207" s="212"/>
    </row>
    <row r="208" spans="1:9" x14ac:dyDescent="0.2">
      <c r="A208" s="194">
        <v>2760</v>
      </c>
      <c r="B208" s="227" t="s">
        <v>76</v>
      </c>
      <c r="C208" s="195">
        <v>6</v>
      </c>
      <c r="D208" s="196">
        <v>0</v>
      </c>
      <c r="E208" s="197" t="s">
        <v>502</v>
      </c>
      <c r="F208" s="198" t="s">
        <v>503</v>
      </c>
      <c r="G208" s="78">
        <f t="shared" si="3"/>
        <v>85800</v>
      </c>
      <c r="H208" s="76">
        <f>H210+H211</f>
        <v>85800</v>
      </c>
      <c r="I208" s="63">
        <f>I210+I211</f>
        <v>0</v>
      </c>
    </row>
    <row r="209" spans="1:9" s="10" customFormat="1" ht="10.5" customHeight="1" x14ac:dyDescent="0.25">
      <c r="A209" s="194"/>
      <c r="B209" s="183"/>
      <c r="C209" s="195"/>
      <c r="D209" s="196"/>
      <c r="E209" s="189" t="s">
        <v>808</v>
      </c>
      <c r="F209" s="198"/>
      <c r="G209" s="78">
        <f t="shared" si="3"/>
        <v>0</v>
      </c>
      <c r="H209" s="217"/>
      <c r="I209" s="200"/>
    </row>
    <row r="210" spans="1:9" ht="24" x14ac:dyDescent="0.25">
      <c r="A210" s="194">
        <v>2761</v>
      </c>
      <c r="B210" s="229" t="s">
        <v>76</v>
      </c>
      <c r="C210" s="208">
        <v>6</v>
      </c>
      <c r="D210" s="209">
        <v>1</v>
      </c>
      <c r="E210" s="189" t="s">
        <v>78</v>
      </c>
      <c r="F210" s="198"/>
      <c r="G210" s="78">
        <f t="shared" si="3"/>
        <v>0</v>
      </c>
      <c r="H210" s="219"/>
      <c r="I210" s="212"/>
    </row>
    <row r="211" spans="1:9" ht="15.75" x14ac:dyDescent="0.25">
      <c r="A211" s="194">
        <v>2762</v>
      </c>
      <c r="B211" s="229" t="s">
        <v>76</v>
      </c>
      <c r="C211" s="208">
        <v>6</v>
      </c>
      <c r="D211" s="209">
        <v>2</v>
      </c>
      <c r="E211" s="189" t="s">
        <v>502</v>
      </c>
      <c r="F211" s="216" t="s">
        <v>504</v>
      </c>
      <c r="G211" s="78">
        <f t="shared" si="3"/>
        <v>85800</v>
      </c>
      <c r="H211" s="219">
        <f>Sheet6!H571</f>
        <v>85800</v>
      </c>
      <c r="I211" s="212"/>
    </row>
    <row r="212" spans="1:9" s="53" customFormat="1" ht="33.75" customHeight="1" x14ac:dyDescent="0.2">
      <c r="A212" s="222">
        <v>2800</v>
      </c>
      <c r="B212" s="227" t="s">
        <v>79</v>
      </c>
      <c r="C212" s="195">
        <v>0</v>
      </c>
      <c r="D212" s="196">
        <v>0</v>
      </c>
      <c r="E212" s="228" t="s">
        <v>874</v>
      </c>
      <c r="F212" s="223" t="s">
        <v>505</v>
      </c>
      <c r="G212" s="819">
        <f t="shared" si="3"/>
        <v>133000</v>
      </c>
      <c r="H212" s="820">
        <f>H214+H217+H226+H231+H236+H239</f>
        <v>133000</v>
      </c>
      <c r="I212" s="821">
        <f>I214+I217+I226+I231+I236+I239</f>
        <v>0</v>
      </c>
    </row>
    <row r="213" spans="1:9" ht="11.25" customHeight="1" x14ac:dyDescent="0.25">
      <c r="A213" s="188"/>
      <c r="B213" s="183"/>
      <c r="C213" s="184"/>
      <c r="D213" s="185"/>
      <c r="E213" s="189" t="s">
        <v>807</v>
      </c>
      <c r="F213" s="190"/>
      <c r="G213" s="822">
        <f t="shared" si="3"/>
        <v>0</v>
      </c>
      <c r="H213" s="224"/>
      <c r="I213" s="225"/>
    </row>
    <row r="214" spans="1:9" x14ac:dyDescent="0.2">
      <c r="A214" s="194">
        <v>2810</v>
      </c>
      <c r="B214" s="229" t="s">
        <v>79</v>
      </c>
      <c r="C214" s="208">
        <v>1</v>
      </c>
      <c r="D214" s="209">
        <v>0</v>
      </c>
      <c r="E214" s="197" t="s">
        <v>506</v>
      </c>
      <c r="F214" s="198" t="s">
        <v>507</v>
      </c>
      <c r="G214" s="819">
        <f t="shared" si="3"/>
        <v>27000</v>
      </c>
      <c r="H214" s="820">
        <f>H216</f>
        <v>27000</v>
      </c>
      <c r="I214" s="820">
        <f>I216</f>
        <v>0</v>
      </c>
    </row>
    <row r="215" spans="1:9" s="10" customFormat="1" ht="10.5" customHeight="1" x14ac:dyDescent="0.25">
      <c r="A215" s="194"/>
      <c r="B215" s="183"/>
      <c r="C215" s="195"/>
      <c r="D215" s="196"/>
      <c r="E215" s="189" t="s">
        <v>808</v>
      </c>
      <c r="F215" s="198"/>
      <c r="G215" s="822">
        <f t="shared" si="3"/>
        <v>0</v>
      </c>
      <c r="H215" s="199"/>
      <c r="I215" s="200"/>
    </row>
    <row r="216" spans="1:9" x14ac:dyDescent="0.2">
      <c r="A216" s="194">
        <v>2811</v>
      </c>
      <c r="B216" s="229" t="s">
        <v>79</v>
      </c>
      <c r="C216" s="208">
        <v>1</v>
      </c>
      <c r="D216" s="209">
        <v>1</v>
      </c>
      <c r="E216" s="189" t="s">
        <v>506</v>
      </c>
      <c r="F216" s="216" t="s">
        <v>508</v>
      </c>
      <c r="G216" s="819">
        <f t="shared" si="3"/>
        <v>27000</v>
      </c>
      <c r="H216" s="819">
        <f>Sheet6!H577</f>
        <v>27000</v>
      </c>
      <c r="I216" s="819">
        <f>Sheet6!I577</f>
        <v>0</v>
      </c>
    </row>
    <row r="217" spans="1:9" x14ac:dyDescent="0.2">
      <c r="A217" s="194">
        <v>2820</v>
      </c>
      <c r="B217" s="227" t="s">
        <v>79</v>
      </c>
      <c r="C217" s="195">
        <v>2</v>
      </c>
      <c r="D217" s="196">
        <v>0</v>
      </c>
      <c r="E217" s="197" t="s">
        <v>509</v>
      </c>
      <c r="F217" s="198" t="s">
        <v>510</v>
      </c>
      <c r="G217" s="819">
        <f t="shared" si="3"/>
        <v>106000</v>
      </c>
      <c r="H217" s="820">
        <f>H219+H220+H221+H222+H223+H224+H225</f>
        <v>106000</v>
      </c>
      <c r="I217" s="821">
        <f>I219+I220+I221+I222+I223+I224+I225</f>
        <v>0</v>
      </c>
    </row>
    <row r="218" spans="1:9" s="10" customFormat="1" ht="10.5" customHeight="1" x14ac:dyDescent="0.25">
      <c r="A218" s="194"/>
      <c r="B218" s="183"/>
      <c r="C218" s="195"/>
      <c r="D218" s="196"/>
      <c r="E218" s="189" t="s">
        <v>808</v>
      </c>
      <c r="F218" s="198"/>
      <c r="G218" s="822">
        <f t="shared" si="3"/>
        <v>0</v>
      </c>
      <c r="H218" s="199"/>
      <c r="I218" s="200"/>
    </row>
    <row r="219" spans="1:9" x14ac:dyDescent="0.2">
      <c r="A219" s="201">
        <v>2821</v>
      </c>
      <c r="B219" s="230" t="s">
        <v>79</v>
      </c>
      <c r="C219" s="203">
        <v>2</v>
      </c>
      <c r="D219" s="204">
        <v>1</v>
      </c>
      <c r="E219" s="205" t="s">
        <v>80</v>
      </c>
      <c r="F219" s="236"/>
      <c r="G219" s="817">
        <f t="shared" si="3"/>
        <v>30000</v>
      </c>
      <c r="H219" s="817">
        <f>Sheet6!H597</f>
        <v>30000</v>
      </c>
      <c r="I219" s="830">
        <f>Sheet6!I597</f>
        <v>0</v>
      </c>
    </row>
    <row r="220" spans="1:9" x14ac:dyDescent="0.2">
      <c r="A220" s="194">
        <v>2822</v>
      </c>
      <c r="B220" s="229" t="s">
        <v>79</v>
      </c>
      <c r="C220" s="208">
        <v>2</v>
      </c>
      <c r="D220" s="209">
        <v>2</v>
      </c>
      <c r="E220" s="189" t="s">
        <v>81</v>
      </c>
      <c r="F220" s="198"/>
      <c r="G220" s="822">
        <f t="shared" si="3"/>
        <v>0</v>
      </c>
      <c r="H220" s="822"/>
      <c r="I220" s="822"/>
    </row>
    <row r="221" spans="1:9" x14ac:dyDescent="0.2">
      <c r="A221" s="201">
        <v>2823</v>
      </c>
      <c r="B221" s="230" t="s">
        <v>79</v>
      </c>
      <c r="C221" s="203">
        <v>2</v>
      </c>
      <c r="D221" s="204">
        <v>3</v>
      </c>
      <c r="E221" s="205" t="s">
        <v>116</v>
      </c>
      <c r="F221" s="231" t="s">
        <v>511</v>
      </c>
      <c r="G221" s="817">
        <f t="shared" si="3"/>
        <v>65000</v>
      </c>
      <c r="H221" s="817">
        <f>Sheet6!H613</f>
        <v>65000</v>
      </c>
      <c r="I221" s="817">
        <f>Sheet6!I613</f>
        <v>0</v>
      </c>
    </row>
    <row r="222" spans="1:9" ht="15.75" x14ac:dyDescent="0.25">
      <c r="A222" s="194">
        <v>2824</v>
      </c>
      <c r="B222" s="229" t="s">
        <v>79</v>
      </c>
      <c r="C222" s="208">
        <v>2</v>
      </c>
      <c r="D222" s="209">
        <v>4</v>
      </c>
      <c r="E222" s="189" t="s">
        <v>82</v>
      </c>
      <c r="F222" s="216"/>
      <c r="G222" s="819">
        <f t="shared" si="3"/>
        <v>9500</v>
      </c>
      <c r="H222" s="237">
        <f>Sheet6!H628</f>
        <v>9500</v>
      </c>
      <c r="I222" s="212"/>
    </row>
    <row r="223" spans="1:9" x14ac:dyDescent="0.2">
      <c r="A223" s="194">
        <v>2825</v>
      </c>
      <c r="B223" s="229" t="s">
        <v>79</v>
      </c>
      <c r="C223" s="208">
        <v>2</v>
      </c>
      <c r="D223" s="209">
        <v>5</v>
      </c>
      <c r="E223" s="189" t="s">
        <v>83</v>
      </c>
      <c r="F223" s="216"/>
      <c r="G223" s="819">
        <f t="shared" si="3"/>
        <v>0</v>
      </c>
      <c r="H223" s="831">
        <f>Sheet6!H635</f>
        <v>0</v>
      </c>
      <c r="I223" s="832">
        <f>Sheet6!I635</f>
        <v>0</v>
      </c>
    </row>
    <row r="224" spans="1:9" ht="15.75" x14ac:dyDescent="0.25">
      <c r="A224" s="194">
        <v>2826</v>
      </c>
      <c r="B224" s="229" t="s">
        <v>79</v>
      </c>
      <c r="C224" s="208">
        <v>2</v>
      </c>
      <c r="D224" s="209">
        <v>6</v>
      </c>
      <c r="E224" s="189" t="s">
        <v>84</v>
      </c>
      <c r="F224" s="216"/>
      <c r="G224" s="822">
        <f t="shared" si="3"/>
        <v>0</v>
      </c>
      <c r="H224" s="211"/>
      <c r="I224" s="212"/>
    </row>
    <row r="225" spans="1:9" ht="24" x14ac:dyDescent="0.25">
      <c r="A225" s="194">
        <v>2827</v>
      </c>
      <c r="B225" s="229" t="s">
        <v>79</v>
      </c>
      <c r="C225" s="208">
        <v>2</v>
      </c>
      <c r="D225" s="209">
        <v>7</v>
      </c>
      <c r="E225" s="189" t="s">
        <v>85</v>
      </c>
      <c r="F225" s="216"/>
      <c r="G225" s="819">
        <f t="shared" si="3"/>
        <v>1500</v>
      </c>
      <c r="H225" s="219">
        <f>Sheet6!H649</f>
        <v>1500</v>
      </c>
      <c r="I225" s="785">
        <f>Sheet6!I649</f>
        <v>0</v>
      </c>
    </row>
    <row r="226" spans="1:9" ht="29.25" customHeight="1" x14ac:dyDescent="0.2">
      <c r="A226" s="194">
        <v>2830</v>
      </c>
      <c r="B226" s="227" t="s">
        <v>79</v>
      </c>
      <c r="C226" s="195">
        <v>3</v>
      </c>
      <c r="D226" s="196">
        <v>0</v>
      </c>
      <c r="E226" s="197" t="s">
        <v>512</v>
      </c>
      <c r="F226" s="226" t="s">
        <v>513</v>
      </c>
      <c r="G226" s="822">
        <f t="shared" si="3"/>
        <v>0</v>
      </c>
      <c r="H226" s="824">
        <f>H228+H229+H230</f>
        <v>0</v>
      </c>
      <c r="I226" s="823">
        <f>I228+I229+I230</f>
        <v>0</v>
      </c>
    </row>
    <row r="227" spans="1:9" s="10" customFormat="1" ht="10.5" customHeight="1" x14ac:dyDescent="0.25">
      <c r="A227" s="194"/>
      <c r="B227" s="183"/>
      <c r="C227" s="195"/>
      <c r="D227" s="196"/>
      <c r="E227" s="189" t="s">
        <v>808</v>
      </c>
      <c r="F227" s="198"/>
      <c r="G227" s="62">
        <f t="shared" si="3"/>
        <v>0</v>
      </c>
      <c r="H227" s="199"/>
      <c r="I227" s="200"/>
    </row>
    <row r="228" spans="1:9" ht="15.75" x14ac:dyDescent="0.25">
      <c r="A228" s="194">
        <v>2831</v>
      </c>
      <c r="B228" s="229" t="s">
        <v>79</v>
      </c>
      <c r="C228" s="208">
        <v>3</v>
      </c>
      <c r="D228" s="209">
        <v>1</v>
      </c>
      <c r="E228" s="189" t="s">
        <v>117</v>
      </c>
      <c r="F228" s="226"/>
      <c r="G228" s="62">
        <f t="shared" si="3"/>
        <v>0</v>
      </c>
      <c r="H228" s="211"/>
      <c r="I228" s="212"/>
    </row>
    <row r="229" spans="1:9" ht="15.75" x14ac:dyDescent="0.25">
      <c r="A229" s="194">
        <v>2832</v>
      </c>
      <c r="B229" s="229" t="s">
        <v>79</v>
      </c>
      <c r="C229" s="208">
        <v>3</v>
      </c>
      <c r="D229" s="209">
        <v>2</v>
      </c>
      <c r="E229" s="189" t="s">
        <v>127</v>
      </c>
      <c r="F229" s="226"/>
      <c r="G229" s="62">
        <f t="shared" si="3"/>
        <v>0</v>
      </c>
      <c r="H229" s="211"/>
      <c r="I229" s="212"/>
    </row>
    <row r="230" spans="1:9" ht="15.75" x14ac:dyDescent="0.25">
      <c r="A230" s="194">
        <v>2833</v>
      </c>
      <c r="B230" s="229" t="s">
        <v>79</v>
      </c>
      <c r="C230" s="208">
        <v>3</v>
      </c>
      <c r="D230" s="209">
        <v>3</v>
      </c>
      <c r="E230" s="189" t="s">
        <v>128</v>
      </c>
      <c r="F230" s="216" t="s">
        <v>514</v>
      </c>
      <c r="G230" s="62">
        <f t="shared" si="3"/>
        <v>0</v>
      </c>
      <c r="H230" s="211"/>
      <c r="I230" s="212"/>
    </row>
    <row r="231" spans="1:9" ht="14.25" customHeight="1" x14ac:dyDescent="0.2">
      <c r="A231" s="194">
        <v>2840</v>
      </c>
      <c r="B231" s="227" t="s">
        <v>79</v>
      </c>
      <c r="C231" s="195">
        <v>4</v>
      </c>
      <c r="D231" s="196">
        <v>0</v>
      </c>
      <c r="E231" s="197" t="s">
        <v>129</v>
      </c>
      <c r="F231" s="226" t="s">
        <v>515</v>
      </c>
      <c r="G231" s="62">
        <f t="shared" si="3"/>
        <v>0</v>
      </c>
      <c r="H231" s="61">
        <f>H233+H234+H235</f>
        <v>0</v>
      </c>
      <c r="I231" s="63">
        <f>I233+I234+I235</f>
        <v>0</v>
      </c>
    </row>
    <row r="232" spans="1:9" s="10" customFormat="1" ht="10.5" customHeight="1" x14ac:dyDescent="0.25">
      <c r="A232" s="194"/>
      <c r="B232" s="183"/>
      <c r="C232" s="195"/>
      <c r="D232" s="196"/>
      <c r="E232" s="189" t="s">
        <v>808</v>
      </c>
      <c r="F232" s="198"/>
      <c r="G232" s="62">
        <f t="shared" si="3"/>
        <v>0</v>
      </c>
      <c r="H232" s="199"/>
      <c r="I232" s="200"/>
    </row>
    <row r="233" spans="1:9" ht="14.25" customHeight="1" x14ac:dyDescent="0.25">
      <c r="A233" s="194">
        <v>2841</v>
      </c>
      <c r="B233" s="229" t="s">
        <v>79</v>
      </c>
      <c r="C233" s="208">
        <v>4</v>
      </c>
      <c r="D233" s="209">
        <v>1</v>
      </c>
      <c r="E233" s="189" t="s">
        <v>130</v>
      </c>
      <c r="F233" s="226"/>
      <c r="G233" s="62">
        <f t="shared" si="3"/>
        <v>0</v>
      </c>
      <c r="H233" s="211"/>
      <c r="I233" s="212"/>
    </row>
    <row r="234" spans="1:9" ht="29.25" customHeight="1" x14ac:dyDescent="0.25">
      <c r="A234" s="194">
        <v>2842</v>
      </c>
      <c r="B234" s="229" t="s">
        <v>79</v>
      </c>
      <c r="C234" s="208">
        <v>4</v>
      </c>
      <c r="D234" s="209">
        <v>2</v>
      </c>
      <c r="E234" s="189" t="s">
        <v>131</v>
      </c>
      <c r="F234" s="226"/>
      <c r="G234" s="62">
        <f t="shared" si="3"/>
        <v>0</v>
      </c>
      <c r="H234" s="211"/>
      <c r="I234" s="212"/>
    </row>
    <row r="235" spans="1:9" ht="15.75" x14ac:dyDescent="0.25">
      <c r="A235" s="194">
        <v>2843</v>
      </c>
      <c r="B235" s="229" t="s">
        <v>79</v>
      </c>
      <c r="C235" s="208">
        <v>4</v>
      </c>
      <c r="D235" s="209">
        <v>3</v>
      </c>
      <c r="E235" s="189" t="s">
        <v>129</v>
      </c>
      <c r="F235" s="216" t="s">
        <v>516</v>
      </c>
      <c r="G235" s="62">
        <f t="shared" si="3"/>
        <v>0</v>
      </c>
      <c r="H235" s="211"/>
      <c r="I235" s="212"/>
    </row>
    <row r="236" spans="1:9" ht="26.25" customHeight="1" x14ac:dyDescent="0.2">
      <c r="A236" s="194">
        <v>2850</v>
      </c>
      <c r="B236" s="227" t="s">
        <v>79</v>
      </c>
      <c r="C236" s="195">
        <v>5</v>
      </c>
      <c r="D236" s="196">
        <v>0</v>
      </c>
      <c r="E236" s="238" t="s">
        <v>517</v>
      </c>
      <c r="F236" s="226" t="s">
        <v>518</v>
      </c>
      <c r="G236" s="62">
        <f t="shared" si="3"/>
        <v>0</v>
      </c>
      <c r="H236" s="61">
        <f>H238</f>
        <v>0</v>
      </c>
      <c r="I236" s="63">
        <f>I238</f>
        <v>0</v>
      </c>
    </row>
    <row r="237" spans="1:9" s="10" customFormat="1" ht="10.5" customHeight="1" x14ac:dyDescent="0.25">
      <c r="A237" s="194"/>
      <c r="B237" s="183"/>
      <c r="C237" s="195"/>
      <c r="D237" s="196"/>
      <c r="E237" s="189" t="s">
        <v>808</v>
      </c>
      <c r="F237" s="198"/>
      <c r="G237" s="62">
        <f t="shared" si="3"/>
        <v>0</v>
      </c>
      <c r="H237" s="199"/>
      <c r="I237" s="200"/>
    </row>
    <row r="238" spans="1:9" ht="24" customHeight="1" x14ac:dyDescent="0.25">
      <c r="A238" s="194">
        <v>2851</v>
      </c>
      <c r="B238" s="227" t="s">
        <v>79</v>
      </c>
      <c r="C238" s="195">
        <v>5</v>
      </c>
      <c r="D238" s="196">
        <v>1</v>
      </c>
      <c r="E238" s="239" t="s">
        <v>517</v>
      </c>
      <c r="F238" s="216" t="s">
        <v>519</v>
      </c>
      <c r="G238" s="62">
        <f t="shared" si="3"/>
        <v>0</v>
      </c>
      <c r="H238" s="211"/>
      <c r="I238" s="212"/>
    </row>
    <row r="239" spans="1:9" ht="27" customHeight="1" x14ac:dyDescent="0.2">
      <c r="A239" s="194">
        <v>2860</v>
      </c>
      <c r="B239" s="227" t="s">
        <v>79</v>
      </c>
      <c r="C239" s="195">
        <v>6</v>
      </c>
      <c r="D239" s="196">
        <v>0</v>
      </c>
      <c r="E239" s="238" t="s">
        <v>520</v>
      </c>
      <c r="F239" s="226" t="s">
        <v>640</v>
      </c>
      <c r="G239" s="62">
        <f t="shared" si="3"/>
        <v>0</v>
      </c>
      <c r="H239" s="61">
        <f>H241</f>
        <v>0</v>
      </c>
      <c r="I239" s="63">
        <f>I241</f>
        <v>0</v>
      </c>
    </row>
    <row r="240" spans="1:9" s="10" customFormat="1" ht="10.5" customHeight="1" x14ac:dyDescent="0.25">
      <c r="A240" s="194"/>
      <c r="B240" s="183"/>
      <c r="C240" s="195"/>
      <c r="D240" s="196"/>
      <c r="E240" s="189" t="s">
        <v>808</v>
      </c>
      <c r="F240" s="198"/>
      <c r="G240" s="62">
        <f t="shared" si="3"/>
        <v>0</v>
      </c>
      <c r="H240" s="199"/>
      <c r="I240" s="200"/>
    </row>
    <row r="241" spans="1:9" ht="12" customHeight="1" x14ac:dyDescent="0.25">
      <c r="A241" s="194">
        <v>2861</v>
      </c>
      <c r="B241" s="229" t="s">
        <v>79</v>
      </c>
      <c r="C241" s="208">
        <v>6</v>
      </c>
      <c r="D241" s="209">
        <v>1</v>
      </c>
      <c r="E241" s="239" t="s">
        <v>520</v>
      </c>
      <c r="F241" s="216" t="s">
        <v>641</v>
      </c>
      <c r="G241" s="62">
        <f t="shared" si="3"/>
        <v>0</v>
      </c>
      <c r="H241" s="211"/>
      <c r="I241" s="212"/>
    </row>
    <row r="242" spans="1:9" s="53" customFormat="1" ht="44.25" customHeight="1" x14ac:dyDescent="0.2">
      <c r="A242" s="222">
        <v>2900</v>
      </c>
      <c r="B242" s="227" t="s">
        <v>86</v>
      </c>
      <c r="C242" s="195">
        <v>0</v>
      </c>
      <c r="D242" s="196">
        <v>0</v>
      </c>
      <c r="E242" s="228" t="s">
        <v>875</v>
      </c>
      <c r="F242" s="223" t="s">
        <v>642</v>
      </c>
      <c r="G242" s="819">
        <f t="shared" si="3"/>
        <v>174000</v>
      </c>
      <c r="H242" s="820">
        <f>H244+H248+H252+H256+H260+H264+H267+H270</f>
        <v>174000</v>
      </c>
      <c r="I242" s="821">
        <f>I244+I248+I252+I256+I260+I264+I267+I270</f>
        <v>0</v>
      </c>
    </row>
    <row r="243" spans="1:9" ht="11.25" customHeight="1" x14ac:dyDescent="0.25">
      <c r="A243" s="188"/>
      <c r="B243" s="183"/>
      <c r="C243" s="184"/>
      <c r="D243" s="185"/>
      <c r="E243" s="189" t="s">
        <v>807</v>
      </c>
      <c r="F243" s="190"/>
      <c r="G243" s="833"/>
      <c r="H243" s="192"/>
      <c r="I243" s="193"/>
    </row>
    <row r="244" spans="1:9" ht="24" x14ac:dyDescent="0.2">
      <c r="A244" s="194">
        <v>2910</v>
      </c>
      <c r="B244" s="227" t="s">
        <v>86</v>
      </c>
      <c r="C244" s="195">
        <v>1</v>
      </c>
      <c r="D244" s="196">
        <v>0</v>
      </c>
      <c r="E244" s="197" t="s">
        <v>120</v>
      </c>
      <c r="F244" s="198" t="s">
        <v>643</v>
      </c>
      <c r="G244" s="819">
        <f t="shared" si="3"/>
        <v>112000</v>
      </c>
      <c r="H244" s="820">
        <f>H246+H247</f>
        <v>112000</v>
      </c>
      <c r="I244" s="821">
        <f>I246+I247</f>
        <v>0</v>
      </c>
    </row>
    <row r="245" spans="1:9" s="10" customFormat="1" ht="10.5" customHeight="1" x14ac:dyDescent="0.25">
      <c r="A245" s="194"/>
      <c r="B245" s="183"/>
      <c r="C245" s="195"/>
      <c r="D245" s="196"/>
      <c r="E245" s="189" t="s">
        <v>808</v>
      </c>
      <c r="F245" s="198"/>
      <c r="G245" s="833"/>
      <c r="H245" s="217"/>
      <c r="I245" s="234"/>
    </row>
    <row r="246" spans="1:9" x14ac:dyDescent="0.2">
      <c r="A246" s="201">
        <v>2911</v>
      </c>
      <c r="B246" s="230" t="s">
        <v>86</v>
      </c>
      <c r="C246" s="203">
        <v>1</v>
      </c>
      <c r="D246" s="204">
        <v>1</v>
      </c>
      <c r="E246" s="205" t="s">
        <v>644</v>
      </c>
      <c r="F246" s="231" t="s">
        <v>645</v>
      </c>
      <c r="G246" s="817">
        <f t="shared" si="3"/>
        <v>112000</v>
      </c>
      <c r="H246" s="817">
        <f>Sheet6!H698</f>
        <v>112000</v>
      </c>
      <c r="I246" s="817">
        <f>Sheet6!I698</f>
        <v>0</v>
      </c>
    </row>
    <row r="247" spans="1:9" ht="15.75" x14ac:dyDescent="0.25">
      <c r="A247" s="194">
        <v>2912</v>
      </c>
      <c r="B247" s="229" t="s">
        <v>86</v>
      </c>
      <c r="C247" s="208">
        <v>1</v>
      </c>
      <c r="D247" s="209">
        <v>2</v>
      </c>
      <c r="E247" s="189" t="s">
        <v>87</v>
      </c>
      <c r="F247" s="216" t="s">
        <v>646</v>
      </c>
      <c r="G247" s="822">
        <f t="shared" si="3"/>
        <v>0</v>
      </c>
      <c r="H247" s="211"/>
      <c r="I247" s="212"/>
    </row>
    <row r="248" spans="1:9" x14ac:dyDescent="0.2">
      <c r="A248" s="194">
        <v>2920</v>
      </c>
      <c r="B248" s="227" t="s">
        <v>86</v>
      </c>
      <c r="C248" s="195">
        <v>2</v>
      </c>
      <c r="D248" s="196">
        <v>0</v>
      </c>
      <c r="E248" s="197" t="s">
        <v>88</v>
      </c>
      <c r="F248" s="198" t="s">
        <v>647</v>
      </c>
      <c r="G248" s="822">
        <f t="shared" si="3"/>
        <v>0</v>
      </c>
      <c r="H248" s="824">
        <f>H250+H251</f>
        <v>0</v>
      </c>
      <c r="I248" s="823">
        <f>I250+I251</f>
        <v>0</v>
      </c>
    </row>
    <row r="249" spans="1:9" s="10" customFormat="1" ht="10.5" customHeight="1" x14ac:dyDescent="0.25">
      <c r="A249" s="194"/>
      <c r="B249" s="183"/>
      <c r="C249" s="195"/>
      <c r="D249" s="196"/>
      <c r="E249" s="189" t="s">
        <v>808</v>
      </c>
      <c r="F249" s="198"/>
      <c r="G249" s="822">
        <f t="shared" si="3"/>
        <v>0</v>
      </c>
      <c r="H249" s="199"/>
      <c r="I249" s="200"/>
    </row>
    <row r="250" spans="1:9" ht="15.75" x14ac:dyDescent="0.25">
      <c r="A250" s="194">
        <v>2921</v>
      </c>
      <c r="B250" s="229" t="s">
        <v>86</v>
      </c>
      <c r="C250" s="208">
        <v>2</v>
      </c>
      <c r="D250" s="209">
        <v>1</v>
      </c>
      <c r="E250" s="189" t="s">
        <v>89</v>
      </c>
      <c r="F250" s="216" t="s">
        <v>648</v>
      </c>
      <c r="G250" s="62">
        <f t="shared" si="3"/>
        <v>0</v>
      </c>
      <c r="H250" s="211"/>
      <c r="I250" s="212"/>
    </row>
    <row r="251" spans="1:9" ht="15.75" x14ac:dyDescent="0.25">
      <c r="A251" s="194">
        <v>2922</v>
      </c>
      <c r="B251" s="229" t="s">
        <v>86</v>
      </c>
      <c r="C251" s="208">
        <v>2</v>
      </c>
      <c r="D251" s="209">
        <v>2</v>
      </c>
      <c r="E251" s="189" t="s">
        <v>90</v>
      </c>
      <c r="F251" s="216" t="s">
        <v>649</v>
      </c>
      <c r="G251" s="62">
        <f t="shared" si="3"/>
        <v>0</v>
      </c>
      <c r="H251" s="211"/>
      <c r="I251" s="212"/>
    </row>
    <row r="252" spans="1:9" ht="36" x14ac:dyDescent="0.2">
      <c r="A252" s="194">
        <v>2930</v>
      </c>
      <c r="B252" s="227" t="s">
        <v>86</v>
      </c>
      <c r="C252" s="195">
        <v>3</v>
      </c>
      <c r="D252" s="196">
        <v>0</v>
      </c>
      <c r="E252" s="197" t="s">
        <v>91</v>
      </c>
      <c r="F252" s="198" t="s">
        <v>650</v>
      </c>
      <c r="G252" s="62">
        <f t="shared" si="3"/>
        <v>0</v>
      </c>
      <c r="H252" s="61">
        <f>H254+H255</f>
        <v>0</v>
      </c>
      <c r="I252" s="63">
        <f>I254+I255</f>
        <v>0</v>
      </c>
    </row>
    <row r="253" spans="1:9" s="10" customFormat="1" ht="10.5" customHeight="1" x14ac:dyDescent="0.25">
      <c r="A253" s="194"/>
      <c r="B253" s="183"/>
      <c r="C253" s="195"/>
      <c r="D253" s="196"/>
      <c r="E253" s="189" t="s">
        <v>808</v>
      </c>
      <c r="F253" s="198"/>
      <c r="G253" s="62">
        <f t="shared" si="3"/>
        <v>0</v>
      </c>
      <c r="H253" s="199"/>
      <c r="I253" s="200"/>
    </row>
    <row r="254" spans="1:9" ht="24" x14ac:dyDescent="0.25">
      <c r="A254" s="194">
        <v>2931</v>
      </c>
      <c r="B254" s="229" t="s">
        <v>86</v>
      </c>
      <c r="C254" s="208">
        <v>3</v>
      </c>
      <c r="D254" s="209">
        <v>1</v>
      </c>
      <c r="E254" s="189" t="s">
        <v>92</v>
      </c>
      <c r="F254" s="216" t="s">
        <v>651</v>
      </c>
      <c r="G254" s="62">
        <f t="shared" si="3"/>
        <v>0</v>
      </c>
      <c r="H254" s="211"/>
      <c r="I254" s="212"/>
    </row>
    <row r="255" spans="1:9" ht="15.75" x14ac:dyDescent="0.25">
      <c r="A255" s="194">
        <v>2932</v>
      </c>
      <c r="B255" s="229" t="s">
        <v>86</v>
      </c>
      <c r="C255" s="208">
        <v>3</v>
      </c>
      <c r="D255" s="209">
        <v>2</v>
      </c>
      <c r="E255" s="189" t="s">
        <v>93</v>
      </c>
      <c r="F255" s="216"/>
      <c r="G255" s="62">
        <f t="shared" si="3"/>
        <v>0</v>
      </c>
      <c r="H255" s="211"/>
      <c r="I255" s="212"/>
    </row>
    <row r="256" spans="1:9" x14ac:dyDescent="0.2">
      <c r="A256" s="194">
        <v>2940</v>
      </c>
      <c r="B256" s="227" t="s">
        <v>86</v>
      </c>
      <c r="C256" s="195">
        <v>4</v>
      </c>
      <c r="D256" s="196">
        <v>0</v>
      </c>
      <c r="E256" s="197" t="s">
        <v>652</v>
      </c>
      <c r="F256" s="198" t="s">
        <v>653</v>
      </c>
      <c r="G256" s="62">
        <f t="shared" si="3"/>
        <v>0</v>
      </c>
      <c r="H256" s="61">
        <f>H258+H259</f>
        <v>0</v>
      </c>
      <c r="I256" s="63">
        <f>I258+I259</f>
        <v>0</v>
      </c>
    </row>
    <row r="257" spans="1:9" s="10" customFormat="1" ht="10.5" customHeight="1" x14ac:dyDescent="0.25">
      <c r="A257" s="194"/>
      <c r="B257" s="183"/>
      <c r="C257" s="195"/>
      <c r="D257" s="196"/>
      <c r="E257" s="189" t="s">
        <v>808</v>
      </c>
      <c r="F257" s="198"/>
      <c r="G257" s="62">
        <f t="shared" si="3"/>
        <v>0</v>
      </c>
      <c r="H257" s="199"/>
      <c r="I257" s="200"/>
    </row>
    <row r="258" spans="1:9" ht="15.75" x14ac:dyDescent="0.25">
      <c r="A258" s="194">
        <v>2941</v>
      </c>
      <c r="B258" s="229" t="s">
        <v>86</v>
      </c>
      <c r="C258" s="208">
        <v>4</v>
      </c>
      <c r="D258" s="209">
        <v>1</v>
      </c>
      <c r="E258" s="189" t="s">
        <v>94</v>
      </c>
      <c r="F258" s="216" t="s">
        <v>654</v>
      </c>
      <c r="G258" s="62">
        <f t="shared" si="3"/>
        <v>0</v>
      </c>
      <c r="H258" s="211"/>
      <c r="I258" s="212"/>
    </row>
    <row r="259" spans="1:9" ht="15.75" x14ac:dyDescent="0.25">
      <c r="A259" s="194">
        <v>2942</v>
      </c>
      <c r="B259" s="229" t="s">
        <v>86</v>
      </c>
      <c r="C259" s="208">
        <v>4</v>
      </c>
      <c r="D259" s="209">
        <v>2</v>
      </c>
      <c r="E259" s="189" t="s">
        <v>95</v>
      </c>
      <c r="F259" s="216" t="s">
        <v>655</v>
      </c>
      <c r="G259" s="62">
        <f t="shared" si="3"/>
        <v>0</v>
      </c>
      <c r="H259" s="211"/>
      <c r="I259" s="212"/>
    </row>
    <row r="260" spans="1:9" ht="24" x14ac:dyDescent="0.2">
      <c r="A260" s="194">
        <v>2950</v>
      </c>
      <c r="B260" s="227" t="s">
        <v>86</v>
      </c>
      <c r="C260" s="195">
        <v>5</v>
      </c>
      <c r="D260" s="196">
        <v>0</v>
      </c>
      <c r="E260" s="197" t="s">
        <v>656</v>
      </c>
      <c r="F260" s="198" t="s">
        <v>657</v>
      </c>
      <c r="G260" s="819">
        <f t="shared" si="3"/>
        <v>0</v>
      </c>
      <c r="H260" s="820">
        <f>H262+H263</f>
        <v>0</v>
      </c>
      <c r="I260" s="821">
        <f>I262+I263</f>
        <v>0</v>
      </c>
    </row>
    <row r="261" spans="1:9" s="10" customFormat="1" ht="10.5" customHeight="1" x14ac:dyDescent="0.25">
      <c r="A261" s="194"/>
      <c r="B261" s="183"/>
      <c r="C261" s="195"/>
      <c r="D261" s="196"/>
      <c r="E261" s="189" t="s">
        <v>808</v>
      </c>
      <c r="F261" s="198"/>
      <c r="G261" s="819">
        <f t="shared" si="3"/>
        <v>0</v>
      </c>
      <c r="H261" s="217"/>
      <c r="I261" s="234"/>
    </row>
    <row r="262" spans="1:9" x14ac:dyDescent="0.2">
      <c r="A262" s="194">
        <v>2951</v>
      </c>
      <c r="B262" s="229" t="s">
        <v>86</v>
      </c>
      <c r="C262" s="208">
        <v>5</v>
      </c>
      <c r="D262" s="209">
        <v>1</v>
      </c>
      <c r="E262" s="189" t="s">
        <v>96</v>
      </c>
      <c r="F262" s="198"/>
      <c r="G262" s="819">
        <f>H262+I262</f>
        <v>0</v>
      </c>
      <c r="H262" s="819"/>
      <c r="I262" s="819"/>
    </row>
    <row r="263" spans="1:9" ht="15.75" x14ac:dyDescent="0.25">
      <c r="A263" s="194">
        <v>2952</v>
      </c>
      <c r="B263" s="229" t="s">
        <v>86</v>
      </c>
      <c r="C263" s="208">
        <v>5</v>
      </c>
      <c r="D263" s="209">
        <v>2</v>
      </c>
      <c r="E263" s="189" t="s">
        <v>97</v>
      </c>
      <c r="F263" s="216" t="s">
        <v>658</v>
      </c>
      <c r="G263" s="822">
        <f t="shared" si="3"/>
        <v>0</v>
      </c>
      <c r="H263" s="211"/>
      <c r="I263" s="212"/>
    </row>
    <row r="264" spans="1:9" ht="24" x14ac:dyDescent="0.2">
      <c r="A264" s="194">
        <v>2960</v>
      </c>
      <c r="B264" s="227" t="s">
        <v>86</v>
      </c>
      <c r="C264" s="195">
        <v>6</v>
      </c>
      <c r="D264" s="196">
        <v>0</v>
      </c>
      <c r="E264" s="197" t="s">
        <v>659</v>
      </c>
      <c r="F264" s="198" t="s">
        <v>660</v>
      </c>
      <c r="G264" s="822">
        <f t="shared" si="3"/>
        <v>0</v>
      </c>
      <c r="H264" s="824">
        <f>H266</f>
        <v>0</v>
      </c>
      <c r="I264" s="823">
        <f>I266</f>
        <v>0</v>
      </c>
    </row>
    <row r="265" spans="1:9" s="10" customFormat="1" ht="10.5" customHeight="1" x14ac:dyDescent="0.25">
      <c r="A265" s="194"/>
      <c r="B265" s="183"/>
      <c r="C265" s="195"/>
      <c r="D265" s="196"/>
      <c r="E265" s="189" t="s">
        <v>808</v>
      </c>
      <c r="F265" s="198"/>
      <c r="G265" s="822">
        <f t="shared" si="3"/>
        <v>0</v>
      </c>
      <c r="H265" s="199"/>
      <c r="I265" s="200"/>
    </row>
    <row r="266" spans="1:9" ht="15.75" x14ac:dyDescent="0.25">
      <c r="A266" s="194">
        <v>2961</v>
      </c>
      <c r="B266" s="229" t="s">
        <v>86</v>
      </c>
      <c r="C266" s="208">
        <v>6</v>
      </c>
      <c r="D266" s="209">
        <v>1</v>
      </c>
      <c r="E266" s="189" t="s">
        <v>659</v>
      </c>
      <c r="F266" s="216" t="s">
        <v>661</v>
      </c>
      <c r="G266" s="822">
        <f t="shared" si="3"/>
        <v>0</v>
      </c>
      <c r="H266" s="211"/>
      <c r="I266" s="212"/>
    </row>
    <row r="267" spans="1:9" ht="24" x14ac:dyDescent="0.2">
      <c r="A267" s="194">
        <v>2970</v>
      </c>
      <c r="B267" s="227" t="s">
        <v>86</v>
      </c>
      <c r="C267" s="195">
        <v>7</v>
      </c>
      <c r="D267" s="196">
        <v>0</v>
      </c>
      <c r="E267" s="197" t="s">
        <v>662</v>
      </c>
      <c r="F267" s="198" t="s">
        <v>663</v>
      </c>
      <c r="G267" s="822">
        <f t="shared" si="3"/>
        <v>0</v>
      </c>
      <c r="H267" s="824">
        <f>H269</f>
        <v>0</v>
      </c>
      <c r="I267" s="823">
        <f>I269</f>
        <v>0</v>
      </c>
    </row>
    <row r="268" spans="1:9" s="10" customFormat="1" ht="10.5" customHeight="1" x14ac:dyDescent="0.25">
      <c r="A268" s="194"/>
      <c r="B268" s="183"/>
      <c r="C268" s="195"/>
      <c r="D268" s="196"/>
      <c r="E268" s="189" t="s">
        <v>808</v>
      </c>
      <c r="F268" s="198"/>
      <c r="G268" s="822">
        <f t="shared" si="3"/>
        <v>0</v>
      </c>
      <c r="H268" s="199"/>
      <c r="I268" s="200"/>
    </row>
    <row r="269" spans="1:9" ht="24" x14ac:dyDescent="0.25">
      <c r="A269" s="194">
        <v>2971</v>
      </c>
      <c r="B269" s="229" t="s">
        <v>86</v>
      </c>
      <c r="C269" s="208">
        <v>7</v>
      </c>
      <c r="D269" s="209">
        <v>1</v>
      </c>
      <c r="E269" s="189" t="s">
        <v>662</v>
      </c>
      <c r="F269" s="216" t="s">
        <v>663</v>
      </c>
      <c r="G269" s="822">
        <f t="shared" ref="G269:G304" si="4">H269+I269</f>
        <v>0</v>
      </c>
      <c r="H269" s="211"/>
      <c r="I269" s="212"/>
    </row>
    <row r="270" spans="1:9" x14ac:dyDescent="0.2">
      <c r="A270" s="194">
        <v>2980</v>
      </c>
      <c r="B270" s="227" t="s">
        <v>86</v>
      </c>
      <c r="C270" s="195">
        <v>8</v>
      </c>
      <c r="D270" s="196">
        <v>0</v>
      </c>
      <c r="E270" s="197" t="s">
        <v>664</v>
      </c>
      <c r="F270" s="198" t="s">
        <v>665</v>
      </c>
      <c r="G270" s="819">
        <f t="shared" si="4"/>
        <v>62000</v>
      </c>
      <c r="H270" s="820">
        <f>H272</f>
        <v>62000</v>
      </c>
      <c r="I270" s="821">
        <f>I272</f>
        <v>0</v>
      </c>
    </row>
    <row r="271" spans="1:9" s="10" customFormat="1" ht="10.5" customHeight="1" x14ac:dyDescent="0.25">
      <c r="A271" s="194"/>
      <c r="B271" s="183"/>
      <c r="C271" s="195"/>
      <c r="D271" s="196"/>
      <c r="E271" s="189" t="s">
        <v>808</v>
      </c>
      <c r="F271" s="198"/>
      <c r="G271" s="833">
        <f t="shared" si="4"/>
        <v>0</v>
      </c>
      <c r="H271" s="217"/>
      <c r="I271" s="234"/>
    </row>
    <row r="272" spans="1:9" x14ac:dyDescent="0.2">
      <c r="A272" s="194">
        <v>2981</v>
      </c>
      <c r="B272" s="229" t="s">
        <v>86</v>
      </c>
      <c r="C272" s="208">
        <v>8</v>
      </c>
      <c r="D272" s="209">
        <v>1</v>
      </c>
      <c r="E272" s="189" t="s">
        <v>664</v>
      </c>
      <c r="F272" s="216" t="s">
        <v>666</v>
      </c>
      <c r="G272" s="819">
        <f t="shared" si="4"/>
        <v>62000</v>
      </c>
      <c r="H272" s="819">
        <f>SUM(Sheet6!H752)</f>
        <v>62000</v>
      </c>
      <c r="I272" s="819">
        <f>SUM(Sheet6!I752)</f>
        <v>0</v>
      </c>
    </row>
    <row r="273" spans="1:9" s="53" customFormat="1" ht="42" customHeight="1" x14ac:dyDescent="0.2">
      <c r="A273" s="222">
        <v>3000</v>
      </c>
      <c r="B273" s="227" t="s">
        <v>99</v>
      </c>
      <c r="C273" s="195">
        <v>0</v>
      </c>
      <c r="D273" s="196">
        <v>0</v>
      </c>
      <c r="E273" s="228" t="s">
        <v>876</v>
      </c>
      <c r="F273" s="223" t="s">
        <v>667</v>
      </c>
      <c r="G273" s="819">
        <f t="shared" si="4"/>
        <v>25000</v>
      </c>
      <c r="H273" s="820">
        <f>H275+H279+H282+H285+H288+H291+H294+H297+H301</f>
        <v>25000</v>
      </c>
      <c r="I273" s="823">
        <f>I275+I279+I282+I285+I288+I291+I294+I297+I301</f>
        <v>0</v>
      </c>
    </row>
    <row r="274" spans="1:9" ht="11.25" customHeight="1" x14ac:dyDescent="0.25">
      <c r="A274" s="188"/>
      <c r="B274" s="183"/>
      <c r="C274" s="184"/>
      <c r="D274" s="185"/>
      <c r="E274" s="189" t="s">
        <v>807</v>
      </c>
      <c r="F274" s="190"/>
      <c r="G274" s="819"/>
      <c r="H274" s="192"/>
      <c r="I274" s="225"/>
    </row>
    <row r="275" spans="1:9" x14ac:dyDescent="0.2">
      <c r="A275" s="194">
        <v>3010</v>
      </c>
      <c r="B275" s="227" t="s">
        <v>99</v>
      </c>
      <c r="C275" s="195">
        <v>1</v>
      </c>
      <c r="D275" s="196">
        <v>0</v>
      </c>
      <c r="E275" s="197" t="s">
        <v>98</v>
      </c>
      <c r="F275" s="198" t="s">
        <v>668</v>
      </c>
      <c r="G275" s="819">
        <f t="shared" si="4"/>
        <v>0</v>
      </c>
      <c r="H275" s="820">
        <f>H277+H278</f>
        <v>0</v>
      </c>
      <c r="I275" s="823">
        <f>I277+I278</f>
        <v>0</v>
      </c>
    </row>
    <row r="276" spans="1:9" s="10" customFormat="1" ht="10.5" customHeight="1" x14ac:dyDescent="0.25">
      <c r="A276" s="194"/>
      <c r="B276" s="183"/>
      <c r="C276" s="195"/>
      <c r="D276" s="196"/>
      <c r="E276" s="189" t="s">
        <v>808</v>
      </c>
      <c r="F276" s="198"/>
      <c r="G276" s="819"/>
      <c r="H276" s="217"/>
      <c r="I276" s="200"/>
    </row>
    <row r="277" spans="1:9" ht="15.75" x14ac:dyDescent="0.25">
      <c r="A277" s="194">
        <v>3011</v>
      </c>
      <c r="B277" s="229" t="s">
        <v>99</v>
      </c>
      <c r="C277" s="208">
        <v>1</v>
      </c>
      <c r="D277" s="209">
        <v>1</v>
      </c>
      <c r="E277" s="189" t="s">
        <v>669</v>
      </c>
      <c r="F277" s="216" t="s">
        <v>670</v>
      </c>
      <c r="G277" s="822">
        <f t="shared" si="4"/>
        <v>0</v>
      </c>
      <c r="H277" s="211"/>
      <c r="I277" s="212"/>
    </row>
    <row r="278" spans="1:9" ht="15.75" x14ac:dyDescent="0.25">
      <c r="A278" s="194">
        <v>3012</v>
      </c>
      <c r="B278" s="229" t="s">
        <v>99</v>
      </c>
      <c r="C278" s="208">
        <v>1</v>
      </c>
      <c r="D278" s="209">
        <v>2</v>
      </c>
      <c r="E278" s="189" t="s">
        <v>671</v>
      </c>
      <c r="F278" s="216" t="s">
        <v>672</v>
      </c>
      <c r="G278" s="819">
        <f t="shared" si="4"/>
        <v>0</v>
      </c>
      <c r="H278" s="819">
        <f>Sheet6!H800</f>
        <v>0</v>
      </c>
      <c r="I278" s="212"/>
    </row>
    <row r="279" spans="1:9" x14ac:dyDescent="0.2">
      <c r="A279" s="194">
        <v>3020</v>
      </c>
      <c r="B279" s="227" t="s">
        <v>99</v>
      </c>
      <c r="C279" s="195">
        <v>2</v>
      </c>
      <c r="D279" s="196">
        <v>0</v>
      </c>
      <c r="E279" s="197" t="s">
        <v>673</v>
      </c>
      <c r="F279" s="198" t="s">
        <v>674</v>
      </c>
      <c r="G279" s="62">
        <f t="shared" si="4"/>
        <v>0</v>
      </c>
      <c r="H279" s="61">
        <f>H281</f>
        <v>0</v>
      </c>
      <c r="I279" s="63">
        <f>I281</f>
        <v>0</v>
      </c>
    </row>
    <row r="280" spans="1:9" s="10" customFormat="1" ht="10.5" customHeight="1" x14ac:dyDescent="0.25">
      <c r="A280" s="194"/>
      <c r="B280" s="183"/>
      <c r="C280" s="195"/>
      <c r="D280" s="196"/>
      <c r="E280" s="189" t="s">
        <v>808</v>
      </c>
      <c r="F280" s="198"/>
      <c r="G280" s="62">
        <f t="shared" si="4"/>
        <v>0</v>
      </c>
      <c r="H280" s="199"/>
      <c r="I280" s="200"/>
    </row>
    <row r="281" spans="1:9" ht="15.75" x14ac:dyDescent="0.25">
      <c r="A281" s="194">
        <v>3021</v>
      </c>
      <c r="B281" s="229" t="s">
        <v>99</v>
      </c>
      <c r="C281" s="208">
        <v>2</v>
      </c>
      <c r="D281" s="209">
        <v>1</v>
      </c>
      <c r="E281" s="189" t="s">
        <v>673</v>
      </c>
      <c r="F281" s="216" t="s">
        <v>675</v>
      </c>
      <c r="G281" s="62">
        <f t="shared" si="4"/>
        <v>0</v>
      </c>
      <c r="H281" s="211"/>
      <c r="I281" s="212"/>
    </row>
    <row r="282" spans="1:9" x14ac:dyDescent="0.2">
      <c r="A282" s="194">
        <v>3030</v>
      </c>
      <c r="B282" s="227" t="s">
        <v>99</v>
      </c>
      <c r="C282" s="195">
        <v>3</v>
      </c>
      <c r="D282" s="196">
        <v>0</v>
      </c>
      <c r="E282" s="197" t="s">
        <v>676</v>
      </c>
      <c r="F282" s="198" t="s">
        <v>677</v>
      </c>
      <c r="G282" s="62">
        <f t="shared" si="4"/>
        <v>0</v>
      </c>
      <c r="H282" s="61">
        <f>H284</f>
        <v>0</v>
      </c>
      <c r="I282" s="63">
        <f>I284</f>
        <v>0</v>
      </c>
    </row>
    <row r="283" spans="1:9" s="10" customFormat="1" ht="15.75" x14ac:dyDescent="0.25">
      <c r="A283" s="194"/>
      <c r="B283" s="183"/>
      <c r="C283" s="195"/>
      <c r="D283" s="196"/>
      <c r="E283" s="189" t="s">
        <v>808</v>
      </c>
      <c r="F283" s="198"/>
      <c r="G283" s="62">
        <f t="shared" si="4"/>
        <v>0</v>
      </c>
      <c r="H283" s="199"/>
      <c r="I283" s="200"/>
    </row>
    <row r="284" spans="1:9" s="10" customFormat="1" ht="15.75" x14ac:dyDescent="0.25">
      <c r="A284" s="194">
        <v>3031</v>
      </c>
      <c r="B284" s="229" t="s">
        <v>99</v>
      </c>
      <c r="C284" s="208">
        <v>3</v>
      </c>
      <c r="D284" s="209" t="s">
        <v>2</v>
      </c>
      <c r="E284" s="189" t="s">
        <v>676</v>
      </c>
      <c r="F284" s="198"/>
      <c r="G284" s="62">
        <f t="shared" si="4"/>
        <v>0</v>
      </c>
      <c r="H284" s="199"/>
      <c r="I284" s="200"/>
    </row>
    <row r="285" spans="1:9" x14ac:dyDescent="0.2">
      <c r="A285" s="194">
        <v>3040</v>
      </c>
      <c r="B285" s="227" t="s">
        <v>99</v>
      </c>
      <c r="C285" s="195">
        <v>4</v>
      </c>
      <c r="D285" s="196">
        <v>0</v>
      </c>
      <c r="E285" s="197" t="s">
        <v>678</v>
      </c>
      <c r="F285" s="198" t="s">
        <v>679</v>
      </c>
      <c r="G285" s="62">
        <f t="shared" si="4"/>
        <v>0</v>
      </c>
      <c r="H285" s="61">
        <f>H287</f>
        <v>0</v>
      </c>
      <c r="I285" s="63">
        <f>I287</f>
        <v>0</v>
      </c>
    </row>
    <row r="286" spans="1:9" s="10" customFormat="1" ht="10.5" customHeight="1" x14ac:dyDescent="0.25">
      <c r="A286" s="194"/>
      <c r="B286" s="183"/>
      <c r="C286" s="195"/>
      <c r="D286" s="196"/>
      <c r="E286" s="189" t="s">
        <v>808</v>
      </c>
      <c r="F286" s="198"/>
      <c r="G286" s="62">
        <f t="shared" si="4"/>
        <v>0</v>
      </c>
      <c r="H286" s="199"/>
      <c r="I286" s="200"/>
    </row>
    <row r="287" spans="1:9" ht="15.75" x14ac:dyDescent="0.25">
      <c r="A287" s="194">
        <v>3041</v>
      </c>
      <c r="B287" s="229" t="s">
        <v>99</v>
      </c>
      <c r="C287" s="208">
        <v>4</v>
      </c>
      <c r="D287" s="209">
        <v>1</v>
      </c>
      <c r="E287" s="189" t="s">
        <v>678</v>
      </c>
      <c r="F287" s="216" t="s">
        <v>680</v>
      </c>
      <c r="G287" s="62">
        <f t="shared" si="4"/>
        <v>0</v>
      </c>
      <c r="H287" s="211"/>
      <c r="I287" s="212"/>
    </row>
    <row r="288" spans="1:9" x14ac:dyDescent="0.2">
      <c r="A288" s="194">
        <v>3050</v>
      </c>
      <c r="B288" s="227" t="s">
        <v>99</v>
      </c>
      <c r="C288" s="195">
        <v>5</v>
      </c>
      <c r="D288" s="196">
        <v>0</v>
      </c>
      <c r="E288" s="197" t="s">
        <v>681</v>
      </c>
      <c r="F288" s="198" t="s">
        <v>682</v>
      </c>
      <c r="G288" s="62">
        <f t="shared" si="4"/>
        <v>0</v>
      </c>
      <c r="H288" s="61">
        <f>H290</f>
        <v>0</v>
      </c>
      <c r="I288" s="63">
        <f>I290</f>
        <v>0</v>
      </c>
    </row>
    <row r="289" spans="1:9" s="10" customFormat="1" ht="10.5" customHeight="1" x14ac:dyDescent="0.25">
      <c r="A289" s="194"/>
      <c r="B289" s="183"/>
      <c r="C289" s="195"/>
      <c r="D289" s="196"/>
      <c r="E289" s="189" t="s">
        <v>808</v>
      </c>
      <c r="F289" s="198"/>
      <c r="G289" s="62">
        <f t="shared" si="4"/>
        <v>0</v>
      </c>
      <c r="H289" s="199"/>
      <c r="I289" s="200"/>
    </row>
    <row r="290" spans="1:9" ht="15.75" x14ac:dyDescent="0.25">
      <c r="A290" s="194">
        <v>3051</v>
      </c>
      <c r="B290" s="229" t="s">
        <v>99</v>
      </c>
      <c r="C290" s="208">
        <v>5</v>
      </c>
      <c r="D290" s="209">
        <v>1</v>
      </c>
      <c r="E290" s="189" t="s">
        <v>681</v>
      </c>
      <c r="F290" s="216" t="s">
        <v>682</v>
      </c>
      <c r="G290" s="62">
        <f t="shared" si="4"/>
        <v>0</v>
      </c>
      <c r="H290" s="211"/>
      <c r="I290" s="212"/>
    </row>
    <row r="291" spans="1:9" ht="14.25" customHeight="1" x14ac:dyDescent="0.2">
      <c r="A291" s="194">
        <v>3060</v>
      </c>
      <c r="B291" s="227" t="s">
        <v>99</v>
      </c>
      <c r="C291" s="195">
        <v>6</v>
      </c>
      <c r="D291" s="196">
        <v>0</v>
      </c>
      <c r="E291" s="197" t="s">
        <v>683</v>
      </c>
      <c r="F291" s="198" t="s">
        <v>684</v>
      </c>
      <c r="G291" s="62">
        <f t="shared" si="4"/>
        <v>0</v>
      </c>
      <c r="H291" s="61">
        <f>H293</f>
        <v>0</v>
      </c>
      <c r="I291" s="63">
        <f>I293</f>
        <v>0</v>
      </c>
    </row>
    <row r="292" spans="1:9" s="10" customFormat="1" ht="10.5" customHeight="1" x14ac:dyDescent="0.25">
      <c r="A292" s="194"/>
      <c r="B292" s="183"/>
      <c r="C292" s="195"/>
      <c r="D292" s="196"/>
      <c r="E292" s="189" t="s">
        <v>808</v>
      </c>
      <c r="F292" s="198"/>
      <c r="G292" s="62">
        <f t="shared" si="4"/>
        <v>0</v>
      </c>
      <c r="H292" s="199"/>
      <c r="I292" s="200"/>
    </row>
    <row r="293" spans="1:9" ht="12" customHeight="1" x14ac:dyDescent="0.25">
      <c r="A293" s="194">
        <v>3061</v>
      </c>
      <c r="B293" s="229" t="s">
        <v>99</v>
      </c>
      <c r="C293" s="208">
        <v>6</v>
      </c>
      <c r="D293" s="209">
        <v>1</v>
      </c>
      <c r="E293" s="189" t="s">
        <v>683</v>
      </c>
      <c r="F293" s="216" t="s">
        <v>684</v>
      </c>
      <c r="G293" s="62">
        <f t="shared" si="4"/>
        <v>0</v>
      </c>
      <c r="H293" s="211"/>
      <c r="I293" s="212"/>
    </row>
    <row r="294" spans="1:9" ht="28.5" x14ac:dyDescent="0.2">
      <c r="A294" s="194">
        <v>3070</v>
      </c>
      <c r="B294" s="227" t="s">
        <v>99</v>
      </c>
      <c r="C294" s="195">
        <v>7</v>
      </c>
      <c r="D294" s="196">
        <v>0</v>
      </c>
      <c r="E294" s="197" t="s">
        <v>685</v>
      </c>
      <c r="F294" s="198" t="s">
        <v>686</v>
      </c>
      <c r="G294" s="819">
        <f t="shared" si="4"/>
        <v>25000</v>
      </c>
      <c r="H294" s="820">
        <f>H296</f>
        <v>25000</v>
      </c>
      <c r="I294" s="823">
        <f>I296</f>
        <v>0</v>
      </c>
    </row>
    <row r="295" spans="1:9" s="10" customFormat="1" ht="10.5" customHeight="1" x14ac:dyDescent="0.25">
      <c r="A295" s="194"/>
      <c r="B295" s="183"/>
      <c r="C295" s="195"/>
      <c r="D295" s="196"/>
      <c r="E295" s="189" t="s">
        <v>808</v>
      </c>
      <c r="F295" s="198"/>
      <c r="G295" s="822">
        <f t="shared" si="4"/>
        <v>0</v>
      </c>
      <c r="H295" s="199"/>
      <c r="I295" s="200"/>
    </row>
    <row r="296" spans="1:9" ht="24" x14ac:dyDescent="0.25">
      <c r="A296" s="194">
        <v>3071</v>
      </c>
      <c r="B296" s="229" t="s">
        <v>99</v>
      </c>
      <c r="C296" s="208">
        <v>7</v>
      </c>
      <c r="D296" s="209">
        <v>1</v>
      </c>
      <c r="E296" s="189" t="s">
        <v>685</v>
      </c>
      <c r="F296" s="216" t="s">
        <v>688</v>
      </c>
      <c r="G296" s="819">
        <f t="shared" si="4"/>
        <v>25000</v>
      </c>
      <c r="H296" s="819">
        <f>SUM(Sheet6!H852)+Sheet6!H853</f>
        <v>25000</v>
      </c>
      <c r="I296" s="212"/>
    </row>
    <row r="297" spans="1:9" ht="36" x14ac:dyDescent="0.2">
      <c r="A297" s="194">
        <v>3080</v>
      </c>
      <c r="B297" s="227" t="s">
        <v>99</v>
      </c>
      <c r="C297" s="195">
        <v>8</v>
      </c>
      <c r="D297" s="196">
        <v>0</v>
      </c>
      <c r="E297" s="197" t="s">
        <v>689</v>
      </c>
      <c r="F297" s="198" t="s">
        <v>690</v>
      </c>
      <c r="G297" s="822">
        <f t="shared" si="4"/>
        <v>0</v>
      </c>
      <c r="H297" s="824">
        <f>H299</f>
        <v>0</v>
      </c>
      <c r="I297" s="823">
        <f>I299</f>
        <v>0</v>
      </c>
    </row>
    <row r="298" spans="1:9" s="10" customFormat="1" ht="10.5" customHeight="1" x14ac:dyDescent="0.25">
      <c r="A298" s="194"/>
      <c r="B298" s="183"/>
      <c r="C298" s="195"/>
      <c r="D298" s="196"/>
      <c r="E298" s="189" t="s">
        <v>808</v>
      </c>
      <c r="F298" s="198"/>
      <c r="G298" s="822">
        <f t="shared" si="4"/>
        <v>0</v>
      </c>
      <c r="H298" s="199"/>
      <c r="I298" s="200"/>
    </row>
    <row r="299" spans="1:9" ht="24" x14ac:dyDescent="0.25">
      <c r="A299" s="194">
        <v>3081</v>
      </c>
      <c r="B299" s="229" t="s">
        <v>99</v>
      </c>
      <c r="C299" s="208">
        <v>8</v>
      </c>
      <c r="D299" s="209">
        <v>1</v>
      </c>
      <c r="E299" s="189" t="s">
        <v>689</v>
      </c>
      <c r="F299" s="216" t="s">
        <v>691</v>
      </c>
      <c r="G299" s="822">
        <f t="shared" si="4"/>
        <v>0</v>
      </c>
      <c r="H299" s="211"/>
      <c r="I299" s="212"/>
    </row>
    <row r="300" spans="1:9" s="10" customFormat="1" ht="10.5" customHeight="1" x14ac:dyDescent="0.25">
      <c r="A300" s="194"/>
      <c r="B300" s="183"/>
      <c r="C300" s="195"/>
      <c r="D300" s="196"/>
      <c r="E300" s="189" t="s">
        <v>808</v>
      </c>
      <c r="F300" s="198"/>
      <c r="G300" s="822">
        <f t="shared" si="4"/>
        <v>0</v>
      </c>
      <c r="H300" s="199"/>
      <c r="I300" s="200"/>
    </row>
    <row r="301" spans="1:9" ht="23.25" customHeight="1" x14ac:dyDescent="0.2">
      <c r="A301" s="194">
        <v>3090</v>
      </c>
      <c r="B301" s="227" t="s">
        <v>99</v>
      </c>
      <c r="C301" s="195">
        <v>9</v>
      </c>
      <c r="D301" s="196">
        <v>0</v>
      </c>
      <c r="E301" s="197" t="s">
        <v>692</v>
      </c>
      <c r="F301" s="198" t="s">
        <v>693</v>
      </c>
      <c r="G301" s="819">
        <f t="shared" si="4"/>
        <v>0</v>
      </c>
      <c r="H301" s="820">
        <f>H303+H304</f>
        <v>0</v>
      </c>
      <c r="I301" s="823">
        <f>I303+I304</f>
        <v>0</v>
      </c>
    </row>
    <row r="302" spans="1:9" s="10" customFormat="1" ht="10.5" customHeight="1" x14ac:dyDescent="0.25">
      <c r="A302" s="194"/>
      <c r="B302" s="183"/>
      <c r="C302" s="195"/>
      <c r="D302" s="196"/>
      <c r="E302" s="189" t="s">
        <v>808</v>
      </c>
      <c r="F302" s="198"/>
      <c r="G302" s="822">
        <f t="shared" si="4"/>
        <v>0</v>
      </c>
      <c r="H302" s="199"/>
      <c r="I302" s="200"/>
    </row>
    <row r="303" spans="1:9" ht="17.25" customHeight="1" x14ac:dyDescent="0.25">
      <c r="A303" s="240">
        <v>3091</v>
      </c>
      <c r="B303" s="229" t="s">
        <v>99</v>
      </c>
      <c r="C303" s="241">
        <v>9</v>
      </c>
      <c r="D303" s="242">
        <v>1</v>
      </c>
      <c r="E303" s="243" t="s">
        <v>692</v>
      </c>
      <c r="F303" s="244" t="s">
        <v>694</v>
      </c>
      <c r="G303" s="822">
        <f t="shared" si="4"/>
        <v>0</v>
      </c>
      <c r="H303" s="245"/>
      <c r="I303" s="246"/>
    </row>
    <row r="304" spans="1:9" ht="25.5" customHeight="1" x14ac:dyDescent="0.2">
      <c r="A304" s="240">
        <v>3092</v>
      </c>
      <c r="B304" s="229" t="s">
        <v>99</v>
      </c>
      <c r="C304" s="241">
        <v>9</v>
      </c>
      <c r="D304" s="242">
        <v>2</v>
      </c>
      <c r="E304" s="243" t="s">
        <v>121</v>
      </c>
      <c r="F304" s="244"/>
      <c r="G304" s="819">
        <f t="shared" si="4"/>
        <v>0</v>
      </c>
      <c r="H304" s="819"/>
      <c r="I304" s="822">
        <f>Sheet6!I850</f>
        <v>0</v>
      </c>
    </row>
    <row r="305" spans="1:9" s="53" customFormat="1" ht="32.25" customHeight="1" x14ac:dyDescent="0.2">
      <c r="A305" s="247">
        <v>3100</v>
      </c>
      <c r="B305" s="195" t="s">
        <v>100</v>
      </c>
      <c r="C305" s="195">
        <v>0</v>
      </c>
      <c r="D305" s="196">
        <v>0</v>
      </c>
      <c r="E305" s="248" t="s">
        <v>877</v>
      </c>
      <c r="F305" s="249"/>
      <c r="G305" s="834">
        <f>H305+I305-Sheet1!F141</f>
        <v>0</v>
      </c>
      <c r="H305" s="834">
        <f>H307</f>
        <v>150000</v>
      </c>
      <c r="I305" s="835">
        <f>I307</f>
        <v>0</v>
      </c>
    </row>
    <row r="306" spans="1:9" ht="11.25" customHeight="1" x14ac:dyDescent="0.25">
      <c r="A306" s="240"/>
      <c r="B306" s="183"/>
      <c r="C306" s="184"/>
      <c r="D306" s="185"/>
      <c r="E306" s="189" t="s">
        <v>807</v>
      </c>
      <c r="F306" s="190"/>
      <c r="G306" s="833"/>
      <c r="H306" s="224"/>
      <c r="I306" s="225"/>
    </row>
    <row r="307" spans="1:9" ht="24" x14ac:dyDescent="0.2">
      <c r="A307" s="240">
        <v>3110</v>
      </c>
      <c r="B307" s="250" t="s">
        <v>100</v>
      </c>
      <c r="C307" s="250">
        <v>1</v>
      </c>
      <c r="D307" s="251">
        <v>0</v>
      </c>
      <c r="E307" s="238" t="s">
        <v>737</v>
      </c>
      <c r="F307" s="216"/>
      <c r="G307" s="834">
        <f>H307+I307-Sheet1!F141</f>
        <v>0</v>
      </c>
      <c r="H307" s="834">
        <f>H309</f>
        <v>150000</v>
      </c>
      <c r="I307" s="835">
        <f>I309</f>
        <v>0</v>
      </c>
    </row>
    <row r="308" spans="1:9" s="10" customFormat="1" ht="10.5" customHeight="1" x14ac:dyDescent="0.25">
      <c r="A308" s="240"/>
      <c r="B308" s="183"/>
      <c r="C308" s="195"/>
      <c r="D308" s="196"/>
      <c r="E308" s="189" t="s">
        <v>808</v>
      </c>
      <c r="F308" s="198"/>
      <c r="G308" s="833"/>
      <c r="H308" s="199"/>
      <c r="I308" s="200"/>
    </row>
    <row r="309" spans="1:9" ht="15.75" thickBot="1" x14ac:dyDescent="0.25">
      <c r="A309" s="252">
        <v>3112</v>
      </c>
      <c r="B309" s="253" t="s">
        <v>100</v>
      </c>
      <c r="C309" s="253">
        <v>1</v>
      </c>
      <c r="D309" s="254">
        <v>2</v>
      </c>
      <c r="E309" s="255" t="s">
        <v>738</v>
      </c>
      <c r="F309" s="256"/>
      <c r="G309" s="834">
        <f>H309+I309-Sheet1!F141</f>
        <v>0</v>
      </c>
      <c r="H309" s="834">
        <f>Sheet1!F141</f>
        <v>150000</v>
      </c>
      <c r="I309" s="834"/>
    </row>
    <row r="310" spans="1:9" x14ac:dyDescent="0.2">
      <c r="B310" s="35"/>
      <c r="C310" s="36"/>
      <c r="D310" s="37"/>
    </row>
    <row r="311" spans="1:9" x14ac:dyDescent="0.2">
      <c r="B311" s="38"/>
      <c r="C311" s="36"/>
      <c r="D311" s="37"/>
    </row>
    <row r="312" spans="1:9" x14ac:dyDescent="0.2">
      <c r="B312" s="38"/>
      <c r="C312" s="36"/>
      <c r="D312" s="37"/>
      <c r="E312" s="6"/>
    </row>
    <row r="313" spans="1:9" x14ac:dyDescent="0.2">
      <c r="B313" s="38"/>
      <c r="C313" s="39"/>
      <c r="D313" s="40"/>
    </row>
  </sheetData>
  <mergeCells count="11">
    <mergeCell ref="B5:B6"/>
    <mergeCell ref="C5:C6"/>
    <mergeCell ref="D5:D6"/>
    <mergeCell ref="H5:I5"/>
    <mergeCell ref="A1:I1"/>
    <mergeCell ref="A2:I2"/>
    <mergeCell ref="H4:I4"/>
    <mergeCell ref="A5:A6"/>
    <mergeCell ref="E5:E6"/>
    <mergeCell ref="F5:F6"/>
    <mergeCell ref="G5:G6"/>
  </mergeCells>
  <phoneticPr fontId="0" type="noConversion"/>
  <pageMargins left="0" right="0" top="0.35433070866141736" bottom="0.43307086614173229" header="0.15748031496062992" footer="0.23622047244094491"/>
  <pageSetup paperSize="9" scale="95" firstPageNumber="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7"/>
  <sheetViews>
    <sheetView topLeftCell="A218" workbookViewId="0">
      <selection activeCell="B229" sqref="B229"/>
    </sheetView>
  </sheetViews>
  <sheetFormatPr defaultRowHeight="12.75" outlineLevelRow="1" x14ac:dyDescent="0.2"/>
  <cols>
    <col min="1" max="1" width="5.85546875" style="56" customWidth="1"/>
    <col min="2" max="2" width="49.5703125" style="56" customWidth="1"/>
    <col min="3" max="3" width="6.28515625" style="41" customWidth="1"/>
    <col min="4" max="4" width="14.85546875" style="56" customWidth="1"/>
    <col min="5" max="5" width="12.28515625" style="56" customWidth="1"/>
    <col min="6" max="6" width="12" style="56" customWidth="1"/>
    <col min="7" max="16384" width="9.140625" style="56"/>
  </cols>
  <sheetData>
    <row r="1" spans="1:6" s="55" customFormat="1" ht="27" customHeight="1" x14ac:dyDescent="0.2">
      <c r="A1" s="930" t="s">
        <v>22</v>
      </c>
      <c r="B1" s="930"/>
      <c r="C1" s="930"/>
      <c r="D1" s="930"/>
      <c r="E1" s="930"/>
      <c r="F1" s="930"/>
    </row>
    <row r="2" spans="1:6" ht="37.5" customHeight="1" x14ac:dyDescent="0.25">
      <c r="A2" s="931" t="s">
        <v>23</v>
      </c>
      <c r="B2" s="931"/>
      <c r="C2" s="931"/>
      <c r="D2" s="931"/>
      <c r="E2" s="931"/>
      <c r="F2" s="931"/>
    </row>
    <row r="3" spans="1:6" s="57" customFormat="1" ht="15.75" x14ac:dyDescent="0.25">
      <c r="A3" s="98" t="s">
        <v>878</v>
      </c>
      <c r="B3" s="98"/>
      <c r="C3" s="98"/>
      <c r="D3" s="93"/>
      <c r="E3" s="93"/>
      <c r="F3" s="93"/>
    </row>
    <row r="4" spans="1:6" ht="13.5" thickBot="1" x14ac:dyDescent="0.25">
      <c r="A4" s="93"/>
      <c r="B4" s="93"/>
      <c r="C4" s="257"/>
      <c r="D4" s="93"/>
      <c r="E4" s="921" t="s">
        <v>20</v>
      </c>
      <c r="F4" s="921"/>
    </row>
    <row r="5" spans="1:6" ht="30" customHeight="1" thickBot="1" x14ac:dyDescent="0.25">
      <c r="A5" s="932" t="s">
        <v>24</v>
      </c>
      <c r="B5" s="258" t="s">
        <v>740</v>
      </c>
      <c r="C5" s="259"/>
      <c r="D5" s="936" t="s">
        <v>25</v>
      </c>
      <c r="E5" s="934" t="s">
        <v>807</v>
      </c>
      <c r="F5" s="935"/>
    </row>
    <row r="6" spans="1:6" ht="26.25" thickBot="1" x14ac:dyDescent="0.25">
      <c r="A6" s="933"/>
      <c r="B6" s="260" t="s">
        <v>741</v>
      </c>
      <c r="C6" s="261" t="s">
        <v>742</v>
      </c>
      <c r="D6" s="937"/>
      <c r="E6" s="262" t="s">
        <v>16</v>
      </c>
      <c r="F6" s="262" t="s">
        <v>17</v>
      </c>
    </row>
    <row r="7" spans="1:6" ht="13.5" thickBot="1" x14ac:dyDescent="0.25">
      <c r="A7" s="263">
        <v>1</v>
      </c>
      <c r="B7" s="263">
        <v>2</v>
      </c>
      <c r="C7" s="263" t="s">
        <v>743</v>
      </c>
      <c r="D7" s="263">
        <v>4</v>
      </c>
      <c r="E7" s="263">
        <v>5</v>
      </c>
      <c r="F7" s="263">
        <v>6</v>
      </c>
    </row>
    <row r="8" spans="1:6" ht="32.25" thickBot="1" x14ac:dyDescent="0.25">
      <c r="A8" s="264">
        <v>4000</v>
      </c>
      <c r="B8" s="265" t="s">
        <v>879</v>
      </c>
      <c r="C8" s="266"/>
      <c r="D8" s="813">
        <f>E8+F8-Sheet1!F141</f>
        <v>2200456.2999999998</v>
      </c>
      <c r="E8" s="813">
        <f>E10</f>
        <v>1335049.8999999999</v>
      </c>
      <c r="F8" s="859">
        <f>F171+F206</f>
        <v>1015406.4</v>
      </c>
    </row>
    <row r="9" spans="1:6" ht="13.5" thickBot="1" x14ac:dyDescent="0.25">
      <c r="A9" s="264"/>
      <c r="B9" s="267" t="s">
        <v>811</v>
      </c>
      <c r="C9" s="266"/>
      <c r="D9" s="268"/>
      <c r="E9" s="269"/>
      <c r="F9" s="270"/>
    </row>
    <row r="10" spans="1:6" ht="42" customHeight="1" thickBot="1" x14ac:dyDescent="0.25">
      <c r="A10" s="264">
        <v>4050</v>
      </c>
      <c r="B10" s="271" t="s">
        <v>880</v>
      </c>
      <c r="C10" s="272" t="s">
        <v>250</v>
      </c>
      <c r="D10" s="813">
        <f>E10-Sheet1!F141</f>
        <v>1185049.8999999999</v>
      </c>
      <c r="E10" s="813">
        <f>E12+E25+E68+E83+E93++E127+E142+E115</f>
        <v>1335049.8999999999</v>
      </c>
      <c r="F10" s="860" t="str">
        <f>F12</f>
        <v xml:space="preserve"> X</v>
      </c>
    </row>
    <row r="11" spans="1:6" ht="13.5" thickBot="1" x14ac:dyDescent="0.25">
      <c r="A11" s="264"/>
      <c r="B11" s="267" t="s">
        <v>811</v>
      </c>
      <c r="C11" s="273"/>
      <c r="D11" s="274"/>
      <c r="E11" s="275"/>
      <c r="F11" s="276"/>
    </row>
    <row r="12" spans="1:6" ht="30.75" customHeight="1" thickBot="1" x14ac:dyDescent="0.25">
      <c r="A12" s="264">
        <v>4100</v>
      </c>
      <c r="B12" s="277" t="s">
        <v>881</v>
      </c>
      <c r="C12" s="278" t="s">
        <v>250</v>
      </c>
      <c r="D12" s="788">
        <f>E12</f>
        <v>468079.9</v>
      </c>
      <c r="E12" s="788">
        <f>E14+E19+E22</f>
        <v>468079.9</v>
      </c>
      <c r="F12" s="279" t="str">
        <f>F22</f>
        <v xml:space="preserve"> X</v>
      </c>
    </row>
    <row r="13" spans="1:6" ht="13.5" thickBot="1" x14ac:dyDescent="0.25">
      <c r="A13" s="280"/>
      <c r="B13" s="281" t="s">
        <v>811</v>
      </c>
      <c r="C13" s="282"/>
      <c r="D13" s="283"/>
      <c r="E13" s="284"/>
      <c r="F13" s="285"/>
    </row>
    <row r="14" spans="1:6" ht="24.75" thickBot="1" x14ac:dyDescent="0.25">
      <c r="A14" s="264">
        <v>4110</v>
      </c>
      <c r="B14" s="286" t="s">
        <v>882</v>
      </c>
      <c r="C14" s="278" t="s">
        <v>250</v>
      </c>
      <c r="D14" s="788">
        <f>E14</f>
        <v>468079.9</v>
      </c>
      <c r="E14" s="842">
        <f>E16+E17+E18</f>
        <v>468079.9</v>
      </c>
      <c r="F14" s="287" t="s">
        <v>259</v>
      </c>
    </row>
    <row r="15" spans="1:6" ht="13.5" thickBot="1" x14ac:dyDescent="0.25">
      <c r="A15" s="288"/>
      <c r="B15" s="289" t="s">
        <v>808</v>
      </c>
      <c r="C15" s="290"/>
      <c r="D15" s="291"/>
      <c r="E15" s="292"/>
      <c r="F15" s="293"/>
    </row>
    <row r="16" spans="1:6" ht="24" x14ac:dyDescent="0.2">
      <c r="A16" s="294">
        <v>4111</v>
      </c>
      <c r="B16" s="295" t="s">
        <v>744</v>
      </c>
      <c r="C16" s="296" t="s">
        <v>102</v>
      </c>
      <c r="D16" s="819">
        <f>E16</f>
        <v>436079.9</v>
      </c>
      <c r="E16" s="820">
        <f>Sheet6!H15+Sheet6!H79+Sheet6!H256+Sheet6!H390+Sheet6!H453+Sheet6!H599+Sheet6!H615+Sheet6!H701</f>
        <v>436079.9</v>
      </c>
      <c r="F16" s="297" t="s">
        <v>259</v>
      </c>
    </row>
    <row r="17" spans="1:6" ht="24" x14ac:dyDescent="0.2">
      <c r="A17" s="294">
        <v>4112</v>
      </c>
      <c r="B17" s="295" t="s">
        <v>745</v>
      </c>
      <c r="C17" s="298" t="s">
        <v>103</v>
      </c>
      <c r="D17" s="819">
        <f>E17</f>
        <v>32000</v>
      </c>
      <c r="E17" s="839">
        <f>Sheet6!G22+Sheet6!G82+Sheet6!H790+Sheet6!H616</f>
        <v>32000</v>
      </c>
      <c r="F17" s="297" t="s">
        <v>259</v>
      </c>
    </row>
    <row r="18" spans="1:6" ht="13.5" thickBot="1" x14ac:dyDescent="0.25">
      <c r="A18" s="299">
        <v>4114</v>
      </c>
      <c r="B18" s="300" t="s">
        <v>746</v>
      </c>
      <c r="C18" s="301" t="s">
        <v>101</v>
      </c>
      <c r="D18" s="840">
        <f>E18</f>
        <v>0</v>
      </c>
      <c r="E18" s="841">
        <f>Sheet6!H16</f>
        <v>0</v>
      </c>
      <c r="F18" s="302" t="s">
        <v>259</v>
      </c>
    </row>
    <row r="19" spans="1:6" ht="24.75" thickBot="1" x14ac:dyDescent="0.25">
      <c r="A19" s="264">
        <v>4120</v>
      </c>
      <c r="B19" s="303" t="s">
        <v>883</v>
      </c>
      <c r="C19" s="278" t="s">
        <v>250</v>
      </c>
      <c r="D19" s="807">
        <f>E19</f>
        <v>0</v>
      </c>
      <c r="E19" s="846">
        <f>E21</f>
        <v>0</v>
      </c>
      <c r="F19" s="287" t="s">
        <v>259</v>
      </c>
    </row>
    <row r="20" spans="1:6" ht="13.5" thickBot="1" x14ac:dyDescent="0.25">
      <c r="A20" s="288"/>
      <c r="B20" s="289" t="s">
        <v>808</v>
      </c>
      <c r="C20" s="290"/>
      <c r="D20" s="291"/>
      <c r="E20" s="292"/>
      <c r="F20" s="293"/>
    </row>
    <row r="21" spans="1:6" ht="13.5" customHeight="1" thickBot="1" x14ac:dyDescent="0.25">
      <c r="A21" s="299">
        <v>4121</v>
      </c>
      <c r="B21" s="300" t="s">
        <v>747</v>
      </c>
      <c r="C21" s="301" t="s">
        <v>104</v>
      </c>
      <c r="D21" s="840">
        <f>E21</f>
        <v>0</v>
      </c>
      <c r="E21" s="304"/>
      <c r="F21" s="302" t="s">
        <v>259</v>
      </c>
    </row>
    <row r="22" spans="1:6" ht="25.5" customHeight="1" thickBot="1" x14ac:dyDescent="0.25">
      <c r="A22" s="264">
        <v>4130</v>
      </c>
      <c r="B22" s="303" t="s">
        <v>884</v>
      </c>
      <c r="C22" s="278" t="s">
        <v>250</v>
      </c>
      <c r="D22" s="788">
        <f>E22</f>
        <v>0</v>
      </c>
      <c r="E22" s="842">
        <f>E24</f>
        <v>0</v>
      </c>
      <c r="F22" s="305" t="s">
        <v>259</v>
      </c>
    </row>
    <row r="23" spans="1:6" ht="13.5" thickBot="1" x14ac:dyDescent="0.25">
      <c r="A23" s="288"/>
      <c r="B23" s="289" t="s">
        <v>808</v>
      </c>
      <c r="C23" s="290"/>
      <c r="D23" s="845"/>
      <c r="E23" s="306"/>
      <c r="F23" s="293"/>
    </row>
    <row r="24" spans="1:6" ht="13.5" customHeight="1" thickBot="1" x14ac:dyDescent="0.25">
      <c r="A24" s="307">
        <v>4131</v>
      </c>
      <c r="B24" s="308" t="s">
        <v>105</v>
      </c>
      <c r="C24" s="309" t="s">
        <v>106</v>
      </c>
      <c r="D24" s="820">
        <f>E24</f>
        <v>0</v>
      </c>
      <c r="E24" s="820"/>
      <c r="F24" s="305" t="s">
        <v>260</v>
      </c>
    </row>
    <row r="25" spans="1:6" ht="36" customHeight="1" thickBot="1" x14ac:dyDescent="0.25">
      <c r="A25" s="264">
        <v>4200</v>
      </c>
      <c r="B25" s="310" t="s">
        <v>885</v>
      </c>
      <c r="C25" s="278" t="s">
        <v>250</v>
      </c>
      <c r="D25" s="788">
        <f>E25</f>
        <v>155070</v>
      </c>
      <c r="E25" s="842">
        <f>E27+E36+E41+E51+E54+E58</f>
        <v>155070</v>
      </c>
      <c r="F25" s="287" t="s">
        <v>259</v>
      </c>
    </row>
    <row r="26" spans="1:6" ht="13.5" thickBot="1" x14ac:dyDescent="0.25">
      <c r="A26" s="280"/>
      <c r="B26" s="281" t="s">
        <v>811</v>
      </c>
      <c r="C26" s="282"/>
      <c r="D26" s="283"/>
      <c r="E26" s="284"/>
      <c r="F26" s="285"/>
    </row>
    <row r="27" spans="1:6" ht="33.75" thickBot="1" x14ac:dyDescent="0.25">
      <c r="A27" s="264">
        <v>4210</v>
      </c>
      <c r="B27" s="303" t="s">
        <v>886</v>
      </c>
      <c r="C27" s="278" t="s">
        <v>250</v>
      </c>
      <c r="D27" s="788">
        <f>E27</f>
        <v>35400</v>
      </c>
      <c r="E27" s="842">
        <f>E29+E30+E31+E32+E33+E34+E35</f>
        <v>35400</v>
      </c>
      <c r="F27" s="287" t="s">
        <v>259</v>
      </c>
    </row>
    <row r="28" spans="1:6" ht="13.5" thickBot="1" x14ac:dyDescent="0.25">
      <c r="A28" s="288"/>
      <c r="B28" s="289" t="s">
        <v>808</v>
      </c>
      <c r="C28" s="290"/>
      <c r="D28" s="843">
        <f t="shared" ref="D28:D67" si="0">E28</f>
        <v>0</v>
      </c>
      <c r="E28" s="292"/>
      <c r="F28" s="293"/>
    </row>
    <row r="29" spans="1:6" ht="22.5" customHeight="1" x14ac:dyDescent="0.2">
      <c r="A29" s="294">
        <v>4211</v>
      </c>
      <c r="B29" s="295" t="s">
        <v>107</v>
      </c>
      <c r="C29" s="298" t="s">
        <v>108</v>
      </c>
      <c r="D29" s="819">
        <f t="shared" si="0"/>
        <v>1500</v>
      </c>
      <c r="E29" s="313">
        <f>Sheet6!H125</f>
        <v>1500</v>
      </c>
      <c r="F29" s="297" t="s">
        <v>259</v>
      </c>
    </row>
    <row r="30" spans="1:6" x14ac:dyDescent="0.2">
      <c r="A30" s="294">
        <v>4212</v>
      </c>
      <c r="B30" s="312" t="s">
        <v>887</v>
      </c>
      <c r="C30" s="298" t="s">
        <v>109</v>
      </c>
      <c r="D30" s="819">
        <f t="shared" si="0"/>
        <v>21400</v>
      </c>
      <c r="E30" s="313">
        <f>Sheet6!H27+Sheet6!H110+Sheet6!H465+Sheet6!H624+Sheet6!H708</f>
        <v>21400</v>
      </c>
      <c r="F30" s="297" t="s">
        <v>259</v>
      </c>
    </row>
    <row r="31" spans="1:6" x14ac:dyDescent="0.2">
      <c r="A31" s="294">
        <v>4213</v>
      </c>
      <c r="B31" s="295" t="s">
        <v>748</v>
      </c>
      <c r="C31" s="298" t="s">
        <v>110</v>
      </c>
      <c r="D31" s="819">
        <f t="shared" si="0"/>
        <v>7100</v>
      </c>
      <c r="E31" s="313">
        <f>Sheet6!H28+Sheet6!H454+Sheet6!H273</f>
        <v>7100</v>
      </c>
      <c r="F31" s="297" t="s">
        <v>259</v>
      </c>
    </row>
    <row r="32" spans="1:6" x14ac:dyDescent="0.2">
      <c r="A32" s="294">
        <v>4214</v>
      </c>
      <c r="B32" s="295" t="s">
        <v>749</v>
      </c>
      <c r="C32" s="298" t="s">
        <v>111</v>
      </c>
      <c r="D32" s="819">
        <f t="shared" si="0"/>
        <v>5000</v>
      </c>
      <c r="E32" s="313">
        <f>Sheet6!H26+Sheet6!H600+Sheet6!H620</f>
        <v>5000</v>
      </c>
      <c r="F32" s="297" t="s">
        <v>259</v>
      </c>
    </row>
    <row r="33" spans="1:6" x14ac:dyDescent="0.2">
      <c r="A33" s="294">
        <v>4215</v>
      </c>
      <c r="B33" s="295" t="s">
        <v>750</v>
      </c>
      <c r="C33" s="298" t="s">
        <v>112</v>
      </c>
      <c r="D33" s="819">
        <f t="shared" si="0"/>
        <v>400</v>
      </c>
      <c r="E33" s="311">
        <f>Sheet6!H17</f>
        <v>400</v>
      </c>
      <c r="F33" s="297" t="s">
        <v>259</v>
      </c>
    </row>
    <row r="34" spans="1:6" ht="17.25" customHeight="1" x14ac:dyDescent="0.2">
      <c r="A34" s="294">
        <v>4216</v>
      </c>
      <c r="B34" s="295" t="s">
        <v>751</v>
      </c>
      <c r="C34" s="298" t="s">
        <v>113</v>
      </c>
      <c r="D34" s="822">
        <f t="shared" si="0"/>
        <v>0</v>
      </c>
      <c r="E34" s="311"/>
      <c r="F34" s="297" t="s">
        <v>259</v>
      </c>
    </row>
    <row r="35" spans="1:6" ht="13.5" thickBot="1" x14ac:dyDescent="0.25">
      <c r="A35" s="299">
        <v>4217</v>
      </c>
      <c r="B35" s="300" t="s">
        <v>752</v>
      </c>
      <c r="C35" s="301" t="s">
        <v>114</v>
      </c>
      <c r="D35" s="840">
        <f t="shared" si="0"/>
        <v>0</v>
      </c>
      <c r="E35" s="304"/>
      <c r="F35" s="302" t="s">
        <v>259</v>
      </c>
    </row>
    <row r="36" spans="1:6" ht="24.75" thickBot="1" x14ac:dyDescent="0.25">
      <c r="A36" s="264">
        <v>4220</v>
      </c>
      <c r="B36" s="303" t="s">
        <v>888</v>
      </c>
      <c r="C36" s="278" t="s">
        <v>250</v>
      </c>
      <c r="D36" s="788">
        <f t="shared" si="0"/>
        <v>500</v>
      </c>
      <c r="E36" s="842">
        <f>E38+E39+E40</f>
        <v>500</v>
      </c>
      <c r="F36" s="287" t="s">
        <v>259</v>
      </c>
    </row>
    <row r="37" spans="1:6" ht="13.5" thickBot="1" x14ac:dyDescent="0.25">
      <c r="A37" s="288"/>
      <c r="B37" s="289" t="s">
        <v>808</v>
      </c>
      <c r="C37" s="290"/>
      <c r="D37" s="845">
        <f t="shared" si="0"/>
        <v>0</v>
      </c>
      <c r="E37" s="306"/>
      <c r="F37" s="293"/>
    </row>
    <row r="38" spans="1:6" x14ac:dyDescent="0.2">
      <c r="A38" s="294">
        <v>4221</v>
      </c>
      <c r="B38" s="295" t="s">
        <v>753</v>
      </c>
      <c r="C38" s="314">
        <v>4221</v>
      </c>
      <c r="D38" s="819">
        <f t="shared" si="0"/>
        <v>500</v>
      </c>
      <c r="E38" s="313">
        <f>Sheet6!H32+Sheet6!H601</f>
        <v>500</v>
      </c>
      <c r="F38" s="297" t="s">
        <v>259</v>
      </c>
    </row>
    <row r="39" spans="1:6" x14ac:dyDescent="0.2">
      <c r="A39" s="294">
        <v>4222</v>
      </c>
      <c r="B39" s="295" t="s">
        <v>754</v>
      </c>
      <c r="C39" s="298" t="s">
        <v>212</v>
      </c>
      <c r="D39" s="822">
        <f t="shared" si="0"/>
        <v>0</v>
      </c>
      <c r="E39" s="311">
        <f>Sheet6!H60</f>
        <v>0</v>
      </c>
      <c r="F39" s="297" t="s">
        <v>259</v>
      </c>
    </row>
    <row r="40" spans="1:6" ht="13.5" thickBot="1" x14ac:dyDescent="0.25">
      <c r="A40" s="299">
        <v>4223</v>
      </c>
      <c r="B40" s="300" t="s">
        <v>755</v>
      </c>
      <c r="C40" s="301" t="s">
        <v>213</v>
      </c>
      <c r="D40" s="840">
        <f t="shared" si="0"/>
        <v>0</v>
      </c>
      <c r="E40" s="304">
        <f>Sheet6!H18</f>
        <v>0</v>
      </c>
      <c r="F40" s="302" t="s">
        <v>259</v>
      </c>
    </row>
    <row r="41" spans="1:6" ht="45.75" thickBot="1" x14ac:dyDescent="0.25">
      <c r="A41" s="264">
        <v>4230</v>
      </c>
      <c r="B41" s="303" t="s">
        <v>889</v>
      </c>
      <c r="C41" s="278" t="s">
        <v>250</v>
      </c>
      <c r="D41" s="788">
        <f t="shared" si="0"/>
        <v>51400</v>
      </c>
      <c r="E41" s="842">
        <f>E43+E44+E45+E46+E47+E48+E49+E50</f>
        <v>51400</v>
      </c>
      <c r="F41" s="287" t="s">
        <v>259</v>
      </c>
    </row>
    <row r="42" spans="1:6" ht="13.5" thickBot="1" x14ac:dyDescent="0.25">
      <c r="A42" s="288"/>
      <c r="B42" s="289" t="s">
        <v>808</v>
      </c>
      <c r="C42" s="290"/>
      <c r="D42" s="843">
        <f t="shared" si="0"/>
        <v>0</v>
      </c>
      <c r="E42" s="292"/>
      <c r="F42" s="293"/>
    </row>
    <row r="43" spans="1:6" x14ac:dyDescent="0.2">
      <c r="A43" s="294">
        <v>4231</v>
      </c>
      <c r="B43" s="295" t="s">
        <v>756</v>
      </c>
      <c r="C43" s="298" t="s">
        <v>214</v>
      </c>
      <c r="D43" s="819">
        <f t="shared" si="0"/>
        <v>0</v>
      </c>
      <c r="E43" s="313">
        <f>Sheet6!G89+Sheet6!G643+Sheet6!G709+Sheet6!G760+Sheet6!G497</f>
        <v>0</v>
      </c>
      <c r="F43" s="297" t="s">
        <v>259</v>
      </c>
    </row>
    <row r="44" spans="1:6" x14ac:dyDescent="0.2">
      <c r="A44" s="294">
        <v>4232</v>
      </c>
      <c r="B44" s="295" t="s">
        <v>757</v>
      </c>
      <c r="C44" s="298" t="s">
        <v>215</v>
      </c>
      <c r="D44" s="819">
        <f t="shared" si="0"/>
        <v>2800</v>
      </c>
      <c r="E44" s="313">
        <f>Sheet6!H35+Sheet6!H88+Sheet6!H111</f>
        <v>2800</v>
      </c>
      <c r="F44" s="297" t="s">
        <v>259</v>
      </c>
    </row>
    <row r="45" spans="1:6" ht="24" x14ac:dyDescent="0.2">
      <c r="A45" s="294">
        <v>4233</v>
      </c>
      <c r="B45" s="295" t="s">
        <v>758</v>
      </c>
      <c r="C45" s="298" t="s">
        <v>216</v>
      </c>
      <c r="D45" s="819">
        <f t="shared" si="0"/>
        <v>200</v>
      </c>
      <c r="E45" s="313">
        <f>Sheet6!H19</f>
        <v>200</v>
      </c>
      <c r="F45" s="297" t="s">
        <v>259</v>
      </c>
    </row>
    <row r="46" spans="1:6" x14ac:dyDescent="0.2">
      <c r="A46" s="294">
        <v>4234</v>
      </c>
      <c r="B46" s="295" t="s">
        <v>759</v>
      </c>
      <c r="C46" s="298" t="s">
        <v>217</v>
      </c>
      <c r="D46" s="819">
        <f t="shared" si="0"/>
        <v>500</v>
      </c>
      <c r="E46" s="313">
        <f>Sheet6!H31</f>
        <v>500</v>
      </c>
      <c r="F46" s="297" t="s">
        <v>259</v>
      </c>
    </row>
    <row r="47" spans="1:6" x14ac:dyDescent="0.2">
      <c r="A47" s="294">
        <v>4235</v>
      </c>
      <c r="B47" s="315" t="s">
        <v>760</v>
      </c>
      <c r="C47" s="316">
        <v>4235</v>
      </c>
      <c r="D47" s="819">
        <f t="shared" si="0"/>
        <v>500</v>
      </c>
      <c r="E47" s="313">
        <f>Sheet6!H36</f>
        <v>500</v>
      </c>
      <c r="F47" s="297" t="s">
        <v>259</v>
      </c>
    </row>
    <row r="48" spans="1:6" ht="24" x14ac:dyDescent="0.2">
      <c r="A48" s="294">
        <v>4236</v>
      </c>
      <c r="B48" s="295" t="s">
        <v>761</v>
      </c>
      <c r="C48" s="298" t="s">
        <v>218</v>
      </c>
      <c r="D48" s="819">
        <f t="shared" si="0"/>
        <v>0</v>
      </c>
      <c r="E48" s="313"/>
      <c r="F48" s="297" t="s">
        <v>259</v>
      </c>
    </row>
    <row r="49" spans="1:6" x14ac:dyDescent="0.2">
      <c r="A49" s="294">
        <v>4237</v>
      </c>
      <c r="B49" s="295" t="s">
        <v>762</v>
      </c>
      <c r="C49" s="298" t="s">
        <v>219</v>
      </c>
      <c r="D49" s="819">
        <f t="shared" si="0"/>
        <v>2600</v>
      </c>
      <c r="E49" s="313">
        <f>Sheet6!H20+Sheet6!H114+Sheet6!H630</f>
        <v>2600</v>
      </c>
      <c r="F49" s="297" t="s">
        <v>259</v>
      </c>
    </row>
    <row r="50" spans="1:6" ht="13.5" thickBot="1" x14ac:dyDescent="0.25">
      <c r="A50" s="299">
        <v>4238</v>
      </c>
      <c r="B50" s="300" t="s">
        <v>763</v>
      </c>
      <c r="C50" s="301" t="s">
        <v>220</v>
      </c>
      <c r="D50" s="844">
        <f t="shared" si="0"/>
        <v>44800</v>
      </c>
      <c r="E50" s="304">
        <f>Sheet6!H21+Sheet6!H122+Sheet6!H181+Sheet6!H257+Sheet6!H274+Sheet6!H309+Sheet6!H391+Sheet6!H455+Sheet6!H631</f>
        <v>44800</v>
      </c>
      <c r="F50" s="302" t="s">
        <v>259</v>
      </c>
    </row>
    <row r="51" spans="1:6" ht="24.75" thickBot="1" x14ac:dyDescent="0.25">
      <c r="A51" s="264">
        <v>4240</v>
      </c>
      <c r="B51" s="303" t="s">
        <v>890</v>
      </c>
      <c r="C51" s="278" t="s">
        <v>250</v>
      </c>
      <c r="D51" s="788">
        <f t="shared" si="0"/>
        <v>17000</v>
      </c>
      <c r="E51" s="842">
        <f>E53</f>
        <v>17000</v>
      </c>
      <c r="F51" s="287" t="s">
        <v>259</v>
      </c>
    </row>
    <row r="52" spans="1:6" x14ac:dyDescent="0.2">
      <c r="A52" s="288"/>
      <c r="B52" s="317" t="s">
        <v>808</v>
      </c>
      <c r="C52" s="290"/>
      <c r="D52" s="845">
        <f t="shared" si="0"/>
        <v>0</v>
      </c>
      <c r="E52" s="306"/>
      <c r="F52" s="293"/>
    </row>
    <row r="53" spans="1:6" ht="13.5" thickBot="1" x14ac:dyDescent="0.25">
      <c r="A53" s="299">
        <v>4241</v>
      </c>
      <c r="B53" s="318" t="s">
        <v>764</v>
      </c>
      <c r="C53" s="301" t="s">
        <v>221</v>
      </c>
      <c r="D53" s="844">
        <f t="shared" si="0"/>
        <v>17000</v>
      </c>
      <c r="E53" s="319">
        <f>Sheet6!H33+Sheet6!H112+Sheet6!H618+Sheet6!H710</f>
        <v>17000</v>
      </c>
      <c r="F53" s="302" t="s">
        <v>259</v>
      </c>
    </row>
    <row r="54" spans="1:6" ht="28.5" customHeight="1" thickBot="1" x14ac:dyDescent="0.25">
      <c r="A54" s="264">
        <v>4250</v>
      </c>
      <c r="B54" s="303" t="s">
        <v>891</v>
      </c>
      <c r="C54" s="278" t="s">
        <v>250</v>
      </c>
      <c r="D54" s="788">
        <f t="shared" si="0"/>
        <v>7100</v>
      </c>
      <c r="E54" s="842">
        <f>E56+E57</f>
        <v>7100</v>
      </c>
      <c r="F54" s="287" t="s">
        <v>259</v>
      </c>
    </row>
    <row r="55" spans="1:6" x14ac:dyDescent="0.2">
      <c r="A55" s="288"/>
      <c r="B55" s="317" t="s">
        <v>808</v>
      </c>
      <c r="C55" s="290"/>
      <c r="D55" s="843">
        <f t="shared" si="0"/>
        <v>0</v>
      </c>
      <c r="E55" s="292"/>
      <c r="F55" s="293"/>
    </row>
    <row r="56" spans="1:6" ht="24" x14ac:dyDescent="0.2">
      <c r="A56" s="294">
        <v>4251</v>
      </c>
      <c r="B56" s="295" t="s">
        <v>765</v>
      </c>
      <c r="C56" s="298" t="s">
        <v>222</v>
      </c>
      <c r="D56" s="819">
        <f t="shared" si="0"/>
        <v>5600</v>
      </c>
      <c r="E56" s="320">
        <f>Sheet6!H24+Sheet6!H119+Sheet6!H466+Sheet6!H623</f>
        <v>5600</v>
      </c>
      <c r="F56" s="297" t="s">
        <v>259</v>
      </c>
    </row>
    <row r="57" spans="1:6" ht="24.75" thickBot="1" x14ac:dyDescent="0.25">
      <c r="A57" s="299">
        <v>4252</v>
      </c>
      <c r="B57" s="300" t="s">
        <v>766</v>
      </c>
      <c r="C57" s="301" t="s">
        <v>223</v>
      </c>
      <c r="D57" s="844">
        <f t="shared" si="0"/>
        <v>1500</v>
      </c>
      <c r="E57" s="844">
        <f>Sheet6!H34+Sheet6!H603</f>
        <v>1500</v>
      </c>
      <c r="F57" s="302" t="s">
        <v>259</v>
      </c>
    </row>
    <row r="58" spans="1:6" ht="33.75" thickBot="1" x14ac:dyDescent="0.25">
      <c r="A58" s="264">
        <v>4260</v>
      </c>
      <c r="B58" s="303" t="s">
        <v>892</v>
      </c>
      <c r="C58" s="278" t="s">
        <v>250</v>
      </c>
      <c r="D58" s="788">
        <f t="shared" si="0"/>
        <v>43670</v>
      </c>
      <c r="E58" s="842">
        <f>E60+E61+E62+E63+E64+E65+E66+E67</f>
        <v>43670</v>
      </c>
      <c r="F58" s="287" t="s">
        <v>259</v>
      </c>
    </row>
    <row r="59" spans="1:6" ht="13.5" thickBot="1" x14ac:dyDescent="0.25">
      <c r="A59" s="288"/>
      <c r="B59" s="289" t="s">
        <v>808</v>
      </c>
      <c r="C59" s="290"/>
      <c r="D59" s="843">
        <f t="shared" si="0"/>
        <v>0</v>
      </c>
      <c r="E59" s="292"/>
      <c r="F59" s="293"/>
    </row>
    <row r="60" spans="1:6" x14ac:dyDescent="0.2">
      <c r="A60" s="294">
        <v>4261</v>
      </c>
      <c r="B60" s="295" t="s">
        <v>774</v>
      </c>
      <c r="C60" s="298" t="s">
        <v>224</v>
      </c>
      <c r="D60" s="819">
        <f t="shared" si="0"/>
        <v>4000</v>
      </c>
      <c r="E60" s="313">
        <f>Sheet6!H23+Sheet6!H83+Sheet6!H604+Sheet6!H619+Sheet6!H632+Sheet6!H703</f>
        <v>4000</v>
      </c>
      <c r="F60" s="297" t="s">
        <v>259</v>
      </c>
    </row>
    <row r="61" spans="1:6" x14ac:dyDescent="0.2">
      <c r="A61" s="294">
        <v>4262</v>
      </c>
      <c r="B61" s="295" t="s">
        <v>775</v>
      </c>
      <c r="C61" s="298" t="s">
        <v>225</v>
      </c>
      <c r="D61" s="822">
        <f t="shared" si="0"/>
        <v>0</v>
      </c>
      <c r="E61" s="311"/>
      <c r="F61" s="297" t="s">
        <v>259</v>
      </c>
    </row>
    <row r="62" spans="1:6" ht="24" x14ac:dyDescent="0.2">
      <c r="A62" s="294">
        <v>4263</v>
      </c>
      <c r="B62" s="295" t="s">
        <v>123</v>
      </c>
      <c r="C62" s="298" t="s">
        <v>226</v>
      </c>
      <c r="D62" s="822">
        <f t="shared" si="0"/>
        <v>0</v>
      </c>
      <c r="E62" s="311"/>
      <c r="F62" s="297" t="s">
        <v>259</v>
      </c>
    </row>
    <row r="63" spans="1:6" x14ac:dyDescent="0.2">
      <c r="A63" s="294">
        <v>4264</v>
      </c>
      <c r="B63" s="295" t="s">
        <v>776</v>
      </c>
      <c r="C63" s="298" t="s">
        <v>227</v>
      </c>
      <c r="D63" s="819">
        <f t="shared" si="0"/>
        <v>12620</v>
      </c>
      <c r="E63" s="313">
        <f>Sheet6!H37+Sheet6!H258+Sheet6!H308+Sheet6!H392+Sheet6!H456</f>
        <v>12620</v>
      </c>
      <c r="F63" s="297" t="s">
        <v>259</v>
      </c>
    </row>
    <row r="64" spans="1:6" ht="24" x14ac:dyDescent="0.2">
      <c r="A64" s="294">
        <v>4265</v>
      </c>
      <c r="B64" s="321" t="s">
        <v>777</v>
      </c>
      <c r="C64" s="298" t="s">
        <v>228</v>
      </c>
      <c r="D64" s="822">
        <f t="shared" si="0"/>
        <v>0</v>
      </c>
      <c r="E64" s="311"/>
      <c r="F64" s="297" t="s">
        <v>259</v>
      </c>
    </row>
    <row r="65" spans="1:6" x14ac:dyDescent="0.2">
      <c r="A65" s="294">
        <v>4266</v>
      </c>
      <c r="B65" s="295" t="s">
        <v>778</v>
      </c>
      <c r="C65" s="298" t="s">
        <v>229</v>
      </c>
      <c r="D65" s="819">
        <f t="shared" si="0"/>
        <v>350</v>
      </c>
      <c r="E65" s="313">
        <f>Sheet6!G584+Sheet6!G704+Sheet6!H113</f>
        <v>350</v>
      </c>
      <c r="F65" s="297" t="s">
        <v>259</v>
      </c>
    </row>
    <row r="66" spans="1:6" x14ac:dyDescent="0.2">
      <c r="A66" s="294">
        <v>4267</v>
      </c>
      <c r="B66" s="295" t="s">
        <v>779</v>
      </c>
      <c r="C66" s="298" t="s">
        <v>230</v>
      </c>
      <c r="D66" s="819">
        <f t="shared" si="0"/>
        <v>7200</v>
      </c>
      <c r="E66" s="313">
        <f>Sheet6!H30+Sheet6!H115+Sheet6!H182+Sheet6!H621+Sheet6!H634+Sheet6!H705</f>
        <v>7200</v>
      </c>
      <c r="F66" s="297" t="s">
        <v>259</v>
      </c>
    </row>
    <row r="67" spans="1:6" ht="13.5" thickBot="1" x14ac:dyDescent="0.25">
      <c r="A67" s="307">
        <v>4268</v>
      </c>
      <c r="B67" s="322" t="s">
        <v>780</v>
      </c>
      <c r="C67" s="323" t="s">
        <v>231</v>
      </c>
      <c r="D67" s="848">
        <f t="shared" si="0"/>
        <v>19500</v>
      </c>
      <c r="E67" s="324">
        <f>Sheet6!H25+Sheet6!H116+Sheet6!H183+Sheet6!H457+Sheet6!H467+Sheet6!H605+Sheet6!H622+Sheet6!H633+Sheet6!H651</f>
        <v>19500</v>
      </c>
      <c r="F67" s="305" t="s">
        <v>259</v>
      </c>
    </row>
    <row r="68" spans="1:6" ht="15" customHeight="1" thickBot="1" x14ac:dyDescent="0.25">
      <c r="A68" s="264">
        <v>4300</v>
      </c>
      <c r="B68" s="303" t="s">
        <v>893</v>
      </c>
      <c r="C68" s="278" t="s">
        <v>250</v>
      </c>
      <c r="D68" s="807">
        <f>E68</f>
        <v>0</v>
      </c>
      <c r="E68" s="846">
        <f>E69+E74+E78</f>
        <v>0</v>
      </c>
      <c r="F68" s="287" t="s">
        <v>259</v>
      </c>
    </row>
    <row r="69" spans="1:6" ht="13.5" thickBot="1" x14ac:dyDescent="0.25">
      <c r="A69" s="280"/>
      <c r="B69" s="281" t="s">
        <v>811</v>
      </c>
      <c r="C69" s="282"/>
      <c r="D69" s="283"/>
      <c r="E69" s="284"/>
      <c r="F69" s="285"/>
    </row>
    <row r="70" spans="1:6" ht="13.5" thickBot="1" x14ac:dyDescent="0.25">
      <c r="A70" s="264">
        <v>4310</v>
      </c>
      <c r="B70" s="303" t="s">
        <v>894</v>
      </c>
      <c r="C70" s="278" t="s">
        <v>250</v>
      </c>
      <c r="D70" s="807">
        <f>E70</f>
        <v>0</v>
      </c>
      <c r="E70" s="846">
        <f>E72+E73</f>
        <v>0</v>
      </c>
      <c r="F70" s="287" t="s">
        <v>259</v>
      </c>
    </row>
    <row r="71" spans="1:6" x14ac:dyDescent="0.2">
      <c r="A71" s="288"/>
      <c r="B71" s="317" t="s">
        <v>808</v>
      </c>
      <c r="C71" s="290"/>
      <c r="D71" s="843"/>
      <c r="E71" s="292"/>
      <c r="F71" s="293"/>
    </row>
    <row r="72" spans="1:6" x14ac:dyDescent="0.2">
      <c r="A72" s="294">
        <v>4311</v>
      </c>
      <c r="B72" s="325" t="s">
        <v>781</v>
      </c>
      <c r="C72" s="298" t="s">
        <v>232</v>
      </c>
      <c r="D72" s="822">
        <f>E72</f>
        <v>0</v>
      </c>
      <c r="E72" s="311"/>
      <c r="F72" s="297" t="s">
        <v>259</v>
      </c>
    </row>
    <row r="73" spans="1:6" ht="13.5" thickBot="1" x14ac:dyDescent="0.25">
      <c r="A73" s="299">
        <v>4312</v>
      </c>
      <c r="B73" s="300" t="s">
        <v>782</v>
      </c>
      <c r="C73" s="301" t="s">
        <v>233</v>
      </c>
      <c r="D73" s="840">
        <f>E73</f>
        <v>0</v>
      </c>
      <c r="E73" s="304"/>
      <c r="F73" s="302" t="s">
        <v>259</v>
      </c>
    </row>
    <row r="74" spans="1:6" ht="13.5" thickBot="1" x14ac:dyDescent="0.25">
      <c r="A74" s="264">
        <v>4320</v>
      </c>
      <c r="B74" s="303" t="s">
        <v>895</v>
      </c>
      <c r="C74" s="278" t="s">
        <v>250</v>
      </c>
      <c r="D74" s="807">
        <f>E74</f>
        <v>0</v>
      </c>
      <c r="E74" s="846">
        <f>E76+E77</f>
        <v>0</v>
      </c>
      <c r="F74" s="287" t="s">
        <v>259</v>
      </c>
    </row>
    <row r="75" spans="1:6" x14ac:dyDescent="0.2">
      <c r="A75" s="288"/>
      <c r="B75" s="317" t="s">
        <v>808</v>
      </c>
      <c r="C75" s="290"/>
      <c r="D75" s="291"/>
      <c r="E75" s="292"/>
      <c r="F75" s="293"/>
    </row>
    <row r="76" spans="1:6" ht="15.75" customHeight="1" x14ac:dyDescent="0.2">
      <c r="A76" s="294">
        <v>4321</v>
      </c>
      <c r="B76" s="325" t="s">
        <v>783</v>
      </c>
      <c r="C76" s="298" t="s">
        <v>234</v>
      </c>
      <c r="D76" s="822">
        <f>E76</f>
        <v>0</v>
      </c>
      <c r="E76" s="96"/>
      <c r="F76" s="297" t="s">
        <v>259</v>
      </c>
    </row>
    <row r="77" spans="1:6" ht="13.5" thickBot="1" x14ac:dyDescent="0.25">
      <c r="A77" s="299">
        <v>4322</v>
      </c>
      <c r="B77" s="300" t="s">
        <v>784</v>
      </c>
      <c r="C77" s="301" t="s">
        <v>235</v>
      </c>
      <c r="D77" s="840">
        <f>E77</f>
        <v>0</v>
      </c>
      <c r="E77" s="326"/>
      <c r="F77" s="302" t="s">
        <v>259</v>
      </c>
    </row>
    <row r="78" spans="1:6" ht="23.25" thickBot="1" x14ac:dyDescent="0.25">
      <c r="A78" s="264">
        <v>4330</v>
      </c>
      <c r="B78" s="303" t="s">
        <v>896</v>
      </c>
      <c r="C78" s="278" t="s">
        <v>250</v>
      </c>
      <c r="D78" s="807">
        <f>E78</f>
        <v>0</v>
      </c>
      <c r="E78" s="846">
        <f>E80+E81+E82</f>
        <v>0</v>
      </c>
      <c r="F78" s="287" t="s">
        <v>259</v>
      </c>
    </row>
    <row r="79" spans="1:6" x14ac:dyDescent="0.2">
      <c r="A79" s="288"/>
      <c r="B79" s="317" t="s">
        <v>808</v>
      </c>
      <c r="C79" s="290"/>
      <c r="D79" s="291"/>
      <c r="E79" s="292"/>
      <c r="F79" s="293"/>
    </row>
    <row r="80" spans="1:6" ht="24" x14ac:dyDescent="0.2">
      <c r="A80" s="294">
        <v>4331</v>
      </c>
      <c r="B80" s="325" t="s">
        <v>785</v>
      </c>
      <c r="C80" s="298" t="s">
        <v>236</v>
      </c>
      <c r="D80" s="822">
        <f>E80</f>
        <v>0</v>
      </c>
      <c r="E80" s="311"/>
      <c r="F80" s="297" t="s">
        <v>259</v>
      </c>
    </row>
    <row r="81" spans="1:6" x14ac:dyDescent="0.2">
      <c r="A81" s="294">
        <v>4332</v>
      </c>
      <c r="B81" s="295" t="s">
        <v>786</v>
      </c>
      <c r="C81" s="298" t="s">
        <v>237</v>
      </c>
      <c r="D81" s="822">
        <f>E81</f>
        <v>0</v>
      </c>
      <c r="E81" s="311"/>
      <c r="F81" s="297" t="s">
        <v>259</v>
      </c>
    </row>
    <row r="82" spans="1:6" ht="13.5" thickBot="1" x14ac:dyDescent="0.25">
      <c r="A82" s="307">
        <v>4333</v>
      </c>
      <c r="B82" s="322" t="s">
        <v>787</v>
      </c>
      <c r="C82" s="323" t="s">
        <v>238</v>
      </c>
      <c r="D82" s="847">
        <f>E82</f>
        <v>0</v>
      </c>
      <c r="E82" s="327"/>
      <c r="F82" s="305" t="s">
        <v>259</v>
      </c>
    </row>
    <row r="83" spans="1:6" ht="13.5" thickBot="1" x14ac:dyDescent="0.25">
      <c r="A83" s="264">
        <v>4400</v>
      </c>
      <c r="B83" s="310" t="s">
        <v>897</v>
      </c>
      <c r="C83" s="278" t="s">
        <v>250</v>
      </c>
      <c r="D83" s="788">
        <f>E83</f>
        <v>531800</v>
      </c>
      <c r="E83" s="842">
        <f>E85+E89</f>
        <v>531800</v>
      </c>
      <c r="F83" s="287" t="s">
        <v>259</v>
      </c>
    </row>
    <row r="84" spans="1:6" ht="13.5" thickBot="1" x14ac:dyDescent="0.25">
      <c r="A84" s="280"/>
      <c r="B84" s="281" t="s">
        <v>811</v>
      </c>
      <c r="C84" s="282"/>
      <c r="D84" s="654"/>
      <c r="E84" s="284"/>
      <c r="F84" s="285"/>
    </row>
    <row r="85" spans="1:6" ht="24.75" thickBot="1" x14ac:dyDescent="0.25">
      <c r="A85" s="264">
        <v>4410</v>
      </c>
      <c r="B85" s="303" t="s">
        <v>898</v>
      </c>
      <c r="C85" s="278" t="s">
        <v>250</v>
      </c>
      <c r="D85" s="788">
        <f>E85</f>
        <v>531800</v>
      </c>
      <c r="E85" s="842">
        <f>E87+E88</f>
        <v>531800</v>
      </c>
      <c r="F85" s="287" t="s">
        <v>259</v>
      </c>
    </row>
    <row r="86" spans="1:6" x14ac:dyDescent="0.2">
      <c r="A86" s="288"/>
      <c r="B86" s="317" t="s">
        <v>808</v>
      </c>
      <c r="C86" s="290"/>
      <c r="D86" s="332"/>
      <c r="E86" s="292"/>
      <c r="F86" s="293"/>
    </row>
    <row r="87" spans="1:6" ht="24" x14ac:dyDescent="0.2">
      <c r="A87" s="294">
        <v>4411</v>
      </c>
      <c r="B87" s="325" t="s">
        <v>788</v>
      </c>
      <c r="C87" s="298" t="s">
        <v>239</v>
      </c>
      <c r="D87" s="819">
        <f>E87</f>
        <v>531800</v>
      </c>
      <c r="E87" s="718">
        <f>Sheet6!H761+Sheet6!H700+Sheet6!H625+Sheet6!H606+Sheet6!H591+Sheet6!H573+Sheet6!H498</f>
        <v>531800</v>
      </c>
      <c r="F87" s="297" t="s">
        <v>259</v>
      </c>
    </row>
    <row r="88" spans="1:6" ht="24.75" thickBot="1" x14ac:dyDescent="0.25">
      <c r="A88" s="299">
        <v>4412</v>
      </c>
      <c r="B88" s="300" t="s">
        <v>802</v>
      </c>
      <c r="C88" s="301" t="s">
        <v>240</v>
      </c>
      <c r="D88" s="840">
        <f>E88</f>
        <v>0</v>
      </c>
      <c r="E88" s="304"/>
      <c r="F88" s="302" t="s">
        <v>259</v>
      </c>
    </row>
    <row r="89" spans="1:6" ht="35.25" thickBot="1" x14ac:dyDescent="0.25">
      <c r="A89" s="264">
        <v>4420</v>
      </c>
      <c r="B89" s="303" t="s">
        <v>899</v>
      </c>
      <c r="C89" s="278" t="s">
        <v>250</v>
      </c>
      <c r="D89" s="849">
        <f>E89</f>
        <v>0</v>
      </c>
      <c r="E89" s="850">
        <f>E91+E92</f>
        <v>0</v>
      </c>
      <c r="F89" s="287" t="s">
        <v>259</v>
      </c>
    </row>
    <row r="90" spans="1:6" x14ac:dyDescent="0.2">
      <c r="A90" s="288"/>
      <c r="B90" s="317" t="s">
        <v>808</v>
      </c>
      <c r="C90" s="290"/>
      <c r="D90" s="719"/>
      <c r="E90" s="292"/>
      <c r="F90" s="293"/>
    </row>
    <row r="91" spans="1:6" ht="36" x14ac:dyDescent="0.2">
      <c r="A91" s="294">
        <v>4421</v>
      </c>
      <c r="B91" s="325" t="s">
        <v>955</v>
      </c>
      <c r="C91" s="298" t="s">
        <v>241</v>
      </c>
      <c r="D91" s="851">
        <f>E91</f>
        <v>0</v>
      </c>
      <c r="E91" s="143">
        <f>Sheet6!H124</f>
        <v>0</v>
      </c>
      <c r="F91" s="297" t="s">
        <v>259</v>
      </c>
    </row>
    <row r="92" spans="1:6" ht="24.75" thickBot="1" x14ac:dyDescent="0.25">
      <c r="A92" s="307">
        <v>4422</v>
      </c>
      <c r="B92" s="322" t="s">
        <v>34</v>
      </c>
      <c r="C92" s="323" t="s">
        <v>242</v>
      </c>
      <c r="D92" s="847">
        <f>E92</f>
        <v>0</v>
      </c>
      <c r="E92" s="327"/>
      <c r="F92" s="305" t="s">
        <v>259</v>
      </c>
    </row>
    <row r="93" spans="1:6" ht="23.25" thickBot="1" x14ac:dyDescent="0.25">
      <c r="A93" s="264">
        <v>4500</v>
      </c>
      <c r="B93" s="328" t="s">
        <v>900</v>
      </c>
      <c r="C93" s="278" t="s">
        <v>250</v>
      </c>
      <c r="D93" s="788">
        <f>E93</f>
        <v>0</v>
      </c>
      <c r="E93" s="842">
        <f>E95+E99+E103</f>
        <v>0</v>
      </c>
      <c r="F93" s="287" t="s">
        <v>259</v>
      </c>
    </row>
    <row r="94" spans="1:6" ht="13.5" thickBot="1" x14ac:dyDescent="0.25">
      <c r="A94" s="280"/>
      <c r="B94" s="281" t="s">
        <v>811</v>
      </c>
      <c r="C94" s="282"/>
      <c r="D94" s="283"/>
      <c r="E94" s="284"/>
      <c r="F94" s="285"/>
    </row>
    <row r="95" spans="1:6" ht="24.75" thickBot="1" x14ac:dyDescent="0.25">
      <c r="A95" s="264">
        <v>4510</v>
      </c>
      <c r="B95" s="329" t="s">
        <v>901</v>
      </c>
      <c r="C95" s="278" t="s">
        <v>250</v>
      </c>
      <c r="D95" s="807">
        <f>E95</f>
        <v>0</v>
      </c>
      <c r="E95" s="330"/>
      <c r="F95" s="287" t="s">
        <v>259</v>
      </c>
    </row>
    <row r="96" spans="1:6" ht="13.5" thickBot="1" x14ac:dyDescent="0.25">
      <c r="A96" s="288"/>
      <c r="B96" s="289" t="s">
        <v>808</v>
      </c>
      <c r="C96" s="290"/>
      <c r="D96" s="291"/>
      <c r="E96" s="292"/>
      <c r="F96" s="293"/>
    </row>
    <row r="97" spans="1:6" ht="24" x14ac:dyDescent="0.2">
      <c r="A97" s="294">
        <v>4511</v>
      </c>
      <c r="B97" s="331" t="s">
        <v>902</v>
      </c>
      <c r="C97" s="298" t="s">
        <v>243</v>
      </c>
      <c r="D97" s="822">
        <f>E97</f>
        <v>0</v>
      </c>
      <c r="E97" s="311"/>
      <c r="F97" s="297" t="s">
        <v>259</v>
      </c>
    </row>
    <row r="98" spans="1:6" ht="24.75" thickBot="1" x14ac:dyDescent="0.25">
      <c r="A98" s="299">
        <v>4512</v>
      </c>
      <c r="B98" s="300" t="s">
        <v>35</v>
      </c>
      <c r="C98" s="301" t="s">
        <v>244</v>
      </c>
      <c r="D98" s="840">
        <f>E98</f>
        <v>0</v>
      </c>
      <c r="E98" s="304"/>
      <c r="F98" s="302" t="s">
        <v>259</v>
      </c>
    </row>
    <row r="99" spans="1:6" ht="24.75" thickBot="1" x14ac:dyDescent="0.25">
      <c r="A99" s="264">
        <v>4520</v>
      </c>
      <c r="B99" s="329" t="s">
        <v>903</v>
      </c>
      <c r="C99" s="278" t="s">
        <v>250</v>
      </c>
      <c r="D99" s="807">
        <f>E99</f>
        <v>0</v>
      </c>
      <c r="E99" s="846">
        <f>E101+E102</f>
        <v>0</v>
      </c>
      <c r="F99" s="287" t="s">
        <v>259</v>
      </c>
    </row>
    <row r="100" spans="1:6" ht="13.5" thickBot="1" x14ac:dyDescent="0.25">
      <c r="A100" s="288"/>
      <c r="B100" s="289" t="s">
        <v>808</v>
      </c>
      <c r="C100" s="290"/>
      <c r="D100" s="291"/>
      <c r="E100" s="292"/>
      <c r="F100" s="293"/>
    </row>
    <row r="101" spans="1:6" ht="30" customHeight="1" x14ac:dyDescent="0.2">
      <c r="A101" s="294">
        <v>4521</v>
      </c>
      <c r="B101" s="295" t="s">
        <v>860</v>
      </c>
      <c r="C101" s="298" t="s">
        <v>245</v>
      </c>
      <c r="D101" s="822">
        <f>E101</f>
        <v>0</v>
      </c>
      <c r="E101" s="311"/>
      <c r="F101" s="297" t="s">
        <v>259</v>
      </c>
    </row>
    <row r="102" spans="1:6" ht="24.75" thickBot="1" x14ac:dyDescent="0.25">
      <c r="A102" s="299">
        <v>4522</v>
      </c>
      <c r="B102" s="300" t="s">
        <v>0</v>
      </c>
      <c r="C102" s="301" t="s">
        <v>246</v>
      </c>
      <c r="D102" s="840">
        <f>E102</f>
        <v>0</v>
      </c>
      <c r="E102" s="304"/>
      <c r="F102" s="302" t="s">
        <v>259</v>
      </c>
    </row>
    <row r="103" spans="1:6" ht="38.25" customHeight="1" thickBot="1" x14ac:dyDescent="0.25">
      <c r="A103" s="264">
        <v>4530</v>
      </c>
      <c r="B103" s="329" t="s">
        <v>904</v>
      </c>
      <c r="C103" s="278" t="s">
        <v>250</v>
      </c>
      <c r="D103" s="788">
        <f>E103+F103</f>
        <v>0</v>
      </c>
      <c r="E103" s="842">
        <f>E105+E106+E107</f>
        <v>0</v>
      </c>
      <c r="F103" s="861">
        <f>F105+F106+F107</f>
        <v>0</v>
      </c>
    </row>
    <row r="104" spans="1:6" ht="13.5" thickBot="1" x14ac:dyDescent="0.25">
      <c r="A104" s="288"/>
      <c r="B104" s="289" t="s">
        <v>808</v>
      </c>
      <c r="C104" s="290"/>
      <c r="D104" s="332"/>
      <c r="E104" s="306"/>
      <c r="F104" s="293"/>
    </row>
    <row r="105" spans="1:6" ht="38.25" customHeight="1" x14ac:dyDescent="0.2">
      <c r="A105" s="294">
        <v>4531</v>
      </c>
      <c r="B105" s="315" t="s">
        <v>861</v>
      </c>
      <c r="C105" s="296" t="s">
        <v>133</v>
      </c>
      <c r="D105" s="819">
        <f>E105+F105</f>
        <v>0</v>
      </c>
      <c r="E105" s="313">
        <f>Sheet6!H121</f>
        <v>0</v>
      </c>
      <c r="F105" s="333"/>
    </row>
    <row r="106" spans="1:6" ht="38.25" customHeight="1" x14ac:dyDescent="0.2">
      <c r="A106" s="294">
        <v>4532</v>
      </c>
      <c r="B106" s="315" t="s">
        <v>945</v>
      </c>
      <c r="C106" s="298" t="s">
        <v>134</v>
      </c>
      <c r="D106" s="822">
        <f>E106+F106</f>
        <v>0</v>
      </c>
      <c r="E106" s="311"/>
      <c r="F106" s="333"/>
    </row>
    <row r="107" spans="1:6" ht="24" x14ac:dyDescent="0.2">
      <c r="A107" s="299">
        <v>4533</v>
      </c>
      <c r="B107" s="334" t="s">
        <v>905</v>
      </c>
      <c r="C107" s="298" t="s">
        <v>135</v>
      </c>
      <c r="D107" s="822">
        <f>E107+F107</f>
        <v>0</v>
      </c>
      <c r="E107" s="824">
        <f>E109+E113+E114</f>
        <v>0</v>
      </c>
      <c r="F107" s="823">
        <f>F109+F113+F114</f>
        <v>0</v>
      </c>
    </row>
    <row r="108" spans="1:6" x14ac:dyDescent="0.2">
      <c r="A108" s="299"/>
      <c r="B108" s="335" t="s">
        <v>811</v>
      </c>
      <c r="C108" s="298"/>
      <c r="D108" s="336"/>
      <c r="E108" s="96"/>
      <c r="F108" s="297"/>
    </row>
    <row r="109" spans="1:6" ht="24" x14ac:dyDescent="0.2">
      <c r="A109" s="299">
        <v>4534</v>
      </c>
      <c r="B109" s="335" t="s">
        <v>699</v>
      </c>
      <c r="C109" s="298"/>
      <c r="D109" s="822">
        <f>E109+F109</f>
        <v>0</v>
      </c>
      <c r="E109" s="824">
        <f>E111+E112</f>
        <v>0</v>
      </c>
      <c r="F109" s="823">
        <f>F111+F112</f>
        <v>0</v>
      </c>
    </row>
    <row r="110" spans="1:6" x14ac:dyDescent="0.2">
      <c r="A110" s="299"/>
      <c r="B110" s="335" t="s">
        <v>827</v>
      </c>
      <c r="C110" s="298"/>
      <c r="D110" s="336"/>
      <c r="E110" s="96"/>
      <c r="F110" s="297"/>
    </row>
    <row r="111" spans="1:6" ht="21.75" customHeight="1" x14ac:dyDescent="0.2">
      <c r="A111" s="337">
        <v>4535</v>
      </c>
      <c r="B111" s="338" t="s">
        <v>826</v>
      </c>
      <c r="C111" s="298"/>
      <c r="D111" s="822">
        <f>E111+F111</f>
        <v>0</v>
      </c>
      <c r="E111" s="311"/>
      <c r="F111" s="333"/>
    </row>
    <row r="112" spans="1:6" x14ac:dyDescent="0.2">
      <c r="A112" s="294">
        <v>4536</v>
      </c>
      <c r="B112" s="335" t="s">
        <v>828</v>
      </c>
      <c r="C112" s="298"/>
      <c r="D112" s="822">
        <f>E112+F112</f>
        <v>0</v>
      </c>
      <c r="E112" s="311"/>
      <c r="F112" s="333"/>
    </row>
    <row r="113" spans="1:6" x14ac:dyDescent="0.2">
      <c r="A113" s="294">
        <v>4537</v>
      </c>
      <c r="B113" s="335" t="s">
        <v>829</v>
      </c>
      <c r="C113" s="298"/>
      <c r="D113" s="822">
        <f>E113+F113</f>
        <v>0</v>
      </c>
      <c r="E113" s="311"/>
      <c r="F113" s="333"/>
    </row>
    <row r="114" spans="1:6" ht="13.5" thickBot="1" x14ac:dyDescent="0.25">
      <c r="A114" s="299">
        <v>4538</v>
      </c>
      <c r="B114" s="339" t="s">
        <v>831</v>
      </c>
      <c r="C114" s="301"/>
      <c r="D114" s="840">
        <f>E114+F114</f>
        <v>0</v>
      </c>
      <c r="E114" s="304"/>
      <c r="F114" s="340"/>
    </row>
    <row r="115" spans="1:6" ht="35.25" thickBot="1" x14ac:dyDescent="0.25">
      <c r="A115" s="264">
        <v>4540</v>
      </c>
      <c r="B115" s="329" t="s">
        <v>906</v>
      </c>
      <c r="C115" s="278" t="s">
        <v>250</v>
      </c>
      <c r="D115" s="807">
        <f>D119</f>
        <v>0</v>
      </c>
      <c r="E115" s="341">
        <f>E119</f>
        <v>0</v>
      </c>
      <c r="F115" s="861">
        <f>F117+F118+F119</f>
        <v>0</v>
      </c>
    </row>
    <row r="116" spans="1:6" x14ac:dyDescent="0.2">
      <c r="A116" s="288"/>
      <c r="B116" s="317" t="s">
        <v>808</v>
      </c>
      <c r="C116" s="290"/>
      <c r="D116" s="843"/>
      <c r="E116" s="292"/>
      <c r="F116" s="293"/>
    </row>
    <row r="117" spans="1:6" ht="38.25" customHeight="1" x14ac:dyDescent="0.2">
      <c r="A117" s="294">
        <v>4541</v>
      </c>
      <c r="B117" s="342" t="s">
        <v>136</v>
      </c>
      <c r="C117" s="298" t="s">
        <v>138</v>
      </c>
      <c r="D117" s="822">
        <f>F117</f>
        <v>0</v>
      </c>
      <c r="E117" s="343" t="s">
        <v>259</v>
      </c>
      <c r="F117" s="333"/>
    </row>
    <row r="118" spans="1:6" ht="38.25" customHeight="1" x14ac:dyDescent="0.2">
      <c r="A118" s="294">
        <v>4542</v>
      </c>
      <c r="B118" s="315" t="s">
        <v>137</v>
      </c>
      <c r="C118" s="298" t="s">
        <v>139</v>
      </c>
      <c r="D118" s="822">
        <f>F118</f>
        <v>0</v>
      </c>
      <c r="E118" s="343" t="s">
        <v>259</v>
      </c>
      <c r="F118" s="333"/>
    </row>
    <row r="119" spans="1:6" ht="24.75" thickBot="1" x14ac:dyDescent="0.25">
      <c r="A119" s="307">
        <v>4543</v>
      </c>
      <c r="B119" s="344" t="s">
        <v>907</v>
      </c>
      <c r="C119" s="298" t="s">
        <v>140</v>
      </c>
      <c r="D119" s="822">
        <f>D126</f>
        <v>0</v>
      </c>
      <c r="E119" s="343">
        <f>E126</f>
        <v>0</v>
      </c>
      <c r="F119" s="823">
        <f>F121+F124+F125+F126</f>
        <v>0</v>
      </c>
    </row>
    <row r="120" spans="1:6" x14ac:dyDescent="0.2">
      <c r="A120" s="299"/>
      <c r="B120" s="335" t="s">
        <v>811</v>
      </c>
      <c r="C120" s="298"/>
      <c r="D120" s="336"/>
      <c r="E120" s="96"/>
      <c r="F120" s="297"/>
    </row>
    <row r="121" spans="1:6" ht="24" x14ac:dyDescent="0.2">
      <c r="A121" s="299">
        <v>4544</v>
      </c>
      <c r="B121" s="335" t="s">
        <v>700</v>
      </c>
      <c r="C121" s="298"/>
      <c r="D121" s="822">
        <f>F121</f>
        <v>0</v>
      </c>
      <c r="E121" s="343" t="s">
        <v>259</v>
      </c>
      <c r="F121" s="823">
        <f>F123+F124</f>
        <v>0</v>
      </c>
    </row>
    <row r="122" spans="1:6" x14ac:dyDescent="0.2">
      <c r="A122" s="299"/>
      <c r="B122" s="335" t="s">
        <v>827</v>
      </c>
      <c r="C122" s="298"/>
      <c r="D122" s="336"/>
      <c r="E122" s="96"/>
      <c r="F122" s="297"/>
    </row>
    <row r="123" spans="1:6" ht="24" customHeight="1" x14ac:dyDescent="0.2">
      <c r="A123" s="337">
        <v>4545</v>
      </c>
      <c r="B123" s="338" t="s">
        <v>826</v>
      </c>
      <c r="C123" s="298"/>
      <c r="D123" s="822">
        <f>F123</f>
        <v>0</v>
      </c>
      <c r="E123" s="343" t="s">
        <v>259</v>
      </c>
      <c r="F123" s="333"/>
    </row>
    <row r="124" spans="1:6" x14ac:dyDescent="0.2">
      <c r="A124" s="294">
        <v>4546</v>
      </c>
      <c r="B124" s="345" t="s">
        <v>830</v>
      </c>
      <c r="C124" s="298"/>
      <c r="D124" s="822">
        <f>F124</f>
        <v>0</v>
      </c>
      <c r="E124" s="343" t="s">
        <v>259</v>
      </c>
      <c r="F124" s="333"/>
    </row>
    <row r="125" spans="1:6" x14ac:dyDescent="0.2">
      <c r="A125" s="294">
        <v>4547</v>
      </c>
      <c r="B125" s="335" t="s">
        <v>829</v>
      </c>
      <c r="C125" s="298"/>
      <c r="D125" s="822">
        <f>F125</f>
        <v>0</v>
      </c>
      <c r="E125" s="343" t="s">
        <v>259</v>
      </c>
      <c r="F125" s="333"/>
    </row>
    <row r="126" spans="1:6" ht="13.5" thickBot="1" x14ac:dyDescent="0.25">
      <c r="A126" s="307">
        <v>4548</v>
      </c>
      <c r="B126" s="346" t="s">
        <v>831</v>
      </c>
      <c r="C126" s="323"/>
      <c r="D126" s="847">
        <f>E126</f>
        <v>0</v>
      </c>
      <c r="E126" s="347">
        <f>Sheet6!H117</f>
        <v>0</v>
      </c>
      <c r="F126" s="348"/>
    </row>
    <row r="127" spans="1:6" ht="32.25" customHeight="1" thickBot="1" x14ac:dyDescent="0.25">
      <c r="A127" s="264">
        <v>4600</v>
      </c>
      <c r="B127" s="329" t="s">
        <v>908</v>
      </c>
      <c r="C127" s="278" t="s">
        <v>250</v>
      </c>
      <c r="D127" s="788">
        <f>E127</f>
        <v>25000</v>
      </c>
      <c r="E127" s="842">
        <f>E131+E133+E139</f>
        <v>25000</v>
      </c>
      <c r="F127" s="287" t="s">
        <v>259</v>
      </c>
    </row>
    <row r="128" spans="1:6" ht="13.5" thickBot="1" x14ac:dyDescent="0.25">
      <c r="A128" s="349"/>
      <c r="B128" s="350" t="s">
        <v>811</v>
      </c>
      <c r="C128" s="351"/>
      <c r="D128" s="291"/>
      <c r="E128" s="292"/>
      <c r="F128" s="352"/>
    </row>
    <row r="129" spans="1:6" s="57" customFormat="1" x14ac:dyDescent="0.2">
      <c r="A129" s="353">
        <v>4610</v>
      </c>
      <c r="B129" s="354" t="s">
        <v>5</v>
      </c>
      <c r="C129" s="355"/>
      <c r="D129" s="822">
        <f>E129</f>
        <v>0</v>
      </c>
      <c r="E129" s="824">
        <f>E131+E132</f>
        <v>0</v>
      </c>
      <c r="F129" s="297" t="s">
        <v>260</v>
      </c>
    </row>
    <row r="130" spans="1:6" x14ac:dyDescent="0.2">
      <c r="A130" s="349"/>
      <c r="B130" s="356" t="s">
        <v>811</v>
      </c>
      <c r="C130" s="355"/>
      <c r="D130" s="336"/>
      <c r="E130" s="96"/>
      <c r="F130" s="297"/>
    </row>
    <row r="131" spans="1:6" ht="38.25" x14ac:dyDescent="0.2">
      <c r="A131" s="349">
        <v>4610</v>
      </c>
      <c r="B131" s="357" t="s">
        <v>717</v>
      </c>
      <c r="C131" s="355" t="s">
        <v>716</v>
      </c>
      <c r="D131" s="822">
        <f>E131</f>
        <v>0</v>
      </c>
      <c r="E131" s="311"/>
      <c r="F131" s="297" t="s">
        <v>259</v>
      </c>
    </row>
    <row r="132" spans="1:6" ht="26.25" thickBot="1" x14ac:dyDescent="0.25">
      <c r="A132" s="358">
        <v>4620</v>
      </c>
      <c r="B132" s="359" t="s">
        <v>7</v>
      </c>
      <c r="C132" s="360" t="s">
        <v>6</v>
      </c>
      <c r="D132" s="840">
        <f>E132</f>
        <v>0</v>
      </c>
      <c r="E132" s="304"/>
      <c r="F132" s="302" t="s">
        <v>259</v>
      </c>
    </row>
    <row r="133" spans="1:6" ht="35.25" thickBot="1" x14ac:dyDescent="0.25">
      <c r="A133" s="361">
        <v>4630</v>
      </c>
      <c r="B133" s="362" t="s">
        <v>909</v>
      </c>
      <c r="C133" s="278" t="s">
        <v>250</v>
      </c>
      <c r="D133" s="788">
        <f t="shared" ref="D133:D141" si="1">E133</f>
        <v>25000</v>
      </c>
      <c r="E133" s="842">
        <f>E135+E136+E137+E138</f>
        <v>25000</v>
      </c>
      <c r="F133" s="287" t="s">
        <v>259</v>
      </c>
    </row>
    <row r="134" spans="1:6" ht="13.5" thickBot="1" x14ac:dyDescent="0.25">
      <c r="A134" s="349"/>
      <c r="B134" s="350" t="s">
        <v>808</v>
      </c>
      <c r="C134" s="290"/>
      <c r="D134" s="843">
        <f t="shared" si="1"/>
        <v>0</v>
      </c>
      <c r="E134" s="292"/>
      <c r="F134" s="293"/>
    </row>
    <row r="135" spans="1:6" x14ac:dyDescent="0.2">
      <c r="A135" s="353">
        <v>4631</v>
      </c>
      <c r="B135" s="363" t="s">
        <v>145</v>
      </c>
      <c r="C135" s="298" t="s">
        <v>141</v>
      </c>
      <c r="D135" s="822">
        <f t="shared" si="1"/>
        <v>0</v>
      </c>
      <c r="E135" s="311">
        <f>Sheet6!H853</f>
        <v>0</v>
      </c>
      <c r="F135" s="297" t="s">
        <v>259</v>
      </c>
    </row>
    <row r="136" spans="1:6" ht="25.5" customHeight="1" x14ac:dyDescent="0.2">
      <c r="A136" s="353">
        <v>4632</v>
      </c>
      <c r="B136" s="363" t="s">
        <v>146</v>
      </c>
      <c r="C136" s="298" t="s">
        <v>142</v>
      </c>
      <c r="D136" s="822">
        <f t="shared" si="1"/>
        <v>0</v>
      </c>
      <c r="E136" s="311"/>
      <c r="F136" s="297" t="s">
        <v>259</v>
      </c>
    </row>
    <row r="137" spans="1:6" ht="17.25" customHeight="1" x14ac:dyDescent="0.2">
      <c r="A137" s="353">
        <v>4633</v>
      </c>
      <c r="B137" s="363" t="s">
        <v>147</v>
      </c>
      <c r="C137" s="298" t="s">
        <v>143</v>
      </c>
      <c r="D137" s="822">
        <f t="shared" si="1"/>
        <v>0</v>
      </c>
      <c r="E137" s="311"/>
      <c r="F137" s="297" t="s">
        <v>259</v>
      </c>
    </row>
    <row r="138" spans="1:6" ht="14.25" customHeight="1" thickBot="1" x14ac:dyDescent="0.25">
      <c r="A138" s="364">
        <v>4634</v>
      </c>
      <c r="B138" s="365" t="s">
        <v>148</v>
      </c>
      <c r="C138" s="301" t="s">
        <v>144</v>
      </c>
      <c r="D138" s="844">
        <f t="shared" si="1"/>
        <v>25000</v>
      </c>
      <c r="E138" s="844">
        <f>Sheet6!G852</f>
        <v>25000</v>
      </c>
      <c r="F138" s="302" t="s">
        <v>259</v>
      </c>
    </row>
    <row r="139" spans="1:6" ht="13.5" thickBot="1" x14ac:dyDescent="0.25">
      <c r="A139" s="361">
        <v>4640</v>
      </c>
      <c r="B139" s="362" t="s">
        <v>910</v>
      </c>
      <c r="C139" s="278" t="s">
        <v>250</v>
      </c>
      <c r="D139" s="807">
        <f t="shared" si="1"/>
        <v>0</v>
      </c>
      <c r="E139" s="846">
        <f>E141</f>
        <v>0</v>
      </c>
      <c r="F139" s="287" t="s">
        <v>259</v>
      </c>
    </row>
    <row r="140" spans="1:6" ht="13.5" thickBot="1" x14ac:dyDescent="0.25">
      <c r="A140" s="349"/>
      <c r="B140" s="350" t="s">
        <v>808</v>
      </c>
      <c r="C140" s="290"/>
      <c r="D140" s="843"/>
      <c r="E140" s="292"/>
      <c r="F140" s="293"/>
    </row>
    <row r="141" spans="1:6" ht="13.5" thickBot="1" x14ac:dyDescent="0.25">
      <c r="A141" s="366">
        <v>4641</v>
      </c>
      <c r="B141" s="367" t="s">
        <v>149</v>
      </c>
      <c r="C141" s="323" t="s">
        <v>150</v>
      </c>
      <c r="D141" s="847">
        <f t="shared" si="1"/>
        <v>0</v>
      </c>
      <c r="E141" s="327"/>
      <c r="F141" s="305" t="s">
        <v>259</v>
      </c>
    </row>
    <row r="142" spans="1:6" ht="38.25" customHeight="1" thickBot="1" x14ac:dyDescent="0.25">
      <c r="A142" s="264">
        <v>4700</v>
      </c>
      <c r="B142" s="303" t="s">
        <v>911</v>
      </c>
      <c r="C142" s="278" t="s">
        <v>250</v>
      </c>
      <c r="D142" s="813">
        <f>E142+F142-Sheet1!F141</f>
        <v>5100</v>
      </c>
      <c r="E142" s="862">
        <f>E144+E148+E154+E157+E161+E164+E167</f>
        <v>155100</v>
      </c>
      <c r="F142" s="863">
        <f>F167</f>
        <v>0</v>
      </c>
    </row>
    <row r="143" spans="1:6" ht="13.5" thickBot="1" x14ac:dyDescent="0.25">
      <c r="A143" s="280"/>
      <c r="B143" s="281" t="s">
        <v>811</v>
      </c>
      <c r="C143" s="282"/>
      <c r="D143" s="283"/>
      <c r="E143" s="284"/>
      <c r="F143" s="285"/>
    </row>
    <row r="144" spans="1:6" ht="40.5" customHeight="1" thickBot="1" x14ac:dyDescent="0.25">
      <c r="A144" s="264">
        <v>4710</v>
      </c>
      <c r="B144" s="303" t="s">
        <v>912</v>
      </c>
      <c r="C144" s="278" t="s">
        <v>250</v>
      </c>
      <c r="D144" s="788">
        <f>E144</f>
        <v>2000</v>
      </c>
      <c r="E144" s="842">
        <f>E146+E147</f>
        <v>2000</v>
      </c>
      <c r="F144" s="287" t="s">
        <v>259</v>
      </c>
    </row>
    <row r="145" spans="1:6" ht="13.5" thickBot="1" x14ac:dyDescent="0.25">
      <c r="A145" s="288"/>
      <c r="B145" s="289" t="s">
        <v>808</v>
      </c>
      <c r="C145" s="290"/>
      <c r="D145" s="332"/>
      <c r="E145" s="306"/>
      <c r="F145" s="293"/>
    </row>
    <row r="146" spans="1:6" ht="51" customHeight="1" x14ac:dyDescent="0.2">
      <c r="A146" s="294">
        <v>4711</v>
      </c>
      <c r="B146" s="295" t="s">
        <v>718</v>
      </c>
      <c r="C146" s="298" t="s">
        <v>151</v>
      </c>
      <c r="D146" s="819">
        <f>E146</f>
        <v>0</v>
      </c>
      <c r="E146" s="313"/>
      <c r="F146" s="297" t="s">
        <v>259</v>
      </c>
    </row>
    <row r="147" spans="1:6" ht="29.25" customHeight="1" thickBot="1" x14ac:dyDescent="0.25">
      <c r="A147" s="299">
        <v>4712</v>
      </c>
      <c r="B147" s="300" t="s">
        <v>174</v>
      </c>
      <c r="C147" s="301" t="s">
        <v>152</v>
      </c>
      <c r="D147" s="844">
        <f>E147</f>
        <v>2000</v>
      </c>
      <c r="E147" s="662">
        <f>SUM(Sheet6!H120)</f>
        <v>2000</v>
      </c>
      <c r="F147" s="302" t="s">
        <v>259</v>
      </c>
    </row>
    <row r="148" spans="1:6" ht="50.25" customHeight="1" thickBot="1" x14ac:dyDescent="0.25">
      <c r="A148" s="264">
        <v>4720</v>
      </c>
      <c r="B148" s="303" t="s">
        <v>913</v>
      </c>
      <c r="C148" s="278" t="s">
        <v>4</v>
      </c>
      <c r="D148" s="788">
        <f>E148</f>
        <v>3100</v>
      </c>
      <c r="E148" s="842">
        <f>E150+E151+E152+E153</f>
        <v>3100</v>
      </c>
      <c r="F148" s="287" t="s">
        <v>259</v>
      </c>
    </row>
    <row r="149" spans="1:6" ht="13.5" thickBot="1" x14ac:dyDescent="0.25">
      <c r="A149" s="288"/>
      <c r="B149" s="289" t="s">
        <v>808</v>
      </c>
      <c r="C149" s="290"/>
      <c r="D149" s="843"/>
      <c r="E149" s="292"/>
      <c r="F149" s="293"/>
    </row>
    <row r="150" spans="1:6" ht="15.75" customHeight="1" x14ac:dyDescent="0.2">
      <c r="A150" s="294">
        <v>4721</v>
      </c>
      <c r="B150" s="295" t="s">
        <v>36</v>
      </c>
      <c r="C150" s="298" t="s">
        <v>175</v>
      </c>
      <c r="D150" s="822">
        <f>E150</f>
        <v>0</v>
      </c>
      <c r="E150" s="311"/>
      <c r="F150" s="297" t="s">
        <v>259</v>
      </c>
    </row>
    <row r="151" spans="1:6" x14ac:dyDescent="0.2">
      <c r="A151" s="294">
        <v>4722</v>
      </c>
      <c r="B151" s="295" t="s">
        <v>37</v>
      </c>
      <c r="C151" s="316">
        <v>4822</v>
      </c>
      <c r="D151" s="822">
        <f>E151</f>
        <v>0</v>
      </c>
      <c r="E151" s="311">
        <f>Sheet6!H61</f>
        <v>0</v>
      </c>
      <c r="F151" s="297" t="s">
        <v>259</v>
      </c>
    </row>
    <row r="152" spans="1:6" x14ac:dyDescent="0.2">
      <c r="A152" s="294">
        <v>4723</v>
      </c>
      <c r="B152" s="295" t="s">
        <v>178</v>
      </c>
      <c r="C152" s="298" t="s">
        <v>176</v>
      </c>
      <c r="D152" s="819">
        <f>E152</f>
        <v>3100</v>
      </c>
      <c r="E152" s="819">
        <f>Sheet6!H459+Sheet6!H394+Sheet6!H118+Sheet6!H29</f>
        <v>3100</v>
      </c>
      <c r="F152" s="297" t="s">
        <v>259</v>
      </c>
    </row>
    <row r="153" spans="1:6" ht="24.75" thickBot="1" x14ac:dyDescent="0.25">
      <c r="A153" s="299">
        <v>4724</v>
      </c>
      <c r="B153" s="300" t="s">
        <v>179</v>
      </c>
      <c r="C153" s="301" t="s">
        <v>177</v>
      </c>
      <c r="D153" s="840">
        <f>E153</f>
        <v>0</v>
      </c>
      <c r="E153" s="304"/>
      <c r="F153" s="302" t="s">
        <v>259</v>
      </c>
    </row>
    <row r="154" spans="1:6" ht="24.75" thickBot="1" x14ac:dyDescent="0.25">
      <c r="A154" s="264">
        <v>4730</v>
      </c>
      <c r="B154" s="303" t="s">
        <v>914</v>
      </c>
      <c r="C154" s="278" t="s">
        <v>250</v>
      </c>
      <c r="D154" s="807">
        <f>E154</f>
        <v>0</v>
      </c>
      <c r="E154" s="846">
        <f>E156</f>
        <v>0</v>
      </c>
      <c r="F154" s="287" t="s">
        <v>259</v>
      </c>
    </row>
    <row r="155" spans="1:6" ht="13.5" thickBot="1" x14ac:dyDescent="0.25">
      <c r="A155" s="288"/>
      <c r="B155" s="289" t="s">
        <v>808</v>
      </c>
      <c r="C155" s="290"/>
      <c r="D155" s="291"/>
      <c r="E155" s="292"/>
      <c r="F155" s="293"/>
    </row>
    <row r="156" spans="1:6" ht="24.75" thickBot="1" x14ac:dyDescent="0.25">
      <c r="A156" s="299">
        <v>4731</v>
      </c>
      <c r="B156" s="368" t="s">
        <v>915</v>
      </c>
      <c r="C156" s="301" t="s">
        <v>180</v>
      </c>
      <c r="D156" s="840">
        <f>E156</f>
        <v>0</v>
      </c>
      <c r="E156" s="304"/>
      <c r="F156" s="302" t="s">
        <v>259</v>
      </c>
    </row>
    <row r="157" spans="1:6" ht="47.25" thickBot="1" x14ac:dyDescent="0.25">
      <c r="A157" s="264">
        <v>4740</v>
      </c>
      <c r="B157" s="369" t="s">
        <v>916</v>
      </c>
      <c r="C157" s="278" t="s">
        <v>250</v>
      </c>
      <c r="D157" s="807">
        <f>E157</f>
        <v>0</v>
      </c>
      <c r="E157" s="846">
        <f>E159+E160</f>
        <v>0</v>
      </c>
      <c r="F157" s="287" t="s">
        <v>259</v>
      </c>
    </row>
    <row r="158" spans="1:6" ht="13.5" thickBot="1" x14ac:dyDescent="0.25">
      <c r="A158" s="288"/>
      <c r="B158" s="289" t="s">
        <v>808</v>
      </c>
      <c r="C158" s="290"/>
      <c r="D158" s="291"/>
      <c r="E158" s="292"/>
      <c r="F158" s="293"/>
    </row>
    <row r="159" spans="1:6" ht="27.75" customHeight="1" x14ac:dyDescent="0.2">
      <c r="A159" s="294">
        <v>4741</v>
      </c>
      <c r="B159" s="295" t="s">
        <v>38</v>
      </c>
      <c r="C159" s="298" t="s">
        <v>181</v>
      </c>
      <c r="D159" s="822">
        <f>E159</f>
        <v>0</v>
      </c>
      <c r="E159" s="311"/>
      <c r="F159" s="297" t="s">
        <v>259</v>
      </c>
    </row>
    <row r="160" spans="1:6" ht="27" customHeight="1" thickBot="1" x14ac:dyDescent="0.25">
      <c r="A160" s="299">
        <v>4742</v>
      </c>
      <c r="B160" s="300" t="s">
        <v>183</v>
      </c>
      <c r="C160" s="301" t="s">
        <v>182</v>
      </c>
      <c r="D160" s="840">
        <f>E160</f>
        <v>0</v>
      </c>
      <c r="E160" s="304"/>
      <c r="F160" s="302" t="s">
        <v>259</v>
      </c>
    </row>
    <row r="161" spans="1:6" ht="39.75" customHeight="1" thickBot="1" x14ac:dyDescent="0.25">
      <c r="A161" s="264">
        <v>4750</v>
      </c>
      <c r="B161" s="303" t="s">
        <v>917</v>
      </c>
      <c r="C161" s="278" t="s">
        <v>250</v>
      </c>
      <c r="D161" s="807">
        <f>E161</f>
        <v>0</v>
      </c>
      <c r="E161" s="846">
        <f>E163</f>
        <v>0</v>
      </c>
      <c r="F161" s="287" t="s">
        <v>259</v>
      </c>
    </row>
    <row r="162" spans="1:6" ht="13.5" thickBot="1" x14ac:dyDescent="0.25">
      <c r="A162" s="288"/>
      <c r="B162" s="289" t="s">
        <v>808</v>
      </c>
      <c r="C162" s="290"/>
      <c r="D162" s="291"/>
      <c r="E162" s="292"/>
      <c r="F162" s="293"/>
    </row>
    <row r="163" spans="1:6" ht="39.75" customHeight="1" thickBot="1" x14ac:dyDescent="0.25">
      <c r="A163" s="299">
        <v>4751</v>
      </c>
      <c r="B163" s="300" t="s">
        <v>184</v>
      </c>
      <c r="C163" s="301" t="s">
        <v>185</v>
      </c>
      <c r="D163" s="840">
        <f>E163</f>
        <v>0</v>
      </c>
      <c r="E163" s="304"/>
      <c r="F163" s="302" t="s">
        <v>259</v>
      </c>
    </row>
    <row r="164" spans="1:6" ht="17.25" customHeight="1" thickBot="1" x14ac:dyDescent="0.25">
      <c r="A164" s="264">
        <v>4760</v>
      </c>
      <c r="B164" s="369" t="s">
        <v>918</v>
      </c>
      <c r="C164" s="278" t="s">
        <v>250</v>
      </c>
      <c r="D164" s="807">
        <f>E164</f>
        <v>0</v>
      </c>
      <c r="E164" s="846">
        <f>E166</f>
        <v>0</v>
      </c>
      <c r="F164" s="287" t="s">
        <v>259</v>
      </c>
    </row>
    <row r="165" spans="1:6" ht="13.5" thickBot="1" x14ac:dyDescent="0.25">
      <c r="A165" s="288"/>
      <c r="B165" s="289" t="s">
        <v>808</v>
      </c>
      <c r="C165" s="290"/>
      <c r="D165" s="291"/>
      <c r="E165" s="292"/>
      <c r="F165" s="293"/>
    </row>
    <row r="166" spans="1:6" ht="17.25" customHeight="1" thickBot="1" x14ac:dyDescent="0.25">
      <c r="A166" s="299">
        <v>4761</v>
      </c>
      <c r="B166" s="300" t="s">
        <v>187</v>
      </c>
      <c r="C166" s="301" t="s">
        <v>186</v>
      </c>
      <c r="D166" s="840">
        <f>E166</f>
        <v>0</v>
      </c>
      <c r="E166" s="304"/>
      <c r="F166" s="302" t="s">
        <v>259</v>
      </c>
    </row>
    <row r="167" spans="1:6" ht="13.5" thickBot="1" x14ac:dyDescent="0.25">
      <c r="A167" s="264">
        <v>4770</v>
      </c>
      <c r="B167" s="303" t="s">
        <v>919</v>
      </c>
      <c r="C167" s="278" t="s">
        <v>250</v>
      </c>
      <c r="D167" s="813">
        <f>E167+F167-Sheet1!F141</f>
        <v>0</v>
      </c>
      <c r="E167" s="862">
        <f>E169</f>
        <v>150000</v>
      </c>
      <c r="F167" s="863">
        <f>F169</f>
        <v>0</v>
      </c>
    </row>
    <row r="168" spans="1:6" ht="13.5" thickBot="1" x14ac:dyDescent="0.25">
      <c r="A168" s="280"/>
      <c r="B168" s="281" t="s">
        <v>808</v>
      </c>
      <c r="C168" s="370"/>
      <c r="D168" s="283"/>
      <c r="E168" s="371"/>
      <c r="F168" s="372"/>
    </row>
    <row r="169" spans="1:6" ht="13.5" thickBot="1" x14ac:dyDescent="0.25">
      <c r="A169" s="264">
        <v>4771</v>
      </c>
      <c r="B169" s="310" t="s">
        <v>192</v>
      </c>
      <c r="C169" s="373" t="s">
        <v>188</v>
      </c>
      <c r="D169" s="813">
        <f>E169+F169-Sheet1!F141</f>
        <v>0</v>
      </c>
      <c r="E169" s="862">
        <f>Sheet1!F141</f>
        <v>150000</v>
      </c>
      <c r="F169" s="863"/>
    </row>
    <row r="170" spans="1:6" ht="36.75" thickBot="1" x14ac:dyDescent="0.25">
      <c r="A170" s="374">
        <v>4772</v>
      </c>
      <c r="B170" s="375" t="s">
        <v>8</v>
      </c>
      <c r="C170" s="376" t="s">
        <v>250</v>
      </c>
      <c r="D170" s="864"/>
      <c r="E170" s="864"/>
      <c r="F170" s="377"/>
    </row>
    <row r="171" spans="1:6" s="55" customFormat="1" ht="56.25" customHeight="1" thickBot="1" x14ac:dyDescent="0.25">
      <c r="A171" s="264">
        <v>5000</v>
      </c>
      <c r="B171" s="378" t="s">
        <v>920</v>
      </c>
      <c r="C171" s="278" t="s">
        <v>250</v>
      </c>
      <c r="D171" s="788">
        <f>F171</f>
        <v>1015406.4</v>
      </c>
      <c r="E171" s="379" t="s">
        <v>259</v>
      </c>
      <c r="F171" s="865">
        <f>F173+F191+F197+F200</f>
        <v>1015406.4</v>
      </c>
    </row>
    <row r="172" spans="1:6" ht="13.5" thickBot="1" x14ac:dyDescent="0.25">
      <c r="A172" s="374"/>
      <c r="B172" s="281" t="s">
        <v>811</v>
      </c>
      <c r="C172" s="282"/>
      <c r="D172" s="283"/>
      <c r="E172" s="284"/>
      <c r="F172" s="285"/>
    </row>
    <row r="173" spans="1:6" ht="23.25" thickBot="1" x14ac:dyDescent="0.25">
      <c r="A173" s="288">
        <v>5100</v>
      </c>
      <c r="B173" s="310" t="s">
        <v>921</v>
      </c>
      <c r="C173" s="278" t="s">
        <v>250</v>
      </c>
      <c r="D173" s="788">
        <f>F173</f>
        <v>1015406.4</v>
      </c>
      <c r="E173" s="341" t="s">
        <v>259</v>
      </c>
      <c r="F173" s="865">
        <f>F175+F180+F185</f>
        <v>1015406.4</v>
      </c>
    </row>
    <row r="174" spans="1:6" ht="13.5" thickBot="1" x14ac:dyDescent="0.25">
      <c r="A174" s="380"/>
      <c r="B174" s="281" t="s">
        <v>811</v>
      </c>
      <c r="C174" s="282"/>
      <c r="D174" s="283"/>
      <c r="E174" s="284"/>
      <c r="F174" s="285"/>
    </row>
    <row r="175" spans="1:6" ht="24.75" thickBot="1" x14ac:dyDescent="0.25">
      <c r="A175" s="264">
        <v>5110</v>
      </c>
      <c r="B175" s="303" t="s">
        <v>922</v>
      </c>
      <c r="C175" s="278" t="s">
        <v>250</v>
      </c>
      <c r="D175" s="788">
        <f>F175</f>
        <v>961756.4</v>
      </c>
      <c r="E175" s="341" t="s">
        <v>259</v>
      </c>
      <c r="F175" s="865">
        <f>F177+F178+F179</f>
        <v>961756.4</v>
      </c>
    </row>
    <row r="176" spans="1:6" x14ac:dyDescent="0.2">
      <c r="A176" s="288"/>
      <c r="B176" s="317" t="s">
        <v>808</v>
      </c>
      <c r="C176" s="290"/>
      <c r="D176" s="843"/>
      <c r="E176" s="292"/>
      <c r="F176" s="293"/>
    </row>
    <row r="177" spans="1:7" x14ac:dyDescent="0.2">
      <c r="A177" s="294">
        <v>5111</v>
      </c>
      <c r="B177" s="325" t="s">
        <v>952</v>
      </c>
      <c r="C177" s="381" t="s">
        <v>189</v>
      </c>
      <c r="D177" s="822">
        <f>F177</f>
        <v>0</v>
      </c>
      <c r="E177" s="343" t="s">
        <v>259</v>
      </c>
      <c r="F177" s="382"/>
    </row>
    <row r="178" spans="1:7" ht="20.25" customHeight="1" x14ac:dyDescent="0.2">
      <c r="A178" s="294">
        <v>5112</v>
      </c>
      <c r="B178" s="295" t="s">
        <v>953</v>
      </c>
      <c r="C178" s="381" t="s">
        <v>190</v>
      </c>
      <c r="D178" s="822">
        <f>F178</f>
        <v>52000</v>
      </c>
      <c r="E178" s="343" t="s">
        <v>259</v>
      </c>
      <c r="F178" s="382">
        <f>Sheet6!I126+Sheet6!I334+Sheet6!I469</f>
        <v>52000</v>
      </c>
    </row>
    <row r="179" spans="1:7" ht="26.25" customHeight="1" thickBot="1" x14ac:dyDescent="0.25">
      <c r="A179" s="299">
        <v>5113</v>
      </c>
      <c r="B179" s="300" t="s">
        <v>954</v>
      </c>
      <c r="C179" s="383" t="s">
        <v>191</v>
      </c>
      <c r="D179" s="844">
        <f>F179</f>
        <v>909756.4</v>
      </c>
      <c r="E179" s="384" t="s">
        <v>259</v>
      </c>
      <c r="F179" s="844">
        <f>Sheet6!I38+Sheet6!I127+Sheet6!I259+Sheet6!I275+Sheet6!I310+Sheet6!I460+Sheet6!I470</f>
        <v>909756.4</v>
      </c>
    </row>
    <row r="180" spans="1:7" ht="28.5" customHeight="1" thickBot="1" x14ac:dyDescent="0.25">
      <c r="A180" s="264">
        <v>5120</v>
      </c>
      <c r="B180" s="303" t="s">
        <v>923</v>
      </c>
      <c r="C180" s="278" t="s">
        <v>250</v>
      </c>
      <c r="D180" s="788">
        <f>F180</f>
        <v>41200</v>
      </c>
      <c r="E180" s="341" t="s">
        <v>259</v>
      </c>
      <c r="F180" s="865">
        <f>F182+F183+F184</f>
        <v>41200</v>
      </c>
    </row>
    <row r="181" spans="1:7" x14ac:dyDescent="0.2">
      <c r="A181" s="288"/>
      <c r="B181" s="385" t="s">
        <v>808</v>
      </c>
      <c r="C181" s="290"/>
      <c r="D181" s="843"/>
      <c r="E181" s="292"/>
      <c r="F181" s="293"/>
    </row>
    <row r="182" spans="1:7" x14ac:dyDescent="0.2">
      <c r="A182" s="294">
        <v>5121</v>
      </c>
      <c r="B182" s="295" t="s">
        <v>949</v>
      </c>
      <c r="C182" s="381" t="s">
        <v>193</v>
      </c>
      <c r="D182" s="819">
        <f>F182</f>
        <v>2000</v>
      </c>
      <c r="E182" s="343" t="s">
        <v>259</v>
      </c>
      <c r="F182" s="657">
        <f>Sheet6!I40+Sheet6!I499+Sheet6!I395</f>
        <v>2000</v>
      </c>
    </row>
    <row r="183" spans="1:7" x14ac:dyDescent="0.2">
      <c r="A183" s="294">
        <v>5122</v>
      </c>
      <c r="B183" s="295" t="s">
        <v>950</v>
      </c>
      <c r="C183" s="381" t="s">
        <v>194</v>
      </c>
      <c r="D183" s="819">
        <f>F183</f>
        <v>23000</v>
      </c>
      <c r="E183" s="343" t="s">
        <v>259</v>
      </c>
      <c r="F183" s="819">
        <f>Sheet6!I41+Sheet6!I712</f>
        <v>23000</v>
      </c>
    </row>
    <row r="184" spans="1:7" ht="17.25" customHeight="1" thickBot="1" x14ac:dyDescent="0.25">
      <c r="A184" s="299">
        <v>5123</v>
      </c>
      <c r="B184" s="300" t="s">
        <v>951</v>
      </c>
      <c r="C184" s="383" t="s">
        <v>195</v>
      </c>
      <c r="D184" s="844">
        <f>F184</f>
        <v>16200</v>
      </c>
      <c r="E184" s="386" t="s">
        <v>259</v>
      </c>
      <c r="F184" s="387">
        <f>Sheet6!I42+Sheet6!I128+Sheet6!I396</f>
        <v>16200</v>
      </c>
      <c r="G184" s="675"/>
    </row>
    <row r="185" spans="1:7" ht="28.5" customHeight="1" thickBot="1" x14ac:dyDescent="0.25">
      <c r="A185" s="264">
        <v>5130</v>
      </c>
      <c r="B185" s="303" t="s">
        <v>924</v>
      </c>
      <c r="C185" s="278" t="s">
        <v>250</v>
      </c>
      <c r="D185" s="788">
        <f>E185+F185</f>
        <v>12450</v>
      </c>
      <c r="E185" s="846">
        <f>E189+E190</f>
        <v>0</v>
      </c>
      <c r="F185" s="865">
        <f>F187+F188+F189+F190</f>
        <v>12450</v>
      </c>
    </row>
    <row r="186" spans="1:7" x14ac:dyDescent="0.2">
      <c r="A186" s="288"/>
      <c r="B186" s="317" t="s">
        <v>808</v>
      </c>
      <c r="C186" s="290"/>
      <c r="D186" s="291"/>
      <c r="E186" s="292"/>
      <c r="F186" s="293"/>
    </row>
    <row r="187" spans="1:7" ht="17.25" customHeight="1" x14ac:dyDescent="0.2">
      <c r="A187" s="294">
        <v>5131</v>
      </c>
      <c r="B187" s="325" t="s">
        <v>198</v>
      </c>
      <c r="C187" s="381" t="s">
        <v>196</v>
      </c>
      <c r="D187" s="822">
        <f>F187</f>
        <v>0</v>
      </c>
      <c r="E187" s="343" t="s">
        <v>259</v>
      </c>
      <c r="F187" s="382"/>
    </row>
    <row r="188" spans="1:7" ht="17.25" customHeight="1" x14ac:dyDescent="0.2">
      <c r="A188" s="294">
        <v>5132</v>
      </c>
      <c r="B188" s="295" t="s">
        <v>946</v>
      </c>
      <c r="C188" s="381" t="s">
        <v>197</v>
      </c>
      <c r="D188" s="822">
        <f>F188</f>
        <v>0</v>
      </c>
      <c r="E188" s="343" t="s">
        <v>259</v>
      </c>
      <c r="F188" s="382">
        <f>Sheet6!I66</f>
        <v>0</v>
      </c>
    </row>
    <row r="189" spans="1:7" ht="17.25" customHeight="1" x14ac:dyDescent="0.2">
      <c r="A189" s="294">
        <v>5133</v>
      </c>
      <c r="B189" s="295" t="s">
        <v>947</v>
      </c>
      <c r="C189" s="381" t="s">
        <v>204</v>
      </c>
      <c r="D189" s="819">
        <f>E189+F189</f>
        <v>500</v>
      </c>
      <c r="E189" s="796"/>
      <c r="F189" s="564">
        <f>Sheet6!I129</f>
        <v>500</v>
      </c>
    </row>
    <row r="190" spans="1:7" ht="17.25" customHeight="1" thickBot="1" x14ac:dyDescent="0.25">
      <c r="A190" s="299">
        <v>5134</v>
      </c>
      <c r="B190" s="300" t="s">
        <v>948</v>
      </c>
      <c r="C190" s="383" t="s">
        <v>205</v>
      </c>
      <c r="D190" s="844">
        <f>E190+F190</f>
        <v>11950</v>
      </c>
      <c r="E190" s="388"/>
      <c r="F190" s="387">
        <f>Sheet6!I335+Sheet6!I312+Sheet6!I130+Sheet6!I39</f>
        <v>11950</v>
      </c>
    </row>
    <row r="191" spans="1:7" ht="19.5" customHeight="1" thickBot="1" x14ac:dyDescent="0.25">
      <c r="A191" s="264">
        <v>5200</v>
      </c>
      <c r="B191" s="303" t="s">
        <v>925</v>
      </c>
      <c r="C191" s="278" t="s">
        <v>250</v>
      </c>
      <c r="D191" s="807">
        <f>F191</f>
        <v>0</v>
      </c>
      <c r="E191" s="341" t="s">
        <v>259</v>
      </c>
      <c r="F191" s="861">
        <f>F193+F194+F195+F196</f>
        <v>0</v>
      </c>
    </row>
    <row r="192" spans="1:7" x14ac:dyDescent="0.2">
      <c r="A192" s="288"/>
      <c r="B192" s="317" t="s">
        <v>811</v>
      </c>
      <c r="C192" s="351"/>
      <c r="D192" s="291"/>
      <c r="E192" s="292"/>
      <c r="F192" s="352"/>
    </row>
    <row r="193" spans="1:6" ht="27" customHeight="1" x14ac:dyDescent="0.2">
      <c r="A193" s="288">
        <v>5211</v>
      </c>
      <c r="B193" s="325" t="s">
        <v>9</v>
      </c>
      <c r="C193" s="381" t="s">
        <v>199</v>
      </c>
      <c r="D193" s="822">
        <f>F193</f>
        <v>0</v>
      </c>
      <c r="E193" s="343" t="s">
        <v>259</v>
      </c>
      <c r="F193" s="382"/>
    </row>
    <row r="194" spans="1:6" ht="17.25" customHeight="1" x14ac:dyDescent="0.2">
      <c r="A194" s="294">
        <v>5221</v>
      </c>
      <c r="B194" s="295" t="s">
        <v>10</v>
      </c>
      <c r="C194" s="381" t="s">
        <v>200</v>
      </c>
      <c r="D194" s="822">
        <f>F194</f>
        <v>0</v>
      </c>
      <c r="E194" s="343" t="s">
        <v>259</v>
      </c>
      <c r="F194" s="382"/>
    </row>
    <row r="195" spans="1:6" ht="24.75" customHeight="1" x14ac:dyDescent="0.2">
      <c r="A195" s="294">
        <v>5231</v>
      </c>
      <c r="B195" s="295" t="s">
        <v>11</v>
      </c>
      <c r="C195" s="381" t="s">
        <v>201</v>
      </c>
      <c r="D195" s="822">
        <f>F195</f>
        <v>0</v>
      </c>
      <c r="E195" s="343" t="s">
        <v>259</v>
      </c>
      <c r="F195" s="382"/>
    </row>
    <row r="196" spans="1:6" ht="17.25" customHeight="1" thickBot="1" x14ac:dyDescent="0.25">
      <c r="A196" s="299">
        <v>5241</v>
      </c>
      <c r="B196" s="300" t="s">
        <v>203</v>
      </c>
      <c r="C196" s="383" t="s">
        <v>202</v>
      </c>
      <c r="D196" s="840">
        <f>F196</f>
        <v>0</v>
      </c>
      <c r="E196" s="386" t="s">
        <v>259</v>
      </c>
      <c r="F196" s="389"/>
    </row>
    <row r="197" spans="1:6" ht="16.5" customHeight="1" thickBot="1" x14ac:dyDescent="0.25">
      <c r="A197" s="264">
        <v>5300</v>
      </c>
      <c r="B197" s="303" t="s">
        <v>926</v>
      </c>
      <c r="C197" s="278" t="s">
        <v>250</v>
      </c>
      <c r="D197" s="807">
        <f>F197</f>
        <v>0</v>
      </c>
      <c r="E197" s="341" t="s">
        <v>259</v>
      </c>
      <c r="F197" s="861">
        <f>F199</f>
        <v>0</v>
      </c>
    </row>
    <row r="198" spans="1:6" x14ac:dyDescent="0.2">
      <c r="A198" s="390"/>
      <c r="B198" s="391" t="s">
        <v>811</v>
      </c>
      <c r="C198" s="351"/>
      <c r="D198" s="843"/>
      <c r="E198" s="292"/>
      <c r="F198" s="352"/>
    </row>
    <row r="199" spans="1:6" ht="13.5" customHeight="1" thickBot="1" x14ac:dyDescent="0.25">
      <c r="A199" s="280">
        <v>5311</v>
      </c>
      <c r="B199" s="318" t="s">
        <v>39</v>
      </c>
      <c r="C199" s="383" t="s">
        <v>206</v>
      </c>
      <c r="D199" s="840">
        <f>F199</f>
        <v>0</v>
      </c>
      <c r="E199" s="386" t="s">
        <v>259</v>
      </c>
      <c r="F199" s="389"/>
    </row>
    <row r="200" spans="1:6" ht="23.25" thickBot="1" x14ac:dyDescent="0.25">
      <c r="A200" s="264">
        <v>5400</v>
      </c>
      <c r="B200" s="303" t="s">
        <v>927</v>
      </c>
      <c r="C200" s="278" t="s">
        <v>250</v>
      </c>
      <c r="D200" s="807">
        <f>F200</f>
        <v>0</v>
      </c>
      <c r="E200" s="341" t="s">
        <v>259</v>
      </c>
      <c r="F200" s="861">
        <f>F202+F203+F204+F205</f>
        <v>0</v>
      </c>
    </row>
    <row r="201" spans="1:6" ht="13.5" thickBot="1" x14ac:dyDescent="0.25">
      <c r="A201" s="374"/>
      <c r="B201" s="391" t="s">
        <v>811</v>
      </c>
      <c r="C201" s="351"/>
      <c r="D201" s="291"/>
      <c r="E201" s="292"/>
      <c r="F201" s="352"/>
    </row>
    <row r="202" spans="1:6" x14ac:dyDescent="0.2">
      <c r="A202" s="294">
        <v>5411</v>
      </c>
      <c r="B202" s="325" t="s">
        <v>40</v>
      </c>
      <c r="C202" s="381" t="s">
        <v>207</v>
      </c>
      <c r="D202" s="822">
        <f>F202</f>
        <v>0</v>
      </c>
      <c r="E202" s="343" t="s">
        <v>259</v>
      </c>
      <c r="F202" s="382"/>
    </row>
    <row r="203" spans="1:6" x14ac:dyDescent="0.2">
      <c r="A203" s="294">
        <v>5421</v>
      </c>
      <c r="B203" s="295" t="s">
        <v>41</v>
      </c>
      <c r="C203" s="381" t="s">
        <v>208</v>
      </c>
      <c r="D203" s="822">
        <f>F203</f>
        <v>0</v>
      </c>
      <c r="E203" s="343" t="s">
        <v>259</v>
      </c>
      <c r="F203" s="382"/>
    </row>
    <row r="204" spans="1:6" x14ac:dyDescent="0.2">
      <c r="A204" s="294">
        <v>5431</v>
      </c>
      <c r="B204" s="295" t="s">
        <v>210</v>
      </c>
      <c r="C204" s="381" t="s">
        <v>209</v>
      </c>
      <c r="D204" s="822">
        <f>F204</f>
        <v>0</v>
      </c>
      <c r="E204" s="343" t="s">
        <v>259</v>
      </c>
      <c r="F204" s="382"/>
    </row>
    <row r="205" spans="1:6" ht="13.5" thickBot="1" x14ac:dyDescent="0.25">
      <c r="A205" s="307">
        <v>5441</v>
      </c>
      <c r="B205" s="392" t="s">
        <v>126</v>
      </c>
      <c r="C205" s="393" t="s">
        <v>211</v>
      </c>
      <c r="D205" s="847">
        <f>F205</f>
        <v>0</v>
      </c>
      <c r="E205" s="347" t="s">
        <v>259</v>
      </c>
      <c r="F205" s="394"/>
    </row>
    <row r="206" spans="1:6" s="1" customFormat="1" ht="59.25" customHeight="1" thickBot="1" x14ac:dyDescent="0.25">
      <c r="A206" s="395" t="s">
        <v>701</v>
      </c>
      <c r="B206" s="396" t="s">
        <v>928</v>
      </c>
      <c r="C206" s="397" t="s">
        <v>250</v>
      </c>
      <c r="D206" s="788">
        <f>F206</f>
        <v>0</v>
      </c>
      <c r="E206" s="341" t="s">
        <v>259</v>
      </c>
      <c r="F206" s="865">
        <f>F208+F213+F221+F224</f>
        <v>0</v>
      </c>
    </row>
    <row r="207" spans="1:6" s="1" customFormat="1" ht="13.5" thickBot="1" x14ac:dyDescent="0.25">
      <c r="A207" s="398"/>
      <c r="B207" s="399" t="s">
        <v>807</v>
      </c>
      <c r="C207" s="400"/>
      <c r="D207" s="283"/>
      <c r="E207" s="284"/>
      <c r="F207" s="285"/>
    </row>
    <row r="208" spans="1:6" s="1" customFormat="1" ht="29.25" thickBot="1" x14ac:dyDescent="0.25">
      <c r="A208" s="401" t="s">
        <v>702</v>
      </c>
      <c r="B208" s="402" t="s">
        <v>929</v>
      </c>
      <c r="C208" s="403" t="s">
        <v>250</v>
      </c>
      <c r="D208" s="788">
        <f>F208</f>
        <v>0</v>
      </c>
      <c r="E208" s="341" t="s">
        <v>259</v>
      </c>
      <c r="F208" s="865">
        <f>F210+F211+F212</f>
        <v>0</v>
      </c>
    </row>
    <row r="209" spans="1:6" s="1" customFormat="1" x14ac:dyDescent="0.2">
      <c r="A209" s="404"/>
      <c r="B209" s="405" t="s">
        <v>807</v>
      </c>
      <c r="C209" s="406"/>
      <c r="D209" s="291"/>
      <c r="E209" s="292"/>
      <c r="F209" s="352"/>
    </row>
    <row r="210" spans="1:6" s="1" customFormat="1" x14ac:dyDescent="0.2">
      <c r="A210" s="407" t="s">
        <v>703</v>
      </c>
      <c r="B210" s="408" t="s">
        <v>48</v>
      </c>
      <c r="C210" s="407" t="s">
        <v>43</v>
      </c>
      <c r="D210" s="819">
        <f>F210</f>
        <v>0</v>
      </c>
      <c r="E210" s="343" t="s">
        <v>260</v>
      </c>
      <c r="F210" s="409"/>
    </row>
    <row r="211" spans="1:6" s="34" customFormat="1" x14ac:dyDescent="0.2">
      <c r="A211" s="407" t="s">
        <v>704</v>
      </c>
      <c r="B211" s="408" t="s">
        <v>47</v>
      </c>
      <c r="C211" s="407" t="s">
        <v>44</v>
      </c>
      <c r="D211" s="822">
        <f>F211</f>
        <v>0</v>
      </c>
      <c r="E211" s="343" t="s">
        <v>260</v>
      </c>
      <c r="F211" s="410"/>
    </row>
    <row r="212" spans="1:6" s="1" customFormat="1" ht="35.25" customHeight="1" thickBot="1" x14ac:dyDescent="0.25">
      <c r="A212" s="411" t="s">
        <v>705</v>
      </c>
      <c r="B212" s="412" t="s">
        <v>50</v>
      </c>
      <c r="C212" s="413" t="s">
        <v>45</v>
      </c>
      <c r="D212" s="840">
        <f>F212</f>
        <v>0</v>
      </c>
      <c r="E212" s="347" t="s">
        <v>259</v>
      </c>
      <c r="F212" s="414"/>
    </row>
    <row r="213" spans="1:6" s="1" customFormat="1" ht="37.5" customHeight="1" thickBot="1" x14ac:dyDescent="0.25">
      <c r="A213" s="415" t="s">
        <v>706</v>
      </c>
      <c r="B213" s="402" t="s">
        <v>930</v>
      </c>
      <c r="C213" s="403" t="s">
        <v>250</v>
      </c>
      <c r="D213" s="807">
        <f>F213</f>
        <v>0</v>
      </c>
      <c r="E213" s="330" t="s">
        <v>249</v>
      </c>
      <c r="F213" s="861">
        <f>F215+F216</f>
        <v>0</v>
      </c>
    </row>
    <row r="214" spans="1:6" s="1" customFormat="1" x14ac:dyDescent="0.2">
      <c r="A214" s="416"/>
      <c r="B214" s="405" t="s">
        <v>807</v>
      </c>
      <c r="C214" s="406"/>
      <c r="D214" s="843"/>
      <c r="E214" s="292"/>
      <c r="F214" s="866"/>
    </row>
    <row r="215" spans="1:6" s="1" customFormat="1" ht="35.25" customHeight="1" thickBot="1" x14ac:dyDescent="0.25">
      <c r="A215" s="411" t="s">
        <v>707</v>
      </c>
      <c r="B215" s="412" t="s">
        <v>33</v>
      </c>
      <c r="C215" s="417" t="s">
        <v>51</v>
      </c>
      <c r="D215" s="840">
        <f>F215</f>
        <v>0</v>
      </c>
      <c r="E215" s="326" t="s">
        <v>249</v>
      </c>
      <c r="F215" s="867">
        <f>F216</f>
        <v>0</v>
      </c>
    </row>
    <row r="216" spans="1:6" s="1" customFormat="1" ht="26.25" thickBot="1" x14ac:dyDescent="0.25">
      <c r="A216" s="415" t="s">
        <v>708</v>
      </c>
      <c r="B216" s="418" t="s">
        <v>931</v>
      </c>
      <c r="C216" s="403" t="s">
        <v>250</v>
      </c>
      <c r="D216" s="807">
        <f>F216</f>
        <v>0</v>
      </c>
      <c r="E216" s="330" t="s">
        <v>249</v>
      </c>
      <c r="F216" s="861">
        <f>F218+F219+F220</f>
        <v>0</v>
      </c>
    </row>
    <row r="217" spans="1:6" s="1" customFormat="1" x14ac:dyDescent="0.2">
      <c r="A217" s="416"/>
      <c r="B217" s="405" t="s">
        <v>808</v>
      </c>
      <c r="C217" s="406"/>
      <c r="D217" s="843"/>
      <c r="E217" s="292"/>
      <c r="F217" s="352"/>
    </row>
    <row r="218" spans="1:6" s="1" customFormat="1" x14ac:dyDescent="0.2">
      <c r="A218" s="419" t="s">
        <v>709</v>
      </c>
      <c r="B218" s="420" t="s">
        <v>30</v>
      </c>
      <c r="C218" s="407" t="s">
        <v>55</v>
      </c>
      <c r="D218" s="822">
        <f>F218</f>
        <v>0</v>
      </c>
      <c r="E218" s="96"/>
      <c r="F218" s="421"/>
    </row>
    <row r="219" spans="1:6" s="1" customFormat="1" ht="25.5" x14ac:dyDescent="0.2">
      <c r="A219" s="422" t="s">
        <v>710</v>
      </c>
      <c r="B219" s="420" t="s">
        <v>29</v>
      </c>
      <c r="C219" s="423" t="s">
        <v>56</v>
      </c>
      <c r="D219" s="822">
        <f>F219</f>
        <v>0</v>
      </c>
      <c r="E219" s="96" t="s">
        <v>249</v>
      </c>
      <c r="F219" s="421"/>
    </row>
    <row r="220" spans="1:6" s="1" customFormat="1" ht="26.25" thickBot="1" x14ac:dyDescent="0.25">
      <c r="A220" s="411" t="s">
        <v>711</v>
      </c>
      <c r="B220" s="424" t="s">
        <v>28</v>
      </c>
      <c r="C220" s="417" t="s">
        <v>57</v>
      </c>
      <c r="D220" s="840">
        <f>F220</f>
        <v>0</v>
      </c>
      <c r="E220" s="326" t="s">
        <v>249</v>
      </c>
      <c r="F220" s="414"/>
    </row>
    <row r="221" spans="1:6" s="1" customFormat="1" ht="29.25" thickBot="1" x14ac:dyDescent="0.25">
      <c r="A221" s="415" t="s">
        <v>712</v>
      </c>
      <c r="B221" s="402" t="s">
        <v>932</v>
      </c>
      <c r="C221" s="403" t="s">
        <v>250</v>
      </c>
      <c r="D221" s="807">
        <f>F221</f>
        <v>0</v>
      </c>
      <c r="E221" s="330" t="s">
        <v>249</v>
      </c>
      <c r="F221" s="861">
        <f>F223</f>
        <v>0</v>
      </c>
    </row>
    <row r="222" spans="1:6" s="1" customFormat="1" x14ac:dyDescent="0.2">
      <c r="A222" s="416"/>
      <c r="B222" s="405" t="s">
        <v>807</v>
      </c>
      <c r="C222" s="406"/>
      <c r="D222" s="843"/>
      <c r="E222" s="292"/>
      <c r="F222" s="352"/>
    </row>
    <row r="223" spans="1:6" s="1" customFormat="1" ht="26.25" thickBot="1" x14ac:dyDescent="0.25">
      <c r="A223" s="425" t="s">
        <v>713</v>
      </c>
      <c r="B223" s="412" t="s">
        <v>31</v>
      </c>
      <c r="C223" s="398" t="s">
        <v>59</v>
      </c>
      <c r="D223" s="840">
        <f>F223</f>
        <v>0</v>
      </c>
      <c r="E223" s="326" t="s">
        <v>249</v>
      </c>
      <c r="F223" s="414"/>
    </row>
    <row r="224" spans="1:6" s="1" customFormat="1" ht="56.25" thickBot="1" x14ac:dyDescent="0.25">
      <c r="A224" s="415" t="s">
        <v>714</v>
      </c>
      <c r="B224" s="402" t="s">
        <v>933</v>
      </c>
      <c r="C224" s="403" t="s">
        <v>250</v>
      </c>
      <c r="D224" s="788">
        <f>F224</f>
        <v>0</v>
      </c>
      <c r="E224" s="426" t="s">
        <v>249</v>
      </c>
      <c r="F224" s="865">
        <f>F226+F227+F228+F229</f>
        <v>0</v>
      </c>
    </row>
    <row r="225" spans="1:9" s="1" customFormat="1" x14ac:dyDescent="0.2">
      <c r="A225" s="416"/>
      <c r="B225" s="405" t="s">
        <v>807</v>
      </c>
      <c r="C225" s="406"/>
      <c r="D225" s="845"/>
      <c r="E225" s="306"/>
      <c r="F225" s="427"/>
    </row>
    <row r="226" spans="1:9" s="1" customFormat="1" x14ac:dyDescent="0.2">
      <c r="A226" s="419" t="s">
        <v>715</v>
      </c>
      <c r="B226" s="408" t="s">
        <v>118</v>
      </c>
      <c r="C226" s="407" t="s">
        <v>62</v>
      </c>
      <c r="D226" s="819">
        <f>F226</f>
        <v>0</v>
      </c>
      <c r="E226" s="428" t="s">
        <v>249</v>
      </c>
      <c r="F226" s="429"/>
      <c r="G226" s="704"/>
      <c r="I226" s="703"/>
    </row>
    <row r="227" spans="1:9" s="1" customFormat="1" ht="15.75" customHeight="1" x14ac:dyDescent="0.2">
      <c r="A227" s="422" t="s">
        <v>720</v>
      </c>
      <c r="B227" s="408" t="s">
        <v>60</v>
      </c>
      <c r="C227" s="430" t="s">
        <v>63</v>
      </c>
      <c r="D227" s="822">
        <f>F227</f>
        <v>0</v>
      </c>
      <c r="E227" s="96" t="s">
        <v>249</v>
      </c>
      <c r="F227" s="421"/>
    </row>
    <row r="228" spans="1:9" s="1" customFormat="1" ht="25.5" x14ac:dyDescent="0.2">
      <c r="A228" s="419" t="s">
        <v>721</v>
      </c>
      <c r="B228" s="408" t="s">
        <v>61</v>
      </c>
      <c r="C228" s="423" t="s">
        <v>64</v>
      </c>
      <c r="D228" s="822">
        <f>F228</f>
        <v>0</v>
      </c>
      <c r="E228" s="96" t="s">
        <v>249</v>
      </c>
      <c r="F228" s="421"/>
    </row>
    <row r="229" spans="1:9" s="1" customFormat="1" ht="26.25" thickBot="1" x14ac:dyDescent="0.25">
      <c r="A229" s="431" t="s">
        <v>722</v>
      </c>
      <c r="B229" s="432" t="s">
        <v>32</v>
      </c>
      <c r="C229" s="433" t="s">
        <v>65</v>
      </c>
      <c r="D229" s="847">
        <f>F229</f>
        <v>0</v>
      </c>
      <c r="E229" s="434" t="s">
        <v>249</v>
      </c>
      <c r="F229" s="435"/>
    </row>
    <row r="230" spans="1:9" x14ac:dyDescent="0.2">
      <c r="A230" s="12"/>
      <c r="B230" s="15"/>
      <c r="C230" s="43"/>
      <c r="F230" s="13"/>
    </row>
    <row r="231" spans="1:9" hidden="1" outlineLevel="1" x14ac:dyDescent="0.2">
      <c r="A231" s="12"/>
      <c r="B231" s="19"/>
      <c r="C231" s="42"/>
      <c r="D231" s="65"/>
      <c r="E231" s="66" t="s">
        <v>296</v>
      </c>
      <c r="F231" s="13"/>
    </row>
    <row r="232" spans="1:9" hidden="1" outlineLevel="1" x14ac:dyDescent="0.2">
      <c r="A232" s="12"/>
      <c r="B232" s="20"/>
      <c r="C232" s="42"/>
      <c r="D232" s="67"/>
      <c r="E232" s="66" t="s">
        <v>297</v>
      </c>
      <c r="F232" s="13"/>
    </row>
    <row r="233" spans="1:9" ht="29.25" hidden="1" customHeight="1" outlineLevel="1" x14ac:dyDescent="0.2">
      <c r="A233" s="12"/>
      <c r="B233" s="21"/>
      <c r="C233" s="45"/>
      <c r="D233" s="68"/>
      <c r="E233" s="69" t="s">
        <v>298</v>
      </c>
      <c r="F233" s="13"/>
    </row>
    <row r="234" spans="1:9" collapsed="1" x14ac:dyDescent="0.2">
      <c r="A234" s="12"/>
      <c r="B234" s="19"/>
      <c r="C234" s="42"/>
      <c r="F234" s="13"/>
    </row>
    <row r="235" spans="1:9" x14ac:dyDescent="0.2">
      <c r="A235" s="12"/>
      <c r="B235" s="22"/>
      <c r="C235" s="42"/>
      <c r="F235" s="13"/>
    </row>
    <row r="236" spans="1:9" x14ac:dyDescent="0.2">
      <c r="A236" s="12"/>
      <c r="B236" s="22"/>
      <c r="C236" s="42"/>
      <c r="F236" s="13"/>
    </row>
    <row r="237" spans="1:9" x14ac:dyDescent="0.2">
      <c r="A237" s="12"/>
      <c r="B237" s="22"/>
      <c r="C237" s="42"/>
      <c r="F237" s="13"/>
    </row>
    <row r="238" spans="1:9" x14ac:dyDescent="0.2">
      <c r="A238" s="12"/>
      <c r="B238" s="22"/>
      <c r="C238" s="42"/>
      <c r="F238" s="13"/>
    </row>
    <row r="239" spans="1:9" x14ac:dyDescent="0.2">
      <c r="A239" s="12"/>
      <c r="B239" s="21"/>
      <c r="C239" s="45"/>
      <c r="F239" s="13"/>
    </row>
    <row r="240" spans="1:9" x14ac:dyDescent="0.2">
      <c r="A240" s="12"/>
      <c r="B240" s="22"/>
      <c r="C240" s="42"/>
      <c r="F240" s="13"/>
    </row>
    <row r="241" spans="1:6" x14ac:dyDescent="0.2">
      <c r="A241" s="12"/>
      <c r="B241" s="22"/>
      <c r="C241" s="42"/>
      <c r="F241" s="13"/>
    </row>
    <row r="242" spans="1:6" x14ac:dyDescent="0.2">
      <c r="A242" s="12"/>
      <c r="B242" s="22"/>
      <c r="C242" s="42"/>
      <c r="F242" s="13"/>
    </row>
    <row r="243" spans="1:6" x14ac:dyDescent="0.2">
      <c r="A243" s="12"/>
      <c r="B243" s="22"/>
      <c r="C243" s="42"/>
      <c r="F243" s="13"/>
    </row>
    <row r="244" spans="1:6" x14ac:dyDescent="0.2">
      <c r="A244" s="12"/>
      <c r="B244" s="22"/>
      <c r="C244" s="42"/>
      <c r="F244" s="13"/>
    </row>
    <row r="245" spans="1:6" x14ac:dyDescent="0.2">
      <c r="A245" s="12"/>
      <c r="B245" s="22"/>
      <c r="C245" s="42"/>
      <c r="F245" s="13"/>
    </row>
    <row r="246" spans="1:6" x14ac:dyDescent="0.2">
      <c r="A246" s="12"/>
      <c r="B246" s="21"/>
      <c r="C246" s="45"/>
      <c r="F246" s="13"/>
    </row>
    <row r="247" spans="1:6" x14ac:dyDescent="0.2">
      <c r="A247" s="12"/>
      <c r="B247" s="22"/>
      <c r="C247" s="42"/>
      <c r="F247" s="13"/>
    </row>
    <row r="248" spans="1:6" x14ac:dyDescent="0.2">
      <c r="A248" s="12"/>
      <c r="B248" s="19"/>
      <c r="C248" s="42"/>
      <c r="F248" s="13"/>
    </row>
    <row r="249" spans="1:6" x14ac:dyDescent="0.2">
      <c r="A249" s="12"/>
      <c r="B249" s="22"/>
      <c r="C249" s="42"/>
      <c r="F249" s="13"/>
    </row>
    <row r="250" spans="1:6" x14ac:dyDescent="0.2">
      <c r="A250" s="12"/>
      <c r="B250" s="17"/>
      <c r="C250" s="42"/>
      <c r="F250" s="13"/>
    </row>
    <row r="251" spans="1:6" x14ac:dyDescent="0.2">
      <c r="A251" s="12"/>
      <c r="B251" s="21"/>
      <c r="C251" s="45"/>
      <c r="F251" s="13"/>
    </row>
    <row r="252" spans="1:6" x14ac:dyDescent="0.2">
      <c r="A252" s="12"/>
      <c r="B252" s="22"/>
      <c r="C252" s="42"/>
      <c r="F252" s="13"/>
    </row>
    <row r="253" spans="1:6" x14ac:dyDescent="0.2">
      <c r="A253" s="12"/>
      <c r="B253" s="22"/>
      <c r="C253" s="42"/>
      <c r="F253" s="13"/>
    </row>
    <row r="254" spans="1:6" x14ac:dyDescent="0.2">
      <c r="A254" s="12"/>
      <c r="B254" s="21"/>
      <c r="C254" s="45"/>
      <c r="F254" s="13"/>
    </row>
    <row r="255" spans="1:6" x14ac:dyDescent="0.2">
      <c r="A255" s="12"/>
      <c r="B255" s="22"/>
      <c r="C255" s="42"/>
      <c r="F255" s="13"/>
    </row>
    <row r="256" spans="1:6" x14ac:dyDescent="0.2">
      <c r="A256" s="12"/>
      <c r="B256" s="22"/>
      <c r="C256" s="42"/>
      <c r="F256" s="13"/>
    </row>
    <row r="257" spans="1:6" x14ac:dyDescent="0.2">
      <c r="A257" s="12"/>
      <c r="B257" s="17"/>
      <c r="C257" s="42"/>
      <c r="F257" s="13"/>
    </row>
    <row r="258" spans="1:6" x14ac:dyDescent="0.2">
      <c r="A258" s="12"/>
      <c r="B258" s="21"/>
      <c r="C258" s="45"/>
      <c r="F258" s="13"/>
    </row>
    <row r="259" spans="1:6" x14ac:dyDescent="0.2">
      <c r="A259" s="12"/>
      <c r="B259" s="22"/>
      <c r="C259" s="42"/>
      <c r="F259" s="13"/>
    </row>
    <row r="260" spans="1:6" x14ac:dyDescent="0.2">
      <c r="A260" s="12"/>
      <c r="B260" s="22"/>
      <c r="C260" s="42"/>
      <c r="F260" s="13"/>
    </row>
    <row r="261" spans="1:6" x14ac:dyDescent="0.2">
      <c r="A261" s="12"/>
      <c r="B261" s="21"/>
      <c r="C261" s="45"/>
      <c r="F261" s="13"/>
    </row>
    <row r="262" spans="1:6" x14ac:dyDescent="0.2">
      <c r="A262" s="12"/>
      <c r="B262" s="22"/>
      <c r="C262" s="42"/>
      <c r="F262" s="13"/>
    </row>
    <row r="263" spans="1:6" x14ac:dyDescent="0.2">
      <c r="A263" s="12"/>
      <c r="B263" s="22"/>
      <c r="C263" s="42"/>
      <c r="F263" s="13"/>
    </row>
    <row r="264" spans="1:6" x14ac:dyDescent="0.2">
      <c r="A264" s="12"/>
      <c r="B264" s="22"/>
      <c r="C264" s="42"/>
      <c r="F264" s="13"/>
    </row>
    <row r="265" spans="1:6" x14ac:dyDescent="0.2">
      <c r="A265" s="12"/>
      <c r="B265" s="22"/>
      <c r="C265" s="42"/>
      <c r="F265" s="13"/>
    </row>
    <row r="266" spans="1:6" x14ac:dyDescent="0.2">
      <c r="A266" s="12"/>
      <c r="B266" s="22"/>
      <c r="C266" s="42"/>
      <c r="F266" s="13"/>
    </row>
    <row r="267" spans="1:6" x14ac:dyDescent="0.2">
      <c r="A267" s="12"/>
      <c r="B267" s="21"/>
      <c r="C267" s="45"/>
      <c r="F267" s="13"/>
    </row>
    <row r="268" spans="1:6" x14ac:dyDescent="0.2">
      <c r="A268" s="12"/>
      <c r="B268" s="22"/>
      <c r="C268" s="42"/>
      <c r="F268" s="13"/>
    </row>
    <row r="269" spans="1:6" x14ac:dyDescent="0.2">
      <c r="A269" s="12"/>
      <c r="B269" s="22"/>
      <c r="C269" s="42"/>
      <c r="F269" s="13"/>
    </row>
    <row r="270" spans="1:6" x14ac:dyDescent="0.2">
      <c r="A270" s="12"/>
      <c r="B270" s="22"/>
      <c r="C270" s="42"/>
      <c r="F270" s="13"/>
    </row>
    <row r="271" spans="1:6" x14ac:dyDescent="0.2">
      <c r="A271" s="12"/>
      <c r="B271" s="19"/>
      <c r="C271" s="42"/>
      <c r="F271" s="13"/>
    </row>
    <row r="272" spans="1:6" x14ac:dyDescent="0.2">
      <c r="A272" s="12"/>
      <c r="B272" s="19"/>
      <c r="C272" s="42"/>
      <c r="F272" s="13"/>
    </row>
    <row r="273" spans="1:6" x14ac:dyDescent="0.2">
      <c r="A273" s="12"/>
      <c r="B273" s="19"/>
      <c r="C273" s="42"/>
      <c r="F273" s="13"/>
    </row>
    <row r="274" spans="1:6" x14ac:dyDescent="0.2">
      <c r="A274" s="12"/>
      <c r="B274" s="19"/>
      <c r="C274" s="42"/>
      <c r="F274" s="13"/>
    </row>
    <row r="275" spans="1:6" x14ac:dyDescent="0.2">
      <c r="A275" s="12"/>
      <c r="B275" s="19"/>
      <c r="C275" s="42"/>
      <c r="F275" s="13"/>
    </row>
    <row r="276" spans="1:6" x14ac:dyDescent="0.2">
      <c r="A276" s="12"/>
      <c r="B276" s="22"/>
      <c r="C276" s="42"/>
      <c r="F276" s="13"/>
    </row>
    <row r="277" spans="1:6" x14ac:dyDescent="0.2">
      <c r="A277" s="12"/>
      <c r="B277" s="22"/>
      <c r="C277" s="42"/>
      <c r="F277" s="13"/>
    </row>
    <row r="278" spans="1:6" x14ac:dyDescent="0.2">
      <c r="A278" s="12"/>
      <c r="B278" s="22"/>
      <c r="C278" s="42"/>
      <c r="F278" s="13"/>
    </row>
    <row r="279" spans="1:6" x14ac:dyDescent="0.2">
      <c r="A279" s="12"/>
      <c r="B279" s="20"/>
      <c r="C279" s="42"/>
      <c r="F279" s="13"/>
    </row>
    <row r="280" spans="1:6" x14ac:dyDescent="0.2">
      <c r="A280" s="12"/>
      <c r="B280" s="19"/>
      <c r="C280" s="45"/>
      <c r="F280" s="13"/>
    </row>
    <row r="281" spans="1:6" ht="65.25" customHeight="1" x14ac:dyDescent="0.2">
      <c r="A281" s="12"/>
      <c r="B281" s="22"/>
      <c r="C281" s="42"/>
      <c r="F281" s="13"/>
    </row>
    <row r="282" spans="1:6" ht="39.75" customHeight="1" x14ac:dyDescent="0.2">
      <c r="A282" s="12"/>
      <c r="B282" s="22"/>
      <c r="C282" s="42"/>
      <c r="F282" s="13"/>
    </row>
    <row r="283" spans="1:6" x14ac:dyDescent="0.2">
      <c r="A283" s="12"/>
      <c r="B283" s="22"/>
      <c r="C283" s="42"/>
      <c r="F283" s="13"/>
    </row>
    <row r="284" spans="1:6" x14ac:dyDescent="0.2">
      <c r="A284" s="12"/>
      <c r="B284" s="22"/>
      <c r="C284" s="42"/>
      <c r="F284" s="13"/>
    </row>
    <row r="285" spans="1:6" x14ac:dyDescent="0.2">
      <c r="A285" s="12"/>
      <c r="B285" s="22"/>
      <c r="C285" s="42"/>
      <c r="F285" s="13"/>
    </row>
    <row r="286" spans="1:6" x14ac:dyDescent="0.2">
      <c r="A286" s="12"/>
      <c r="B286" s="22"/>
      <c r="C286" s="42"/>
      <c r="F286" s="13"/>
    </row>
    <row r="287" spans="1:6" x14ac:dyDescent="0.2">
      <c r="A287" s="12"/>
      <c r="B287" s="22"/>
      <c r="C287" s="42"/>
      <c r="F287" s="13"/>
    </row>
    <row r="288" spans="1:6" x14ac:dyDescent="0.2">
      <c r="A288" s="12"/>
      <c r="B288" s="22"/>
      <c r="C288" s="42"/>
      <c r="F288" s="13"/>
    </row>
    <row r="289" spans="1:6" x14ac:dyDescent="0.2">
      <c r="A289" s="12"/>
      <c r="B289" s="22"/>
      <c r="C289" s="42"/>
      <c r="F289" s="13"/>
    </row>
    <row r="290" spans="1:6" x14ac:dyDescent="0.2">
      <c r="A290" s="12"/>
      <c r="B290" s="22"/>
      <c r="C290" s="42"/>
      <c r="F290" s="13"/>
    </row>
    <row r="291" spans="1:6" x14ac:dyDescent="0.2">
      <c r="A291" s="12"/>
      <c r="B291" s="22"/>
      <c r="C291" s="42"/>
      <c r="F291" s="13"/>
    </row>
    <row r="292" spans="1:6" x14ac:dyDescent="0.2">
      <c r="A292" s="12"/>
      <c r="B292" s="22"/>
      <c r="C292" s="42"/>
      <c r="F292" s="13"/>
    </row>
    <row r="293" spans="1:6" x14ac:dyDescent="0.2">
      <c r="A293" s="12"/>
      <c r="B293" s="22"/>
      <c r="C293" s="42"/>
      <c r="F293" s="13"/>
    </row>
    <row r="294" spans="1:6" x14ac:dyDescent="0.2">
      <c r="A294" s="12"/>
      <c r="B294" s="23"/>
      <c r="C294" s="42"/>
      <c r="F294" s="13"/>
    </row>
    <row r="295" spans="1:6" x14ac:dyDescent="0.2">
      <c r="A295" s="12"/>
      <c r="B295" s="22"/>
      <c r="C295" s="42"/>
      <c r="F295" s="13"/>
    </row>
    <row r="296" spans="1:6" x14ac:dyDescent="0.2">
      <c r="A296" s="12"/>
      <c r="B296" s="16"/>
      <c r="C296" s="42"/>
      <c r="F296" s="13"/>
    </row>
    <row r="297" spans="1:6" x14ac:dyDescent="0.2">
      <c r="A297" s="12"/>
      <c r="B297" s="16"/>
      <c r="C297" s="42"/>
      <c r="F297" s="13"/>
    </row>
    <row r="298" spans="1:6" x14ac:dyDescent="0.2">
      <c r="A298" s="12"/>
      <c r="B298" s="16"/>
      <c r="C298" s="44"/>
      <c r="F298" s="13"/>
    </row>
    <row r="299" spans="1:6" x14ac:dyDescent="0.2">
      <c r="A299" s="12"/>
      <c r="B299" s="16"/>
      <c r="C299" s="44"/>
      <c r="F299" s="13"/>
    </row>
    <row r="300" spans="1:6" x14ac:dyDescent="0.2">
      <c r="A300" s="12"/>
      <c r="B300" s="14"/>
      <c r="C300" s="44"/>
      <c r="F300" s="13"/>
    </row>
    <row r="301" spans="1:6" x14ac:dyDescent="0.2">
      <c r="A301" s="12"/>
      <c r="B301" s="22"/>
      <c r="C301" s="42"/>
      <c r="F301" s="13"/>
    </row>
    <row r="302" spans="1:6" x14ac:dyDescent="0.2">
      <c r="A302" s="12"/>
      <c r="B302" s="22"/>
      <c r="C302" s="42"/>
      <c r="F302" s="13"/>
    </row>
    <row r="303" spans="1:6" x14ac:dyDescent="0.2">
      <c r="A303" s="12"/>
      <c r="B303" s="22"/>
      <c r="C303" s="42"/>
      <c r="F303" s="13"/>
    </row>
    <row r="304" spans="1:6" x14ac:dyDescent="0.2">
      <c r="A304" s="12"/>
      <c r="B304" s="22"/>
      <c r="C304" s="42"/>
      <c r="F304" s="13"/>
    </row>
    <row r="305" spans="1:6" x14ac:dyDescent="0.2">
      <c r="A305" s="12"/>
      <c r="B305" s="24"/>
      <c r="C305" s="42"/>
      <c r="F305" s="13"/>
    </row>
    <row r="306" spans="1:6" x14ac:dyDescent="0.2">
      <c r="A306" s="12"/>
      <c r="B306" s="24"/>
      <c r="C306" s="46"/>
      <c r="F306" s="13"/>
    </row>
    <row r="307" spans="1:6" x14ac:dyDescent="0.2">
      <c r="A307" s="12"/>
      <c r="B307" s="25"/>
      <c r="C307" s="46"/>
      <c r="F307" s="13"/>
    </row>
    <row r="308" spans="1:6" x14ac:dyDescent="0.2">
      <c r="A308" s="12"/>
      <c r="B308" s="24"/>
      <c r="C308" s="46"/>
      <c r="F308" s="13"/>
    </row>
    <row r="309" spans="1:6" x14ac:dyDescent="0.2">
      <c r="A309" s="12"/>
      <c r="B309" s="24"/>
      <c r="C309" s="46"/>
      <c r="F309" s="13"/>
    </row>
    <row r="310" spans="1:6" x14ac:dyDescent="0.2">
      <c r="A310" s="12"/>
      <c r="B310" s="24"/>
      <c r="C310" s="46"/>
      <c r="F310" s="13"/>
    </row>
    <row r="311" spans="1:6" x14ac:dyDescent="0.2">
      <c r="A311" s="12"/>
      <c r="B311" s="24"/>
      <c r="C311" s="46"/>
      <c r="F311" s="13"/>
    </row>
    <row r="312" spans="1:6" x14ac:dyDescent="0.2">
      <c r="A312" s="12"/>
      <c r="B312" s="24"/>
      <c r="C312" s="46"/>
      <c r="F312" s="13"/>
    </row>
    <row r="313" spans="1:6" x14ac:dyDescent="0.2">
      <c r="A313" s="12"/>
      <c r="B313" s="24"/>
      <c r="C313" s="46"/>
      <c r="F313" s="13"/>
    </row>
    <row r="314" spans="1:6" x14ac:dyDescent="0.2">
      <c r="A314" s="12"/>
      <c r="B314" s="24"/>
      <c r="C314" s="46"/>
      <c r="F314" s="13"/>
    </row>
    <row r="315" spans="1:6" x14ac:dyDescent="0.2">
      <c r="A315" s="12"/>
      <c r="B315" s="24"/>
      <c r="C315" s="46"/>
      <c r="F315" s="13"/>
    </row>
    <row r="316" spans="1:6" x14ac:dyDescent="0.2">
      <c r="A316" s="12"/>
      <c r="B316" s="24"/>
      <c r="C316" s="46"/>
      <c r="F316" s="13"/>
    </row>
    <row r="317" spans="1:6" x14ac:dyDescent="0.2">
      <c r="A317" s="12"/>
      <c r="B317" s="24"/>
      <c r="C317" s="46"/>
      <c r="F317" s="13"/>
    </row>
    <row r="318" spans="1:6" x14ac:dyDescent="0.2">
      <c r="A318" s="12"/>
      <c r="B318" s="24"/>
      <c r="C318" s="46"/>
      <c r="F318" s="13"/>
    </row>
    <row r="319" spans="1:6" x14ac:dyDescent="0.2">
      <c r="A319" s="12"/>
      <c r="B319" s="24"/>
      <c r="C319" s="46"/>
      <c r="F319" s="13"/>
    </row>
    <row r="320" spans="1:6" x14ac:dyDescent="0.2">
      <c r="A320" s="12"/>
      <c r="B320" s="24"/>
      <c r="C320" s="46"/>
      <c r="F320" s="13"/>
    </row>
    <row r="321" spans="1:6" x14ac:dyDescent="0.2">
      <c r="A321" s="12"/>
      <c r="B321" s="24"/>
      <c r="C321" s="46"/>
      <c r="F321" s="13"/>
    </row>
    <row r="322" spans="1:6" x14ac:dyDescent="0.2">
      <c r="A322" s="12"/>
      <c r="B322" s="24"/>
      <c r="C322" s="46"/>
      <c r="F322" s="13"/>
    </row>
    <row r="323" spans="1:6" x14ac:dyDescent="0.2">
      <c r="A323" s="12"/>
      <c r="B323" s="24"/>
      <c r="C323" s="46"/>
      <c r="F323" s="13"/>
    </row>
    <row r="324" spans="1:6" x14ac:dyDescent="0.2">
      <c r="A324" s="12"/>
      <c r="B324" s="24"/>
      <c r="C324" s="46"/>
      <c r="F324" s="13"/>
    </row>
    <row r="325" spans="1:6" x14ac:dyDescent="0.2">
      <c r="A325" s="12"/>
      <c r="B325" s="24"/>
      <c r="C325" s="46"/>
      <c r="F325" s="13"/>
    </row>
    <row r="326" spans="1:6" x14ac:dyDescent="0.2">
      <c r="A326" s="12"/>
      <c r="B326" s="24"/>
      <c r="C326" s="46"/>
      <c r="F326" s="13"/>
    </row>
    <row r="327" spans="1:6" x14ac:dyDescent="0.2">
      <c r="A327" s="12"/>
      <c r="B327" s="24"/>
      <c r="C327" s="46"/>
      <c r="F327" s="13"/>
    </row>
    <row r="328" spans="1:6" x14ac:dyDescent="0.2">
      <c r="A328" s="12"/>
      <c r="B328" s="24"/>
      <c r="C328" s="46"/>
      <c r="F328" s="13"/>
    </row>
    <row r="329" spans="1:6" x14ac:dyDescent="0.2">
      <c r="A329" s="12"/>
      <c r="B329" s="24"/>
      <c r="C329" s="46"/>
      <c r="F329" s="13"/>
    </row>
    <row r="330" spans="1:6" x14ac:dyDescent="0.2">
      <c r="A330" s="12"/>
      <c r="B330" s="24"/>
      <c r="C330" s="46"/>
      <c r="F330" s="13"/>
    </row>
    <row r="331" spans="1:6" x14ac:dyDescent="0.2">
      <c r="A331" s="12"/>
      <c r="B331" s="24"/>
      <c r="C331" s="46"/>
      <c r="F331" s="13"/>
    </row>
    <row r="332" spans="1:6" x14ac:dyDescent="0.2">
      <c r="A332" s="12"/>
      <c r="B332" s="26"/>
      <c r="C332" s="47"/>
      <c r="F332" s="13"/>
    </row>
    <row r="333" spans="1:6" x14ac:dyDescent="0.2">
      <c r="A333" s="12"/>
      <c r="B333" s="24"/>
      <c r="C333" s="46"/>
      <c r="F333" s="13"/>
    </row>
    <row r="334" spans="1:6" x14ac:dyDescent="0.2">
      <c r="A334" s="12"/>
      <c r="B334" s="24"/>
      <c r="C334" s="46"/>
      <c r="F334" s="13"/>
    </row>
    <row r="335" spans="1:6" x14ac:dyDescent="0.2">
      <c r="A335" s="12"/>
      <c r="B335" s="24"/>
      <c r="C335" s="46"/>
      <c r="F335" s="13"/>
    </row>
    <row r="336" spans="1:6" x14ac:dyDescent="0.2">
      <c r="A336" s="12"/>
      <c r="B336" s="24"/>
      <c r="C336" s="46"/>
      <c r="F336" s="13"/>
    </row>
    <row r="337" spans="1:6" x14ac:dyDescent="0.2">
      <c r="A337" s="12"/>
      <c r="B337" s="24"/>
      <c r="C337" s="46"/>
      <c r="F337" s="13"/>
    </row>
    <row r="338" spans="1:6" x14ac:dyDescent="0.2">
      <c r="A338" s="12"/>
      <c r="B338" s="24"/>
      <c r="C338" s="46"/>
      <c r="F338" s="13"/>
    </row>
    <row r="339" spans="1:6" x14ac:dyDescent="0.2">
      <c r="A339" s="12"/>
      <c r="B339" s="24"/>
      <c r="C339" s="46"/>
      <c r="F339" s="13"/>
    </row>
    <row r="340" spans="1:6" x14ac:dyDescent="0.2">
      <c r="A340" s="12"/>
      <c r="B340" s="24"/>
      <c r="C340" s="46"/>
      <c r="F340" s="13"/>
    </row>
    <row r="341" spans="1:6" x14ac:dyDescent="0.2">
      <c r="A341" s="12"/>
      <c r="B341" s="24"/>
      <c r="C341" s="46"/>
      <c r="F341" s="13"/>
    </row>
    <row r="342" spans="1:6" x14ac:dyDescent="0.2">
      <c r="A342" s="12"/>
      <c r="B342" s="24"/>
      <c r="C342" s="46"/>
      <c r="F342" s="13"/>
    </row>
    <row r="343" spans="1:6" x14ac:dyDescent="0.2">
      <c r="A343" s="12"/>
      <c r="B343" s="24"/>
      <c r="C343" s="46"/>
      <c r="F343" s="13"/>
    </row>
    <row r="344" spans="1:6" x14ac:dyDescent="0.2">
      <c r="A344" s="12"/>
      <c r="B344" s="24"/>
      <c r="C344" s="46"/>
      <c r="F344" s="13"/>
    </row>
    <row r="345" spans="1:6" x14ac:dyDescent="0.2">
      <c r="A345" s="12"/>
      <c r="B345" s="24"/>
      <c r="C345" s="46"/>
      <c r="F345" s="13"/>
    </row>
    <row r="346" spans="1:6" x14ac:dyDescent="0.2">
      <c r="A346" s="12"/>
      <c r="B346" s="24"/>
      <c r="C346" s="46"/>
      <c r="F346" s="13"/>
    </row>
    <row r="347" spans="1:6" x14ac:dyDescent="0.2">
      <c r="A347" s="12"/>
      <c r="B347" s="24"/>
      <c r="C347" s="46"/>
      <c r="F347" s="13"/>
    </row>
    <row r="348" spans="1:6" x14ac:dyDescent="0.2">
      <c r="A348" s="12"/>
      <c r="B348" s="27"/>
      <c r="C348" s="42"/>
      <c r="F348" s="13"/>
    </row>
    <row r="349" spans="1:6" x14ac:dyDescent="0.2">
      <c r="A349" s="12"/>
      <c r="B349" s="16"/>
      <c r="C349" s="44"/>
      <c r="F349" s="13"/>
    </row>
    <row r="350" spans="1:6" x14ac:dyDescent="0.2">
      <c r="A350" s="12"/>
      <c r="B350" s="16"/>
      <c r="C350" s="48"/>
      <c r="F350" s="13"/>
    </row>
    <row r="351" spans="1:6" x14ac:dyDescent="0.2">
      <c r="A351" s="12"/>
      <c r="B351" s="16"/>
      <c r="C351" s="48"/>
      <c r="F351" s="13"/>
    </row>
    <row r="352" spans="1:6" x14ac:dyDescent="0.2">
      <c r="A352" s="12"/>
      <c r="B352" s="16"/>
      <c r="C352" s="48"/>
      <c r="F352" s="13"/>
    </row>
    <row r="353" spans="1:6" x14ac:dyDescent="0.2">
      <c r="A353" s="12"/>
      <c r="B353" s="16"/>
      <c r="C353" s="48"/>
      <c r="F353" s="13"/>
    </row>
    <row r="354" spans="1:6" x14ac:dyDescent="0.2">
      <c r="A354" s="12"/>
      <c r="B354" s="17"/>
      <c r="C354" s="48"/>
      <c r="F354" s="13"/>
    </row>
    <row r="355" spans="1:6" x14ac:dyDescent="0.2">
      <c r="A355" s="12"/>
      <c r="B355" s="18"/>
      <c r="C355" s="49"/>
      <c r="F355" s="13"/>
    </row>
    <row r="356" spans="1:6" x14ac:dyDescent="0.2">
      <c r="A356" s="12"/>
      <c r="B356" s="16"/>
      <c r="C356" s="48"/>
      <c r="F356" s="13"/>
    </row>
    <row r="357" spans="1:6" x14ac:dyDescent="0.2">
      <c r="A357" s="12"/>
      <c r="B357" s="16"/>
      <c r="C357" s="48"/>
      <c r="F357" s="13"/>
    </row>
    <row r="358" spans="1:6" x14ac:dyDescent="0.2">
      <c r="A358" s="12"/>
      <c r="B358" s="16"/>
      <c r="C358" s="48"/>
      <c r="F358" s="13"/>
    </row>
    <row r="359" spans="1:6" x14ac:dyDescent="0.2">
      <c r="A359" s="12"/>
      <c r="B359" s="18"/>
      <c r="C359" s="49"/>
      <c r="F359" s="13"/>
    </row>
    <row r="360" spans="1:6" x14ac:dyDescent="0.2">
      <c r="A360" s="12"/>
      <c r="B360" s="16"/>
      <c r="C360" s="48"/>
      <c r="F360" s="13"/>
    </row>
    <row r="361" spans="1:6" x14ac:dyDescent="0.2">
      <c r="A361" s="12"/>
      <c r="B361" s="16"/>
      <c r="C361" s="48"/>
      <c r="F361" s="13"/>
    </row>
    <row r="362" spans="1:6" x14ac:dyDescent="0.2">
      <c r="A362" s="12"/>
      <c r="B362" s="16"/>
      <c r="C362" s="48"/>
      <c r="F362" s="13"/>
    </row>
    <row r="363" spans="1:6" x14ac:dyDescent="0.2">
      <c r="A363" s="12"/>
      <c r="B363" s="16"/>
      <c r="C363" s="48"/>
      <c r="F363" s="13"/>
    </row>
    <row r="364" spans="1:6" x14ac:dyDescent="0.2">
      <c r="A364" s="12"/>
      <c r="B364" s="16"/>
      <c r="C364" s="48"/>
      <c r="F364" s="13"/>
    </row>
    <row r="365" spans="1:6" x14ac:dyDescent="0.2">
      <c r="A365" s="12"/>
      <c r="B365" s="16"/>
      <c r="C365" s="48"/>
      <c r="F365" s="13"/>
    </row>
    <row r="366" spans="1:6" x14ac:dyDescent="0.2">
      <c r="A366" s="12"/>
      <c r="B366" s="16"/>
      <c r="C366" s="48"/>
      <c r="F366" s="13"/>
    </row>
    <row r="367" spans="1:6" x14ac:dyDescent="0.2">
      <c r="A367" s="12"/>
      <c r="B367" s="16"/>
      <c r="C367" s="48"/>
      <c r="F367" s="13"/>
    </row>
    <row r="368" spans="1:6" x14ac:dyDescent="0.2">
      <c r="A368" s="12"/>
      <c r="B368" s="16"/>
      <c r="C368" s="48"/>
      <c r="F368" s="13"/>
    </row>
    <row r="369" spans="1:6" x14ac:dyDescent="0.2">
      <c r="A369" s="12"/>
      <c r="B369" s="16"/>
      <c r="C369" s="48"/>
      <c r="F369" s="13"/>
    </row>
    <row r="370" spans="1:6" x14ac:dyDescent="0.2">
      <c r="A370" s="12"/>
      <c r="B370" s="16"/>
      <c r="C370" s="48"/>
      <c r="F370" s="13"/>
    </row>
    <row r="371" spans="1:6" x14ac:dyDescent="0.2">
      <c r="A371" s="12"/>
      <c r="B371" s="16"/>
      <c r="C371" s="48"/>
      <c r="F371" s="13"/>
    </row>
    <row r="372" spans="1:6" x14ac:dyDescent="0.2">
      <c r="A372" s="12"/>
      <c r="B372" s="16"/>
      <c r="C372" s="48"/>
      <c r="F372" s="13"/>
    </row>
    <row r="373" spans="1:6" x14ac:dyDescent="0.2">
      <c r="A373" s="12"/>
      <c r="B373" s="16"/>
      <c r="C373" s="48"/>
      <c r="F373" s="13"/>
    </row>
    <row r="374" spans="1:6" x14ac:dyDescent="0.2">
      <c r="A374" s="12"/>
      <c r="B374" s="18"/>
      <c r="C374" s="49"/>
      <c r="F374" s="13"/>
    </row>
    <row r="375" spans="1:6" x14ac:dyDescent="0.2">
      <c r="A375" s="12"/>
      <c r="B375" s="16"/>
      <c r="C375" s="48"/>
      <c r="F375" s="13"/>
    </row>
    <row r="376" spans="1:6" x14ac:dyDescent="0.2">
      <c r="A376" s="12"/>
      <c r="B376" s="18"/>
      <c r="C376" s="47"/>
      <c r="F376" s="13"/>
    </row>
    <row r="377" spans="1:6" x14ac:dyDescent="0.2">
      <c r="A377" s="12"/>
      <c r="B377" s="16"/>
      <c r="C377" s="48"/>
      <c r="F377" s="13"/>
    </row>
    <row r="378" spans="1:6" x14ac:dyDescent="0.2">
      <c r="A378" s="12"/>
      <c r="B378" s="16"/>
      <c r="C378" s="48"/>
      <c r="F378" s="13"/>
    </row>
    <row r="379" spans="1:6" x14ac:dyDescent="0.2">
      <c r="A379" s="12"/>
      <c r="B379" s="16"/>
      <c r="C379" s="48"/>
      <c r="F379" s="13"/>
    </row>
    <row r="380" spans="1:6" x14ac:dyDescent="0.2">
      <c r="A380" s="12"/>
      <c r="B380" s="18"/>
      <c r="C380" s="47"/>
      <c r="F380" s="13"/>
    </row>
    <row r="381" spans="1:6" x14ac:dyDescent="0.2">
      <c r="A381" s="12"/>
      <c r="B381" s="16"/>
      <c r="C381" s="48"/>
      <c r="F381" s="13"/>
    </row>
    <row r="382" spans="1:6" x14ac:dyDescent="0.2">
      <c r="A382" s="12"/>
      <c r="B382" s="18"/>
      <c r="C382" s="49"/>
      <c r="F382" s="13"/>
    </row>
    <row r="383" spans="1:6" x14ac:dyDescent="0.2">
      <c r="A383" s="12"/>
      <c r="B383" s="16"/>
      <c r="C383" s="48"/>
      <c r="F383" s="13"/>
    </row>
    <row r="384" spans="1:6" x14ac:dyDescent="0.2">
      <c r="A384" s="12"/>
      <c r="B384" s="16"/>
      <c r="C384" s="48"/>
      <c r="F384" s="13"/>
    </row>
    <row r="385" spans="1:6" x14ac:dyDescent="0.2">
      <c r="A385" s="12"/>
      <c r="B385" s="16"/>
      <c r="C385" s="48"/>
      <c r="F385" s="13"/>
    </row>
    <row r="386" spans="1:6" x14ac:dyDescent="0.2">
      <c r="A386" s="12"/>
      <c r="B386" s="18"/>
      <c r="C386" s="49"/>
      <c r="F386" s="13"/>
    </row>
    <row r="387" spans="1:6" x14ac:dyDescent="0.2">
      <c r="A387" s="12"/>
      <c r="B387" s="16"/>
      <c r="C387" s="48"/>
      <c r="F387" s="13"/>
    </row>
    <row r="388" spans="1:6" x14ac:dyDescent="0.2">
      <c r="A388" s="12"/>
      <c r="B388" s="16"/>
      <c r="C388" s="48"/>
    </row>
    <row r="389" spans="1:6" ht="14.25" x14ac:dyDescent="0.2">
      <c r="A389" s="12"/>
      <c r="B389" s="28"/>
      <c r="C389" s="48"/>
    </row>
    <row r="390" spans="1:6" x14ac:dyDescent="0.2">
      <c r="A390" s="12"/>
      <c r="B390" s="17"/>
      <c r="C390" s="48"/>
    </row>
    <row r="391" spans="1:6" x14ac:dyDescent="0.2">
      <c r="A391" s="12"/>
      <c r="B391" s="18"/>
      <c r="C391" s="49"/>
      <c r="E391" s="13"/>
    </row>
    <row r="392" spans="1:6" x14ac:dyDescent="0.2">
      <c r="A392" s="12"/>
      <c r="B392" s="17"/>
      <c r="C392" s="49"/>
      <c r="E392" s="13"/>
    </row>
    <row r="393" spans="1:6" x14ac:dyDescent="0.2">
      <c r="A393" s="12"/>
      <c r="B393" s="16"/>
      <c r="C393" s="48"/>
      <c r="E393" s="13"/>
    </row>
    <row r="394" spans="1:6" x14ac:dyDescent="0.2">
      <c r="A394" s="12"/>
      <c r="B394" s="16"/>
      <c r="C394" s="48"/>
      <c r="E394" s="13"/>
    </row>
    <row r="395" spans="1:6" x14ac:dyDescent="0.2">
      <c r="A395" s="12"/>
      <c r="B395" s="16"/>
      <c r="C395" s="48"/>
      <c r="E395" s="13"/>
    </row>
    <row r="396" spans="1:6" x14ac:dyDescent="0.2">
      <c r="A396" s="12"/>
      <c r="B396" s="16"/>
      <c r="C396" s="48"/>
      <c r="E396" s="13"/>
    </row>
    <row r="397" spans="1:6" x14ac:dyDescent="0.2">
      <c r="A397" s="12"/>
      <c r="B397" s="16"/>
      <c r="C397" s="48"/>
      <c r="E397" s="13"/>
    </row>
    <row r="398" spans="1:6" x14ac:dyDescent="0.2">
      <c r="A398" s="12"/>
      <c r="B398" s="16"/>
      <c r="C398" s="48"/>
      <c r="E398" s="13"/>
    </row>
    <row r="399" spans="1:6" x14ac:dyDescent="0.2">
      <c r="A399" s="12"/>
      <c r="B399" s="16"/>
      <c r="C399" s="48"/>
      <c r="E399" s="13"/>
    </row>
    <row r="400" spans="1:6" x14ac:dyDescent="0.2">
      <c r="A400" s="12"/>
      <c r="B400" s="16"/>
      <c r="C400" s="48"/>
      <c r="E400" s="13"/>
    </row>
    <row r="401" spans="1:5" x14ac:dyDescent="0.2">
      <c r="A401" s="12"/>
      <c r="B401" s="16"/>
      <c r="C401" s="48"/>
      <c r="E401" s="13"/>
    </row>
    <row r="402" spans="1:5" x14ac:dyDescent="0.2">
      <c r="A402" s="12"/>
      <c r="B402" s="16"/>
      <c r="C402" s="48"/>
      <c r="E402" s="13"/>
    </row>
    <row r="403" spans="1:5" x14ac:dyDescent="0.2">
      <c r="A403" s="12"/>
      <c r="B403" s="16"/>
      <c r="C403" s="48"/>
      <c r="E403" s="13"/>
    </row>
    <row r="404" spans="1:5" x14ac:dyDescent="0.2">
      <c r="A404" s="12"/>
      <c r="B404" s="16"/>
      <c r="C404" s="48"/>
      <c r="E404" s="13"/>
    </row>
    <row r="405" spans="1:5" x14ac:dyDescent="0.2">
      <c r="A405" s="12"/>
      <c r="B405" s="16"/>
      <c r="C405" s="48"/>
      <c r="E405" s="13"/>
    </row>
    <row r="406" spans="1:5" x14ac:dyDescent="0.2">
      <c r="A406" s="12"/>
      <c r="B406" s="16"/>
      <c r="C406" s="48"/>
      <c r="E406" s="13"/>
    </row>
    <row r="407" spans="1:5" x14ac:dyDescent="0.2">
      <c r="A407" s="12"/>
      <c r="B407" s="16"/>
      <c r="C407" s="48"/>
      <c r="E407" s="13"/>
    </row>
    <row r="408" spans="1:5" x14ac:dyDescent="0.2">
      <c r="A408" s="12"/>
      <c r="B408" s="16"/>
      <c r="C408" s="48"/>
      <c r="E408" s="13"/>
    </row>
    <row r="409" spans="1:5" x14ac:dyDescent="0.2">
      <c r="A409" s="12"/>
      <c r="B409" s="17"/>
      <c r="C409" s="48"/>
      <c r="E409" s="13"/>
    </row>
    <row r="410" spans="1:5" x14ac:dyDescent="0.2">
      <c r="A410" s="12"/>
      <c r="B410" s="16"/>
      <c r="C410" s="48"/>
      <c r="E410" s="13"/>
    </row>
    <row r="411" spans="1:5" x14ac:dyDescent="0.2">
      <c r="A411" s="12"/>
      <c r="B411" s="16"/>
      <c r="C411" s="48"/>
      <c r="E411" s="13"/>
    </row>
    <row r="412" spans="1:5" x14ac:dyDescent="0.2">
      <c r="A412" s="12"/>
      <c r="B412" s="16"/>
      <c r="C412" s="48"/>
      <c r="E412" s="13"/>
    </row>
    <row r="413" spans="1:5" x14ac:dyDescent="0.2">
      <c r="A413" s="12"/>
      <c r="B413" s="16"/>
      <c r="C413" s="48"/>
      <c r="E413" s="13"/>
    </row>
    <row r="414" spans="1:5" x14ac:dyDescent="0.2">
      <c r="A414" s="12"/>
      <c r="B414" s="16"/>
      <c r="C414" s="48"/>
      <c r="E414" s="13"/>
    </row>
    <row r="415" spans="1:5" x14ac:dyDescent="0.2">
      <c r="A415" s="12"/>
      <c r="B415" s="16"/>
      <c r="C415" s="48"/>
      <c r="E415" s="13"/>
    </row>
    <row r="416" spans="1:5" x14ac:dyDescent="0.2">
      <c r="A416" s="12"/>
      <c r="B416" s="16"/>
      <c r="C416" s="48"/>
      <c r="E416" s="13"/>
    </row>
    <row r="417" spans="1:5" x14ac:dyDescent="0.2">
      <c r="A417" s="12"/>
      <c r="B417" s="16"/>
      <c r="C417" s="48"/>
      <c r="E417" s="13"/>
    </row>
    <row r="418" spans="1:5" x14ac:dyDescent="0.2">
      <c r="A418" s="12"/>
      <c r="B418" s="16"/>
      <c r="C418" s="48"/>
      <c r="E418" s="13"/>
    </row>
    <row r="419" spans="1:5" x14ac:dyDescent="0.2">
      <c r="A419" s="12"/>
      <c r="B419" s="16"/>
      <c r="C419" s="48"/>
      <c r="E419" s="13"/>
    </row>
    <row r="420" spans="1:5" x14ac:dyDescent="0.2">
      <c r="A420" s="12"/>
      <c r="B420" s="16"/>
      <c r="C420" s="48"/>
      <c r="E420" s="13"/>
    </row>
    <row r="421" spans="1:5" x14ac:dyDescent="0.2">
      <c r="A421" s="12"/>
      <c r="B421" s="16"/>
      <c r="C421" s="48"/>
      <c r="E421" s="13"/>
    </row>
    <row r="422" spans="1:5" x14ac:dyDescent="0.2">
      <c r="A422" s="12"/>
      <c r="B422" s="16"/>
      <c r="C422" s="48"/>
      <c r="E422" s="13"/>
    </row>
    <row r="423" spans="1:5" x14ac:dyDescent="0.2">
      <c r="A423" s="12"/>
      <c r="B423" s="16"/>
      <c r="C423" s="48"/>
      <c r="E423" s="13"/>
    </row>
    <row r="424" spans="1:5" x14ac:dyDescent="0.2">
      <c r="A424" s="12"/>
      <c r="B424" s="16"/>
      <c r="C424" s="48"/>
      <c r="E424" s="13"/>
    </row>
    <row r="425" spans="1:5" x14ac:dyDescent="0.2">
      <c r="A425" s="12"/>
      <c r="B425" s="16"/>
      <c r="C425" s="48"/>
      <c r="E425" s="13"/>
    </row>
    <row r="426" spans="1:5" x14ac:dyDescent="0.2">
      <c r="A426" s="12"/>
      <c r="B426" s="16"/>
      <c r="C426" s="48"/>
      <c r="E426" s="13"/>
    </row>
    <row r="427" spans="1:5" x14ac:dyDescent="0.2">
      <c r="A427" s="12"/>
      <c r="B427" s="16"/>
      <c r="C427" s="48"/>
      <c r="E427" s="13"/>
    </row>
    <row r="428" spans="1:5" x14ac:dyDescent="0.2">
      <c r="A428" s="12"/>
      <c r="B428" s="16"/>
      <c r="C428" s="48"/>
      <c r="E428" s="13"/>
    </row>
    <row r="429" spans="1:5" x14ac:dyDescent="0.2">
      <c r="A429" s="12"/>
      <c r="B429" s="16"/>
      <c r="C429" s="48"/>
      <c r="E429" s="13"/>
    </row>
    <row r="430" spans="1:5" x14ac:dyDescent="0.2">
      <c r="A430" s="12"/>
      <c r="B430" s="16"/>
      <c r="C430" s="48"/>
      <c r="E430" s="13"/>
    </row>
    <row r="431" spans="1:5" x14ac:dyDescent="0.2">
      <c r="A431" s="12"/>
      <c r="B431" s="16"/>
      <c r="C431" s="48"/>
      <c r="E431" s="13"/>
    </row>
    <row r="432" spans="1:5" x14ac:dyDescent="0.2">
      <c r="A432" s="12"/>
      <c r="B432" s="16"/>
      <c r="C432" s="48"/>
      <c r="E432" s="13"/>
    </row>
    <row r="433" spans="1:5" x14ac:dyDescent="0.2">
      <c r="A433" s="12"/>
      <c r="B433" s="16"/>
      <c r="C433" s="48"/>
      <c r="E433" s="13"/>
    </row>
    <row r="434" spans="1:5" x14ac:dyDescent="0.2">
      <c r="A434" s="12"/>
      <c r="B434" s="16"/>
      <c r="C434" s="48"/>
      <c r="E434" s="13"/>
    </row>
    <row r="435" spans="1:5" x14ac:dyDescent="0.2">
      <c r="A435" s="12"/>
      <c r="B435" s="16"/>
      <c r="C435" s="48"/>
      <c r="E435" s="13"/>
    </row>
    <row r="436" spans="1:5" x14ac:dyDescent="0.2">
      <c r="A436" s="12"/>
      <c r="B436" s="29"/>
      <c r="C436" s="48"/>
      <c r="E436" s="13"/>
    </row>
    <row r="437" spans="1:5" x14ac:dyDescent="0.2">
      <c r="A437" s="12"/>
      <c r="B437" s="16"/>
      <c r="C437" s="48"/>
      <c r="E437" s="13"/>
    </row>
    <row r="438" spans="1:5" x14ac:dyDescent="0.2">
      <c r="A438" s="12"/>
      <c r="B438" s="16"/>
      <c r="C438" s="48"/>
      <c r="E438" s="13"/>
    </row>
    <row r="439" spans="1:5" x14ac:dyDescent="0.2">
      <c r="A439" s="12"/>
      <c r="B439" s="16"/>
      <c r="C439" s="48"/>
      <c r="E439" s="13"/>
    </row>
    <row r="440" spans="1:5" x14ac:dyDescent="0.2">
      <c r="A440" s="12"/>
      <c r="B440" s="16"/>
      <c r="C440" s="48"/>
      <c r="E440" s="13"/>
    </row>
    <row r="441" spans="1:5" x14ac:dyDescent="0.2">
      <c r="A441" s="12"/>
      <c r="B441" s="16"/>
      <c r="C441" s="48"/>
      <c r="E441" s="13"/>
    </row>
    <row r="442" spans="1:5" x14ac:dyDescent="0.2">
      <c r="A442" s="12"/>
      <c r="B442" s="16"/>
      <c r="C442" s="48"/>
      <c r="E442" s="13"/>
    </row>
    <row r="443" spans="1:5" x14ac:dyDescent="0.2">
      <c r="A443" s="12"/>
      <c r="B443" s="16"/>
      <c r="C443" s="48"/>
      <c r="E443" s="13"/>
    </row>
    <row r="444" spans="1:5" x14ac:dyDescent="0.2">
      <c r="A444" s="12"/>
      <c r="B444" s="16"/>
      <c r="C444" s="48"/>
      <c r="E444" s="13"/>
    </row>
    <row r="445" spans="1:5" x14ac:dyDescent="0.2">
      <c r="A445" s="12"/>
      <c r="B445" s="16"/>
      <c r="C445" s="48"/>
      <c r="E445" s="13"/>
    </row>
    <row r="446" spans="1:5" x14ac:dyDescent="0.2">
      <c r="A446" s="12"/>
      <c r="B446" s="16"/>
      <c r="C446" s="48"/>
      <c r="E446" s="13"/>
    </row>
    <row r="447" spans="1:5" x14ac:dyDescent="0.2">
      <c r="A447" s="12"/>
      <c r="B447" s="16"/>
      <c r="C447" s="48"/>
      <c r="E447" s="13"/>
    </row>
    <row r="448" spans="1:5" x14ac:dyDescent="0.2">
      <c r="A448" s="12"/>
      <c r="B448" s="16"/>
      <c r="C448" s="48"/>
      <c r="E448" s="13"/>
    </row>
    <row r="449" spans="1:5" x14ac:dyDescent="0.2">
      <c r="A449" s="12"/>
      <c r="B449" s="16"/>
      <c r="C449" s="48"/>
      <c r="E449" s="13"/>
    </row>
    <row r="450" spans="1:5" x14ac:dyDescent="0.2">
      <c r="A450" s="12"/>
      <c r="B450" s="16"/>
      <c r="C450" s="48"/>
      <c r="E450" s="13"/>
    </row>
    <row r="451" spans="1:5" x14ac:dyDescent="0.2">
      <c r="A451" s="12"/>
      <c r="B451" s="16"/>
      <c r="C451" s="48"/>
      <c r="E451" s="13"/>
    </row>
    <row r="452" spans="1:5" x14ac:dyDescent="0.2">
      <c r="A452" s="12"/>
      <c r="B452" s="16"/>
      <c r="C452" s="48"/>
      <c r="E452" s="13"/>
    </row>
    <row r="453" spans="1:5" x14ac:dyDescent="0.2">
      <c r="A453" s="12"/>
      <c r="B453" s="16"/>
      <c r="C453" s="48"/>
      <c r="E453" s="13"/>
    </row>
    <row r="454" spans="1:5" x14ac:dyDescent="0.2">
      <c r="A454" s="12"/>
      <c r="B454" s="16"/>
      <c r="C454" s="48"/>
      <c r="E454" s="13"/>
    </row>
    <row r="455" spans="1:5" x14ac:dyDescent="0.2">
      <c r="A455" s="12"/>
      <c r="B455" s="16"/>
      <c r="C455" s="48"/>
      <c r="E455" s="13"/>
    </row>
    <row r="456" spans="1:5" x14ac:dyDescent="0.2">
      <c r="A456" s="12"/>
      <c r="B456" s="16"/>
      <c r="C456" s="48"/>
      <c r="E456" s="13"/>
    </row>
    <row r="457" spans="1:5" x14ac:dyDescent="0.2">
      <c r="A457" s="12"/>
      <c r="B457" s="16"/>
      <c r="C457" s="48"/>
      <c r="E457" s="13"/>
    </row>
    <row r="458" spans="1:5" x14ac:dyDescent="0.2">
      <c r="A458" s="12"/>
      <c r="B458" s="16"/>
      <c r="C458" s="48"/>
      <c r="E458" s="13"/>
    </row>
    <row r="459" spans="1:5" x14ac:dyDescent="0.2">
      <c r="A459" s="12"/>
      <c r="B459" s="16"/>
      <c r="C459" s="48"/>
      <c r="E459" s="13"/>
    </row>
    <row r="460" spans="1:5" x14ac:dyDescent="0.2">
      <c r="A460" s="12"/>
      <c r="B460" s="16"/>
      <c r="C460" s="48"/>
      <c r="E460" s="13"/>
    </row>
    <row r="461" spans="1:5" x14ac:dyDescent="0.2">
      <c r="A461" s="12"/>
      <c r="B461" s="16"/>
      <c r="C461" s="48"/>
      <c r="E461" s="13"/>
    </row>
    <row r="462" spans="1:5" x14ac:dyDescent="0.2">
      <c r="A462" s="12"/>
      <c r="B462" s="16"/>
      <c r="C462" s="48"/>
      <c r="E462" s="13"/>
    </row>
    <row r="463" spans="1:5" x14ac:dyDescent="0.2">
      <c r="A463" s="12"/>
      <c r="B463" s="30"/>
      <c r="C463" s="47"/>
      <c r="E463" s="13"/>
    </row>
    <row r="464" spans="1:5" x14ac:dyDescent="0.2">
      <c r="A464" s="12"/>
      <c r="B464" s="17"/>
      <c r="C464" s="48"/>
      <c r="E464" s="13"/>
    </row>
    <row r="465" spans="1:5" x14ac:dyDescent="0.2">
      <c r="A465" s="12"/>
      <c r="B465" s="16"/>
      <c r="C465" s="48"/>
      <c r="E465" s="13"/>
    </row>
    <row r="466" spans="1:5" x14ac:dyDescent="0.2">
      <c r="A466" s="12"/>
      <c r="B466" s="16"/>
      <c r="C466" s="48"/>
      <c r="E466" s="13"/>
    </row>
    <row r="467" spans="1:5" x14ac:dyDescent="0.2">
      <c r="A467" s="12"/>
      <c r="B467" s="16"/>
      <c r="C467" s="48"/>
      <c r="E467" s="13"/>
    </row>
    <row r="468" spans="1:5" x14ac:dyDescent="0.2">
      <c r="A468" s="12"/>
      <c r="B468" s="16"/>
      <c r="C468" s="48"/>
      <c r="E468" s="13"/>
    </row>
    <row r="469" spans="1:5" x14ac:dyDescent="0.2">
      <c r="A469" s="12"/>
      <c r="B469" s="16"/>
      <c r="C469" s="48"/>
      <c r="E469" s="13"/>
    </row>
    <row r="470" spans="1:5" x14ac:dyDescent="0.2">
      <c r="A470" s="12"/>
      <c r="B470" s="16"/>
      <c r="C470" s="48"/>
      <c r="E470" s="13"/>
    </row>
    <row r="471" spans="1:5" x14ac:dyDescent="0.2">
      <c r="A471" s="12"/>
      <c r="B471" s="16"/>
      <c r="C471" s="48"/>
      <c r="E471" s="13"/>
    </row>
    <row r="472" spans="1:5" x14ac:dyDescent="0.2">
      <c r="A472" s="12"/>
      <c r="B472" s="16"/>
      <c r="C472" s="48"/>
      <c r="E472" s="13"/>
    </row>
    <row r="473" spans="1:5" x14ac:dyDescent="0.2">
      <c r="A473" s="12"/>
      <c r="B473" s="16"/>
      <c r="C473" s="48"/>
      <c r="E473" s="13"/>
    </row>
    <row r="474" spans="1:5" x14ac:dyDescent="0.2">
      <c r="A474" s="12"/>
      <c r="B474" s="16"/>
      <c r="C474" s="48"/>
      <c r="E474" s="13"/>
    </row>
    <row r="475" spans="1:5" x14ac:dyDescent="0.2">
      <c r="A475" s="12"/>
      <c r="B475" s="16"/>
      <c r="C475" s="48"/>
      <c r="E475" s="13"/>
    </row>
    <row r="476" spans="1:5" x14ac:dyDescent="0.2">
      <c r="A476" s="12"/>
      <c r="B476" s="16"/>
      <c r="C476" s="48"/>
      <c r="E476" s="13"/>
    </row>
    <row r="477" spans="1:5" x14ac:dyDescent="0.2">
      <c r="A477" s="12"/>
      <c r="B477" s="16"/>
      <c r="C477" s="48"/>
      <c r="E477" s="13"/>
    </row>
    <row r="478" spans="1:5" x14ac:dyDescent="0.2">
      <c r="A478" s="12"/>
      <c r="B478" s="16"/>
      <c r="C478" s="48"/>
      <c r="E478" s="13"/>
    </row>
    <row r="479" spans="1:5" x14ac:dyDescent="0.2">
      <c r="A479" s="12"/>
      <c r="B479" s="16"/>
      <c r="C479" s="48"/>
      <c r="E479" s="13"/>
    </row>
    <row r="480" spans="1:5" x14ac:dyDescent="0.2">
      <c r="A480" s="12"/>
      <c r="B480" s="17"/>
      <c r="C480" s="48"/>
      <c r="E480" s="13"/>
    </row>
    <row r="481" spans="1:5" x14ac:dyDescent="0.2">
      <c r="A481" s="12"/>
      <c r="B481" s="16"/>
      <c r="C481" s="48"/>
      <c r="E481" s="13"/>
    </row>
    <row r="482" spans="1:5" x14ac:dyDescent="0.2">
      <c r="A482" s="12"/>
      <c r="B482" s="16"/>
      <c r="C482" s="48"/>
      <c r="E482" s="13"/>
    </row>
    <row r="483" spans="1:5" x14ac:dyDescent="0.2">
      <c r="A483" s="12"/>
      <c r="B483" s="16"/>
      <c r="C483" s="48"/>
      <c r="E483" s="13"/>
    </row>
    <row r="484" spans="1:5" x14ac:dyDescent="0.2">
      <c r="A484" s="12"/>
      <c r="B484" s="16"/>
      <c r="C484" s="48"/>
      <c r="E484" s="13"/>
    </row>
    <row r="485" spans="1:5" x14ac:dyDescent="0.2">
      <c r="A485" s="12"/>
      <c r="B485" s="17"/>
      <c r="C485" s="48"/>
      <c r="E485" s="13"/>
    </row>
    <row r="486" spans="1:5" x14ac:dyDescent="0.2">
      <c r="A486" s="12"/>
      <c r="B486" s="16"/>
      <c r="C486" s="48"/>
      <c r="E486" s="13"/>
    </row>
    <row r="487" spans="1:5" x14ac:dyDescent="0.2">
      <c r="A487" s="12"/>
      <c r="B487" s="16"/>
      <c r="C487" s="48"/>
      <c r="E487" s="13"/>
    </row>
    <row r="488" spans="1:5" x14ac:dyDescent="0.2">
      <c r="A488" s="12"/>
      <c r="B488" s="16"/>
      <c r="C488" s="48"/>
      <c r="E488" s="13"/>
    </row>
    <row r="489" spans="1:5" x14ac:dyDescent="0.2">
      <c r="A489" s="12"/>
      <c r="B489" s="16"/>
      <c r="C489" s="48"/>
      <c r="E489" s="13"/>
    </row>
    <row r="490" spans="1:5" x14ac:dyDescent="0.2">
      <c r="A490" s="12"/>
      <c r="B490" s="16"/>
      <c r="C490" s="48"/>
      <c r="E490" s="13"/>
    </row>
    <row r="491" spans="1:5" x14ac:dyDescent="0.2">
      <c r="A491" s="12"/>
      <c r="B491" s="16"/>
      <c r="C491" s="48"/>
      <c r="E491" s="13"/>
    </row>
    <row r="492" spans="1:5" x14ac:dyDescent="0.2">
      <c r="A492" s="12"/>
      <c r="B492" s="16"/>
      <c r="C492" s="48"/>
      <c r="E492" s="13"/>
    </row>
    <row r="493" spans="1:5" x14ac:dyDescent="0.2">
      <c r="A493" s="12"/>
      <c r="B493" s="16"/>
      <c r="C493" s="48"/>
      <c r="E493" s="13"/>
    </row>
    <row r="494" spans="1:5" x14ac:dyDescent="0.2">
      <c r="A494" s="12"/>
      <c r="B494" s="16"/>
      <c r="C494" s="48"/>
      <c r="E494" s="13"/>
    </row>
    <row r="495" spans="1:5" x14ac:dyDescent="0.2">
      <c r="A495" s="12"/>
      <c r="B495" s="16"/>
      <c r="C495" s="48"/>
      <c r="E495" s="13"/>
    </row>
    <row r="496" spans="1:5" x14ac:dyDescent="0.2">
      <c r="A496" s="12"/>
      <c r="B496" s="16"/>
      <c r="C496" s="48"/>
      <c r="E496" s="13"/>
    </row>
    <row r="497" spans="1:5" x14ac:dyDescent="0.2">
      <c r="A497" s="12"/>
      <c r="B497" s="16"/>
      <c r="C497" s="48"/>
      <c r="E497" s="13"/>
    </row>
    <row r="498" spans="1:5" x14ac:dyDescent="0.2">
      <c r="A498" s="12"/>
      <c r="B498" s="16"/>
      <c r="C498" s="46"/>
      <c r="E498" s="13"/>
    </row>
    <row r="499" spans="1:5" x14ac:dyDescent="0.2">
      <c r="A499" s="12"/>
      <c r="B499" s="16"/>
      <c r="C499" s="48"/>
      <c r="E499" s="13"/>
    </row>
    <row r="500" spans="1:5" x14ac:dyDescent="0.2">
      <c r="A500" s="12"/>
      <c r="B500" s="16"/>
      <c r="C500" s="48"/>
      <c r="E500" s="13"/>
    </row>
    <row r="501" spans="1:5" x14ac:dyDescent="0.2">
      <c r="A501" s="12"/>
      <c r="B501" s="16"/>
      <c r="C501" s="48"/>
      <c r="E501" s="13"/>
    </row>
    <row r="502" spans="1:5" x14ac:dyDescent="0.2">
      <c r="A502" s="12"/>
      <c r="B502" s="16"/>
      <c r="C502" s="48"/>
      <c r="E502" s="13"/>
    </row>
    <row r="503" spans="1:5" x14ac:dyDescent="0.2">
      <c r="A503" s="12"/>
      <c r="B503" s="16"/>
      <c r="C503" s="48"/>
      <c r="E503" s="13"/>
    </row>
    <row r="504" spans="1:5" x14ac:dyDescent="0.2">
      <c r="A504" s="12"/>
      <c r="B504" s="17"/>
      <c r="C504" s="48"/>
      <c r="E504" s="13"/>
    </row>
    <row r="505" spans="1:5" x14ac:dyDescent="0.2">
      <c r="A505" s="12"/>
      <c r="B505" s="16"/>
      <c r="C505" s="48"/>
      <c r="E505" s="13"/>
    </row>
    <row r="506" spans="1:5" x14ac:dyDescent="0.2">
      <c r="A506" s="12"/>
      <c r="B506" s="16"/>
      <c r="C506" s="48"/>
      <c r="E506" s="13"/>
    </row>
    <row r="507" spans="1:5" x14ac:dyDescent="0.2">
      <c r="A507" s="12"/>
      <c r="B507" s="16"/>
      <c r="C507" s="48"/>
      <c r="E507" s="13"/>
    </row>
    <row r="508" spans="1:5" x14ac:dyDescent="0.2">
      <c r="A508" s="12"/>
      <c r="B508" s="16"/>
      <c r="C508" s="48"/>
      <c r="E508" s="13"/>
    </row>
    <row r="509" spans="1:5" x14ac:dyDescent="0.2">
      <c r="A509" s="12"/>
      <c r="B509" s="16"/>
      <c r="C509" s="48"/>
      <c r="E509" s="13"/>
    </row>
    <row r="510" spans="1:5" x14ac:dyDescent="0.2">
      <c r="A510" s="12"/>
      <c r="B510" s="16"/>
      <c r="C510" s="48"/>
      <c r="E510" s="13"/>
    </row>
    <row r="511" spans="1:5" x14ac:dyDescent="0.2">
      <c r="A511" s="12"/>
      <c r="B511" s="16"/>
      <c r="C511" s="48"/>
      <c r="E511" s="13"/>
    </row>
    <row r="512" spans="1:5" x14ac:dyDescent="0.2">
      <c r="A512" s="12"/>
      <c r="B512" s="18"/>
      <c r="C512" s="49"/>
      <c r="E512" s="13"/>
    </row>
    <row r="513" spans="1:5" x14ac:dyDescent="0.2">
      <c r="A513" s="12"/>
      <c r="B513" s="17"/>
      <c r="C513" s="48"/>
      <c r="E513" s="13"/>
    </row>
    <row r="514" spans="1:5" x14ac:dyDescent="0.2">
      <c r="A514" s="12"/>
      <c r="B514" s="16"/>
      <c r="C514" s="48"/>
      <c r="E514" s="13"/>
    </row>
    <row r="515" spans="1:5" x14ac:dyDescent="0.2">
      <c r="A515" s="12"/>
      <c r="B515" s="16"/>
      <c r="C515" s="48"/>
      <c r="E515" s="13"/>
    </row>
    <row r="516" spans="1:5" x14ac:dyDescent="0.2">
      <c r="A516" s="12"/>
      <c r="B516" s="16"/>
      <c r="C516" s="48"/>
      <c r="E516" s="13"/>
    </row>
    <row r="517" spans="1:5" x14ac:dyDescent="0.2">
      <c r="A517" s="12"/>
      <c r="B517" s="16"/>
      <c r="C517" s="48"/>
      <c r="E517" s="13"/>
    </row>
    <row r="518" spans="1:5" x14ac:dyDescent="0.2">
      <c r="A518" s="12"/>
      <c r="B518" s="16"/>
      <c r="C518" s="48"/>
      <c r="E518" s="13"/>
    </row>
    <row r="519" spans="1:5" x14ac:dyDescent="0.2">
      <c r="A519" s="12"/>
      <c r="B519" s="16"/>
      <c r="C519" s="48"/>
      <c r="E519" s="13"/>
    </row>
    <row r="520" spans="1:5" x14ac:dyDescent="0.2">
      <c r="A520" s="12"/>
      <c r="B520" s="16"/>
      <c r="C520" s="48"/>
      <c r="E520" s="13"/>
    </row>
    <row r="521" spans="1:5" x14ac:dyDescent="0.2">
      <c r="A521" s="12"/>
      <c r="B521" s="16"/>
      <c r="C521" s="48"/>
      <c r="E521" s="13"/>
    </row>
    <row r="522" spans="1:5" x14ac:dyDescent="0.2">
      <c r="A522" s="12"/>
      <c r="B522" s="16"/>
      <c r="C522" s="48"/>
      <c r="E522" s="13"/>
    </row>
    <row r="523" spans="1:5" x14ac:dyDescent="0.2">
      <c r="A523" s="12"/>
      <c r="B523" s="16"/>
      <c r="C523" s="48"/>
      <c r="E523" s="13"/>
    </row>
    <row r="524" spans="1:5" x14ac:dyDescent="0.2">
      <c r="A524" s="12"/>
      <c r="B524" s="16"/>
      <c r="C524" s="48"/>
      <c r="E524" s="13"/>
    </row>
    <row r="525" spans="1:5" x14ac:dyDescent="0.2">
      <c r="A525" s="12"/>
      <c r="B525" s="17"/>
      <c r="C525" s="48"/>
      <c r="E525" s="13"/>
    </row>
    <row r="526" spans="1:5" x14ac:dyDescent="0.2">
      <c r="A526" s="12"/>
      <c r="B526" s="16"/>
      <c r="C526" s="48"/>
      <c r="E526" s="13"/>
    </row>
    <row r="527" spans="1:5" x14ac:dyDescent="0.2">
      <c r="A527" s="12"/>
      <c r="B527" s="16"/>
      <c r="C527" s="48"/>
      <c r="E527" s="13"/>
    </row>
    <row r="528" spans="1:5" x14ac:dyDescent="0.2">
      <c r="A528" s="12"/>
      <c r="B528" s="16"/>
      <c r="C528" s="48"/>
      <c r="E528" s="13"/>
    </row>
    <row r="529" spans="1:5" x14ac:dyDescent="0.2">
      <c r="A529" s="12"/>
      <c r="B529" s="16"/>
      <c r="C529" s="48"/>
      <c r="E529" s="13"/>
    </row>
    <row r="530" spans="1:5" x14ac:dyDescent="0.2">
      <c r="A530" s="12"/>
      <c r="B530" s="16"/>
      <c r="C530" s="48"/>
      <c r="E530" s="13"/>
    </row>
    <row r="531" spans="1:5" x14ac:dyDescent="0.2">
      <c r="A531" s="12"/>
      <c r="B531" s="16"/>
      <c r="C531" s="48"/>
      <c r="E531" s="13"/>
    </row>
    <row r="532" spans="1:5" x14ac:dyDescent="0.2">
      <c r="A532" s="12"/>
      <c r="B532" s="16"/>
      <c r="C532" s="48"/>
      <c r="E532" s="13"/>
    </row>
    <row r="533" spans="1:5" x14ac:dyDescent="0.2">
      <c r="A533" s="12"/>
      <c r="B533" s="16"/>
      <c r="C533" s="48"/>
      <c r="E533" s="13"/>
    </row>
    <row r="534" spans="1:5" x14ac:dyDescent="0.2">
      <c r="A534" s="12"/>
      <c r="B534" s="16"/>
      <c r="C534" s="48"/>
      <c r="E534" s="13"/>
    </row>
    <row r="535" spans="1:5" x14ac:dyDescent="0.2">
      <c r="A535" s="12"/>
      <c r="B535" s="16"/>
      <c r="C535" s="48"/>
      <c r="E535" s="13"/>
    </row>
    <row r="536" spans="1:5" x14ac:dyDescent="0.2">
      <c r="A536" s="12"/>
      <c r="B536" s="16"/>
      <c r="C536" s="48"/>
      <c r="E536" s="13"/>
    </row>
    <row r="537" spans="1:5" x14ac:dyDescent="0.2">
      <c r="A537" s="12"/>
      <c r="B537" s="16"/>
      <c r="C537" s="48"/>
      <c r="E537" s="13"/>
    </row>
    <row r="538" spans="1:5" x14ac:dyDescent="0.2">
      <c r="A538" s="12"/>
      <c r="B538" s="16"/>
      <c r="C538" s="48"/>
      <c r="E538" s="13"/>
    </row>
    <row r="539" spans="1:5" x14ac:dyDescent="0.2">
      <c r="A539" s="12"/>
      <c r="B539" s="16"/>
      <c r="C539" s="48"/>
      <c r="E539" s="13"/>
    </row>
    <row r="540" spans="1:5" x14ac:dyDescent="0.2">
      <c r="A540" s="12"/>
      <c r="B540" s="16"/>
      <c r="C540" s="48"/>
      <c r="E540" s="13"/>
    </row>
    <row r="541" spans="1:5" x14ac:dyDescent="0.2">
      <c r="A541" s="12"/>
      <c r="B541" s="16"/>
      <c r="C541" s="48"/>
      <c r="E541" s="13"/>
    </row>
    <row r="542" spans="1:5" x14ac:dyDescent="0.2">
      <c r="A542" s="12"/>
      <c r="B542" s="17"/>
      <c r="C542" s="48"/>
      <c r="E542" s="13"/>
    </row>
    <row r="543" spans="1:5" x14ac:dyDescent="0.2">
      <c r="A543" s="12"/>
      <c r="B543" s="18"/>
      <c r="C543" s="49"/>
      <c r="E543" s="13"/>
    </row>
    <row r="544" spans="1:5" x14ac:dyDescent="0.2">
      <c r="A544" s="12"/>
      <c r="B544" s="16"/>
      <c r="C544" s="48"/>
      <c r="E544" s="13"/>
    </row>
    <row r="545" spans="1:5" x14ac:dyDescent="0.2">
      <c r="A545" s="12"/>
      <c r="B545" s="18"/>
      <c r="C545" s="49"/>
      <c r="E545" s="13"/>
    </row>
    <row r="546" spans="1:5" x14ac:dyDescent="0.2">
      <c r="A546" s="12"/>
      <c r="B546" s="16"/>
      <c r="C546" s="48"/>
      <c r="E546" s="13"/>
    </row>
    <row r="547" spans="1:5" x14ac:dyDescent="0.2">
      <c r="A547" s="12"/>
      <c r="B547" s="18"/>
      <c r="C547" s="49"/>
      <c r="E547" s="13"/>
    </row>
    <row r="548" spans="1:5" x14ac:dyDescent="0.2">
      <c r="A548" s="12"/>
      <c r="B548" s="16"/>
      <c r="C548" s="48"/>
      <c r="E548" s="13"/>
    </row>
    <row r="549" spans="1:5" x14ac:dyDescent="0.2">
      <c r="A549" s="12"/>
      <c r="B549" s="18"/>
      <c r="C549" s="49"/>
      <c r="E549" s="13"/>
    </row>
    <row r="550" spans="1:5" x14ac:dyDescent="0.2">
      <c r="A550" s="12"/>
      <c r="B550" s="16"/>
      <c r="C550" s="48"/>
      <c r="E550" s="13"/>
    </row>
    <row r="551" spans="1:5" x14ac:dyDescent="0.2">
      <c r="A551" s="12"/>
      <c r="B551" s="16"/>
      <c r="C551" s="48"/>
      <c r="E551" s="13"/>
    </row>
    <row r="552" spans="1:5" x14ac:dyDescent="0.2">
      <c r="A552" s="12"/>
      <c r="B552" s="16"/>
      <c r="C552" s="48"/>
      <c r="E552" s="13"/>
    </row>
    <row r="553" spans="1:5" x14ac:dyDescent="0.2">
      <c r="A553" s="12"/>
      <c r="B553" s="16"/>
      <c r="C553" s="48"/>
      <c r="E553" s="13"/>
    </row>
    <row r="554" spans="1:5" x14ac:dyDescent="0.2">
      <c r="A554" s="12"/>
      <c r="B554" s="16"/>
      <c r="C554" s="48"/>
      <c r="E554" s="13"/>
    </row>
    <row r="555" spans="1:5" x14ac:dyDescent="0.2">
      <c r="A555" s="12"/>
      <c r="B555" s="16"/>
      <c r="C555" s="44"/>
      <c r="E555" s="13"/>
    </row>
    <row r="556" spans="1:5" x14ac:dyDescent="0.2">
      <c r="A556" s="31"/>
      <c r="B556" s="19"/>
      <c r="C556" s="42"/>
      <c r="E556" s="13"/>
    </row>
    <row r="557" spans="1:5" x14ac:dyDescent="0.2">
      <c r="A557" s="32"/>
      <c r="B557" s="18"/>
      <c r="C557" s="50"/>
      <c r="E557" s="13"/>
    </row>
    <row r="558" spans="1:5" x14ac:dyDescent="0.2">
      <c r="A558" s="32"/>
      <c r="B558" s="16"/>
      <c r="C558" s="44"/>
      <c r="E558" s="13"/>
    </row>
    <row r="559" spans="1:5" x14ac:dyDescent="0.2">
      <c r="A559" s="32"/>
      <c r="B559" s="17"/>
      <c r="C559" s="44"/>
      <c r="E559" s="13"/>
    </row>
    <row r="560" spans="1:5" x14ac:dyDescent="0.2">
      <c r="A560" s="32"/>
      <c r="B560" s="18"/>
      <c r="C560" s="50"/>
      <c r="E560" s="13"/>
    </row>
    <row r="561" spans="1:5" x14ac:dyDescent="0.2">
      <c r="A561" s="32"/>
      <c r="B561" s="16"/>
      <c r="C561" s="44"/>
      <c r="E561" s="13"/>
    </row>
    <row r="562" spans="1:5" x14ac:dyDescent="0.2">
      <c r="A562" s="32"/>
      <c r="B562" s="16"/>
      <c r="C562" s="44"/>
      <c r="E562" s="13"/>
    </row>
    <row r="563" spans="1:5" x14ac:dyDescent="0.2">
      <c r="A563" s="32"/>
      <c r="B563" s="16"/>
      <c r="C563" s="44"/>
      <c r="E563" s="13"/>
    </row>
    <row r="564" spans="1:5" x14ac:dyDescent="0.2">
      <c r="A564" s="32"/>
      <c r="B564" s="18"/>
      <c r="C564" s="50"/>
      <c r="E564" s="13"/>
    </row>
    <row r="565" spans="1:5" x14ac:dyDescent="0.2">
      <c r="A565" s="32"/>
      <c r="B565" s="16"/>
      <c r="C565" s="44"/>
      <c r="E565" s="13"/>
    </row>
    <row r="566" spans="1:5" x14ac:dyDescent="0.2">
      <c r="A566" s="32"/>
      <c r="B566" s="16"/>
      <c r="C566" s="44"/>
      <c r="E566" s="13"/>
    </row>
    <row r="567" spans="1:5" x14ac:dyDescent="0.2">
      <c r="A567" s="32"/>
      <c r="B567" s="18"/>
      <c r="C567" s="50"/>
      <c r="E567" s="13"/>
    </row>
    <row r="568" spans="1:5" x14ac:dyDescent="0.2">
      <c r="A568" s="32"/>
      <c r="B568" s="16"/>
      <c r="C568" s="44"/>
      <c r="E568" s="13"/>
    </row>
    <row r="569" spans="1:5" x14ac:dyDescent="0.2">
      <c r="A569" s="32"/>
      <c r="B569" s="18"/>
      <c r="C569" s="50"/>
      <c r="E569" s="13"/>
    </row>
    <row r="570" spans="1:5" x14ac:dyDescent="0.2">
      <c r="A570" s="32"/>
      <c r="B570" s="16"/>
      <c r="C570" s="44"/>
      <c r="E570" s="13"/>
    </row>
    <row r="571" spans="1:5" ht="14.25" x14ac:dyDescent="0.2">
      <c r="A571" s="12"/>
      <c r="B571" s="28"/>
      <c r="C571" s="48"/>
      <c r="E571" s="13"/>
    </row>
    <row r="572" spans="1:5" x14ac:dyDescent="0.2">
      <c r="A572" s="12"/>
      <c r="B572" s="17"/>
      <c r="C572" s="50"/>
      <c r="E572" s="13"/>
    </row>
    <row r="573" spans="1:5" x14ac:dyDescent="0.2">
      <c r="A573" s="12"/>
      <c r="B573" s="18"/>
      <c r="C573" s="50"/>
      <c r="E573" s="13"/>
    </row>
    <row r="574" spans="1:5" x14ac:dyDescent="0.2">
      <c r="A574" s="12"/>
      <c r="B574" s="16"/>
      <c r="C574" s="44"/>
      <c r="E574" s="13"/>
    </row>
    <row r="575" spans="1:5" x14ac:dyDescent="0.2">
      <c r="A575" s="12"/>
      <c r="B575" s="16"/>
      <c r="C575" s="44"/>
      <c r="E575" s="13"/>
    </row>
    <row r="576" spans="1:5" x14ac:dyDescent="0.2">
      <c r="A576" s="12"/>
      <c r="B576" s="16"/>
      <c r="C576" s="44"/>
      <c r="E576" s="13"/>
    </row>
    <row r="577" spans="1:5" x14ac:dyDescent="0.2">
      <c r="A577" s="12"/>
      <c r="B577" s="16"/>
      <c r="C577" s="44"/>
      <c r="E577" s="13"/>
    </row>
    <row r="578" spans="1:5" x14ac:dyDescent="0.2">
      <c r="A578" s="12"/>
      <c r="B578" s="16"/>
      <c r="C578" s="44"/>
      <c r="E578" s="13"/>
    </row>
    <row r="579" spans="1:5" x14ac:dyDescent="0.2">
      <c r="A579" s="12"/>
      <c r="B579" s="16"/>
      <c r="C579" s="44"/>
      <c r="E579" s="13"/>
    </row>
    <row r="580" spans="1:5" x14ac:dyDescent="0.2">
      <c r="A580" s="12"/>
      <c r="B580" s="16"/>
      <c r="C580" s="44"/>
      <c r="E580" s="13"/>
    </row>
    <row r="581" spans="1:5" x14ac:dyDescent="0.2">
      <c r="A581" s="12"/>
      <c r="B581" s="16"/>
      <c r="C581" s="44"/>
      <c r="E581" s="13"/>
    </row>
    <row r="582" spans="1:5" x14ac:dyDescent="0.2">
      <c r="A582" s="12"/>
      <c r="B582" s="16"/>
      <c r="C582" s="44"/>
      <c r="E582" s="13"/>
    </row>
    <row r="583" spans="1:5" x14ac:dyDescent="0.2">
      <c r="A583" s="12"/>
      <c r="B583" s="16"/>
      <c r="C583" s="44"/>
      <c r="E583" s="13"/>
    </row>
    <row r="584" spans="1:5" x14ac:dyDescent="0.2">
      <c r="A584" s="12"/>
      <c r="B584" s="16"/>
      <c r="C584" s="44"/>
      <c r="E584" s="13"/>
    </row>
    <row r="585" spans="1:5" x14ac:dyDescent="0.2">
      <c r="A585" s="12"/>
      <c r="B585" s="16"/>
      <c r="C585" s="44"/>
      <c r="E585" s="13"/>
    </row>
    <row r="586" spans="1:5" x14ac:dyDescent="0.2">
      <c r="A586" s="12"/>
      <c r="B586" s="16"/>
      <c r="C586" s="44"/>
      <c r="E586" s="13"/>
    </row>
    <row r="587" spans="1:5" x14ac:dyDescent="0.2">
      <c r="A587" s="12"/>
      <c r="B587" s="18"/>
      <c r="C587" s="50"/>
      <c r="E587" s="13"/>
    </row>
    <row r="588" spans="1:5" ht="25.5" customHeight="1" x14ac:dyDescent="0.2">
      <c r="A588" s="12"/>
      <c r="B588" s="16"/>
      <c r="C588" s="44"/>
      <c r="E588" s="13"/>
    </row>
    <row r="589" spans="1:5" x14ac:dyDescent="0.2">
      <c r="A589" s="12"/>
      <c r="B589" s="16"/>
      <c r="C589" s="44"/>
      <c r="E589" s="13"/>
    </row>
    <row r="590" spans="1:5" x14ac:dyDescent="0.2">
      <c r="A590" s="12"/>
      <c r="B590" s="16"/>
      <c r="C590" s="44"/>
      <c r="E590" s="13"/>
    </row>
    <row r="591" spans="1:5" x14ac:dyDescent="0.2">
      <c r="A591" s="12"/>
      <c r="B591" s="16"/>
      <c r="C591" s="44"/>
      <c r="E591" s="13"/>
    </row>
    <row r="592" spans="1:5" x14ac:dyDescent="0.2">
      <c r="A592" s="12"/>
      <c r="B592" s="16"/>
      <c r="C592" s="44"/>
      <c r="E592" s="13"/>
    </row>
    <row r="593" spans="1:5" ht="30.75" customHeight="1" x14ac:dyDescent="0.2">
      <c r="A593" s="12"/>
      <c r="B593" s="16"/>
      <c r="C593" s="44"/>
      <c r="E593" s="13"/>
    </row>
    <row r="594" spans="1:5" x14ac:dyDescent="0.2">
      <c r="A594" s="12"/>
      <c r="B594" s="16"/>
      <c r="C594" s="44"/>
      <c r="E594" s="13"/>
    </row>
    <row r="595" spans="1:5" x14ac:dyDescent="0.2">
      <c r="A595" s="12"/>
      <c r="B595" s="16"/>
      <c r="C595" s="44"/>
      <c r="E595" s="13"/>
    </row>
    <row r="596" spans="1:5" x14ac:dyDescent="0.2">
      <c r="A596" s="12"/>
      <c r="B596" s="16"/>
      <c r="C596" s="44"/>
      <c r="E596" s="13"/>
    </row>
    <row r="597" spans="1:5" x14ac:dyDescent="0.2">
      <c r="A597" s="12"/>
      <c r="B597" s="16"/>
      <c r="C597" s="44"/>
      <c r="E597" s="13"/>
    </row>
    <row r="598" spans="1:5" x14ac:dyDescent="0.2">
      <c r="A598" s="12"/>
      <c r="B598" s="16"/>
      <c r="C598" s="44"/>
      <c r="E598" s="13"/>
    </row>
    <row r="599" spans="1:5" ht="15" customHeight="1" x14ac:dyDescent="0.2">
      <c r="A599" s="12"/>
      <c r="B599" s="16"/>
      <c r="C599" s="44"/>
      <c r="E599" s="13"/>
    </row>
    <row r="600" spans="1:5" ht="15" customHeight="1" x14ac:dyDescent="0.2">
      <c r="A600" s="12"/>
      <c r="B600" s="16"/>
      <c r="C600" s="44"/>
      <c r="E600" s="13"/>
    </row>
    <row r="601" spans="1:5" ht="15" customHeight="1" x14ac:dyDescent="0.2">
      <c r="A601" s="12"/>
      <c r="B601" s="16"/>
      <c r="C601" s="44"/>
      <c r="E601" s="13"/>
    </row>
    <row r="602" spans="1:5" ht="15" customHeight="1" x14ac:dyDescent="0.2">
      <c r="A602" s="12"/>
      <c r="B602" s="16"/>
      <c r="C602" s="44"/>
      <c r="E602" s="13"/>
    </row>
    <row r="603" spans="1:5" ht="15" customHeight="1" x14ac:dyDescent="0.2">
      <c r="A603" s="12"/>
      <c r="B603" s="17"/>
      <c r="C603" s="50"/>
      <c r="E603" s="13"/>
    </row>
    <row r="604" spans="1:5" ht="15" customHeight="1" x14ac:dyDescent="0.2">
      <c r="A604" s="12"/>
      <c r="B604" s="18"/>
      <c r="C604" s="50"/>
      <c r="E604" s="13"/>
    </row>
    <row r="605" spans="1:5" ht="15" customHeight="1" x14ac:dyDescent="0.2">
      <c r="A605" s="32"/>
      <c r="B605" s="16"/>
      <c r="C605" s="44"/>
      <c r="E605" s="13"/>
    </row>
    <row r="606" spans="1:5" ht="15" customHeight="1" x14ac:dyDescent="0.2">
      <c r="A606" s="12"/>
      <c r="B606" s="16"/>
      <c r="C606" s="44"/>
      <c r="E606" s="13"/>
    </row>
    <row r="607" spans="1:5" ht="15" customHeight="1" x14ac:dyDescent="0.2">
      <c r="A607" s="32"/>
      <c r="B607" s="16"/>
      <c r="C607" s="44"/>
      <c r="E607" s="13"/>
    </row>
    <row r="608" spans="1:5" ht="15" customHeight="1" x14ac:dyDescent="0.2">
      <c r="A608" s="12"/>
      <c r="B608" s="16"/>
      <c r="C608" s="44"/>
      <c r="E608" s="13"/>
    </row>
    <row r="609" spans="1:5" ht="15" customHeight="1" x14ac:dyDescent="0.2">
      <c r="A609" s="32"/>
      <c r="B609" s="16"/>
      <c r="C609" s="44"/>
      <c r="E609" s="13"/>
    </row>
    <row r="610" spans="1:5" ht="15" customHeight="1" x14ac:dyDescent="0.2">
      <c r="A610" s="12"/>
      <c r="B610" s="16"/>
      <c r="C610" s="44"/>
      <c r="E610" s="13"/>
    </row>
    <row r="611" spans="1:5" ht="15" customHeight="1" x14ac:dyDescent="0.2">
      <c r="A611" s="32"/>
      <c r="B611" s="16"/>
      <c r="C611" s="44"/>
      <c r="E611" s="13"/>
    </row>
    <row r="612" spans="1:5" ht="15" customHeight="1" x14ac:dyDescent="0.2">
      <c r="A612" s="12"/>
      <c r="B612" s="16"/>
      <c r="C612" s="44"/>
      <c r="E612" s="13"/>
    </row>
    <row r="613" spans="1:5" ht="15" customHeight="1" x14ac:dyDescent="0.2">
      <c r="A613" s="32"/>
      <c r="B613" s="16"/>
      <c r="C613" s="44"/>
      <c r="E613" s="13"/>
    </row>
    <row r="614" spans="1:5" ht="15" customHeight="1" x14ac:dyDescent="0.2">
      <c r="A614" s="12"/>
      <c r="B614" s="16"/>
      <c r="C614" s="44"/>
      <c r="E614" s="13"/>
    </row>
    <row r="615" spans="1:5" ht="15" customHeight="1" x14ac:dyDescent="0.2">
      <c r="A615" s="32"/>
      <c r="B615" s="16"/>
      <c r="C615" s="44"/>
      <c r="E615" s="13"/>
    </row>
    <row r="616" spans="1:5" ht="15" customHeight="1" x14ac:dyDescent="0.2">
      <c r="A616" s="12"/>
      <c r="B616" s="16"/>
      <c r="C616" s="44"/>
      <c r="E616" s="13"/>
    </row>
    <row r="617" spans="1:5" ht="15" customHeight="1" x14ac:dyDescent="0.2">
      <c r="A617" s="32"/>
      <c r="B617" s="16"/>
      <c r="C617" s="44"/>
      <c r="E617" s="13"/>
    </row>
    <row r="618" spans="1:5" ht="15" customHeight="1" x14ac:dyDescent="0.2">
      <c r="A618" s="12"/>
      <c r="B618" s="16"/>
      <c r="C618" s="44"/>
      <c r="E618" s="13"/>
    </row>
    <row r="619" spans="1:5" ht="15" customHeight="1" x14ac:dyDescent="0.2">
      <c r="A619" s="32"/>
      <c r="B619" s="16"/>
      <c r="C619" s="44"/>
      <c r="E619" s="13"/>
    </row>
    <row r="620" spans="1:5" ht="15" customHeight="1" x14ac:dyDescent="0.2">
      <c r="A620" s="12"/>
      <c r="B620" s="16"/>
      <c r="C620" s="44"/>
      <c r="E620" s="13"/>
    </row>
    <row r="621" spans="1:5" ht="15" customHeight="1" x14ac:dyDescent="0.2">
      <c r="A621" s="32"/>
      <c r="B621" s="16"/>
      <c r="C621" s="44"/>
      <c r="E621" s="13"/>
    </row>
    <row r="622" spans="1:5" ht="15" customHeight="1" x14ac:dyDescent="0.2">
      <c r="A622" s="12"/>
      <c r="B622" s="16"/>
      <c r="C622" s="44"/>
      <c r="E622" s="13"/>
    </row>
    <row r="623" spans="1:5" ht="15" customHeight="1" x14ac:dyDescent="0.2">
      <c r="A623" s="32"/>
      <c r="B623" s="16"/>
      <c r="C623" s="44"/>
      <c r="E623" s="13"/>
    </row>
    <row r="624" spans="1:5" ht="15" customHeight="1" x14ac:dyDescent="0.2">
      <c r="A624" s="32"/>
      <c r="B624" s="18"/>
      <c r="C624" s="50"/>
      <c r="E624" s="13"/>
    </row>
    <row r="625" spans="1:5" ht="15" customHeight="1" x14ac:dyDescent="0.2">
      <c r="A625" s="32"/>
      <c r="B625" s="16"/>
      <c r="C625" s="44"/>
      <c r="E625" s="13"/>
    </row>
    <row r="626" spans="1:5" ht="15" customHeight="1" x14ac:dyDescent="0.2">
      <c r="A626" s="32"/>
      <c r="B626" s="16"/>
      <c r="C626" s="44"/>
      <c r="E626" s="13"/>
    </row>
    <row r="627" spans="1:5" ht="15" customHeight="1" x14ac:dyDescent="0.2">
      <c r="A627" s="32"/>
      <c r="B627" s="16"/>
      <c r="C627" s="44"/>
      <c r="E627" s="13"/>
    </row>
    <row r="628" spans="1:5" ht="15" customHeight="1" x14ac:dyDescent="0.2">
      <c r="A628" s="32"/>
      <c r="B628" s="16"/>
      <c r="C628" s="44"/>
      <c r="E628" s="13"/>
    </row>
    <row r="629" spans="1:5" ht="15" customHeight="1" x14ac:dyDescent="0.2">
      <c r="A629" s="32"/>
      <c r="B629" s="16"/>
      <c r="C629" s="44"/>
      <c r="E629" s="13"/>
    </row>
    <row r="630" spans="1:5" ht="15" customHeight="1" x14ac:dyDescent="0.2">
      <c r="A630" s="32"/>
      <c r="B630" s="16"/>
      <c r="C630" s="44"/>
      <c r="E630" s="13"/>
    </row>
    <row r="631" spans="1:5" ht="15" customHeight="1" x14ac:dyDescent="0.2">
      <c r="A631" s="12"/>
      <c r="B631" s="33"/>
      <c r="C631" s="43"/>
      <c r="E631" s="13"/>
    </row>
    <row r="632" spans="1:5" ht="15" customHeight="1" x14ac:dyDescent="0.2"/>
    <row r="633" spans="1:5" ht="15" customHeight="1" x14ac:dyDescent="0.2"/>
    <row r="634" spans="1:5" ht="15" customHeight="1" x14ac:dyDescent="0.2"/>
    <row r="635" spans="1:5" ht="15" customHeight="1" x14ac:dyDescent="0.2"/>
    <row r="636" spans="1:5" ht="15" customHeight="1" x14ac:dyDescent="0.2"/>
    <row r="637" spans="1:5" ht="15" customHeight="1" x14ac:dyDescent="0.2"/>
    <row r="638" spans="1:5" ht="15" customHeight="1" x14ac:dyDescent="0.2"/>
    <row r="639" spans="1:5" ht="15" customHeight="1" x14ac:dyDescent="0.2"/>
    <row r="640" spans="1:5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</sheetData>
  <mergeCells count="6">
    <mergeCell ref="A1:F1"/>
    <mergeCell ref="A2:F2"/>
    <mergeCell ref="A5:A6"/>
    <mergeCell ref="E4:F4"/>
    <mergeCell ref="E5:F5"/>
    <mergeCell ref="D5:D6"/>
  </mergeCells>
  <phoneticPr fontId="0" type="noConversion"/>
  <pageMargins left="0.19685039370078741" right="0" top="0.39370078740157483" bottom="0.19685039370078741" header="0.15748031496062992" footer="3.937007874015748E-2"/>
  <pageSetup paperSize="9" firstPageNumber="1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9"/>
  <sheetViews>
    <sheetView workbookViewId="0">
      <selection activeCell="B17" sqref="B17"/>
    </sheetView>
  </sheetViews>
  <sheetFormatPr defaultRowHeight="12.75" x14ac:dyDescent="0.2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2" spans="1:5" ht="18" x14ac:dyDescent="0.25">
      <c r="A2" s="910" t="s">
        <v>809</v>
      </c>
      <c r="B2" s="910"/>
      <c r="C2" s="910"/>
      <c r="D2" s="910"/>
      <c r="E2" s="910"/>
    </row>
    <row r="4" spans="1:5" ht="29.25" customHeight="1" x14ac:dyDescent="0.25">
      <c r="A4" s="931" t="s">
        <v>27</v>
      </c>
      <c r="B4" s="931"/>
      <c r="C4" s="931"/>
      <c r="D4" s="931"/>
      <c r="E4" s="931"/>
    </row>
    <row r="5" spans="1:5" x14ac:dyDescent="0.2">
      <c r="A5" s="436" t="s">
        <v>26</v>
      </c>
      <c r="B5" s="436"/>
      <c r="C5" s="436"/>
      <c r="D5" s="436"/>
      <c r="E5" s="93"/>
    </row>
    <row r="6" spans="1:5" ht="13.5" thickBot="1" x14ac:dyDescent="0.25">
      <c r="A6" s="93"/>
      <c r="B6" s="93"/>
      <c r="C6" s="93"/>
      <c r="D6" s="93"/>
      <c r="E6" s="99" t="s">
        <v>255</v>
      </c>
    </row>
    <row r="7" spans="1:5" ht="30" customHeight="1" thickBot="1" x14ac:dyDescent="0.25">
      <c r="A7" s="932" t="s">
        <v>832</v>
      </c>
      <c r="B7" s="932"/>
      <c r="C7" s="928" t="s">
        <v>859</v>
      </c>
      <c r="D7" s="934" t="s">
        <v>807</v>
      </c>
      <c r="E7" s="935"/>
    </row>
    <row r="8" spans="1:5" ht="26.25" thickBot="1" x14ac:dyDescent="0.25">
      <c r="A8" s="933"/>
      <c r="B8" s="933"/>
      <c r="C8" s="938"/>
      <c r="D8" s="262" t="s">
        <v>846</v>
      </c>
      <c r="E8" s="262" t="s">
        <v>719</v>
      </c>
    </row>
    <row r="9" spans="1:5" ht="13.5" thickBot="1" x14ac:dyDescent="0.25">
      <c r="A9" s="263">
        <v>1</v>
      </c>
      <c r="B9" s="263">
        <v>2</v>
      </c>
      <c r="C9" s="263">
        <v>3</v>
      </c>
      <c r="D9" s="263">
        <v>4</v>
      </c>
      <c r="E9" s="263">
        <v>5</v>
      </c>
    </row>
    <row r="10" spans="1:5" ht="30" customHeight="1" thickBot="1" x14ac:dyDescent="0.25">
      <c r="A10" s="437">
        <v>8000</v>
      </c>
      <c r="B10" s="438" t="s">
        <v>295</v>
      </c>
      <c r="C10" s="868">
        <f>Sheet1!D8-Sheet2!G8</f>
        <v>-179999.99999999953</v>
      </c>
      <c r="D10" s="869">
        <f>Sheet1!E8-Sheet2!H8</f>
        <v>0</v>
      </c>
      <c r="E10" s="870">
        <f>Sheet1!F8-Sheet2!I8</f>
        <v>-180000</v>
      </c>
    </row>
    <row r="40" spans="1:2" x14ac:dyDescent="0.2">
      <c r="A40" s="2"/>
      <c r="B40" s="51"/>
    </row>
    <row r="41" spans="1:2" x14ac:dyDescent="0.2">
      <c r="A41" s="2"/>
      <c r="B41" s="58"/>
    </row>
    <row r="42" spans="1:2" x14ac:dyDescent="0.2">
      <c r="A42" s="2"/>
      <c r="B42" s="51"/>
    </row>
    <row r="43" spans="1:2" x14ac:dyDescent="0.2">
      <c r="A43" s="2"/>
      <c r="B43" s="51"/>
    </row>
    <row r="44" spans="1:2" x14ac:dyDescent="0.2">
      <c r="A44" s="2"/>
      <c r="B44" s="51"/>
    </row>
    <row r="45" spans="1:2" x14ac:dyDescent="0.2">
      <c r="A45" s="2"/>
      <c r="B45" s="51"/>
    </row>
    <row r="46" spans="1:2" x14ac:dyDescent="0.2">
      <c r="B46" s="51"/>
    </row>
    <row r="47" spans="1:2" x14ac:dyDescent="0.2">
      <c r="B47" s="51"/>
    </row>
    <row r="48" spans="1:2" x14ac:dyDescent="0.2">
      <c r="B48" s="51"/>
    </row>
    <row r="49" spans="2:2" x14ac:dyDescent="0.2">
      <c r="B49" s="51"/>
    </row>
    <row r="50" spans="2:2" x14ac:dyDescent="0.2">
      <c r="B50" s="51"/>
    </row>
    <row r="51" spans="2:2" x14ac:dyDescent="0.2">
      <c r="B51" s="51"/>
    </row>
    <row r="52" spans="2:2" x14ac:dyDescent="0.2">
      <c r="B52" s="51"/>
    </row>
    <row r="53" spans="2:2" x14ac:dyDescent="0.2">
      <c r="B53" s="51"/>
    </row>
    <row r="54" spans="2:2" x14ac:dyDescent="0.2">
      <c r="B54" s="51"/>
    </row>
    <row r="55" spans="2:2" x14ac:dyDescent="0.2">
      <c r="B55" s="51"/>
    </row>
    <row r="56" spans="2:2" x14ac:dyDescent="0.2">
      <c r="B56" s="51"/>
    </row>
    <row r="57" spans="2:2" x14ac:dyDescent="0.2">
      <c r="B57" s="51"/>
    </row>
    <row r="58" spans="2:2" x14ac:dyDescent="0.2">
      <c r="B58" s="51"/>
    </row>
    <row r="59" spans="2:2" x14ac:dyDescent="0.2">
      <c r="B59" s="51"/>
    </row>
    <row r="60" spans="2:2" x14ac:dyDescent="0.2">
      <c r="B60" s="51"/>
    </row>
    <row r="61" spans="2:2" x14ac:dyDescent="0.2">
      <c r="B61" s="51"/>
    </row>
    <row r="62" spans="2:2" x14ac:dyDescent="0.2">
      <c r="B62" s="51"/>
    </row>
    <row r="63" spans="2:2" x14ac:dyDescent="0.2">
      <c r="B63" s="51"/>
    </row>
    <row r="64" spans="2:2" x14ac:dyDescent="0.2">
      <c r="B64" s="51"/>
    </row>
    <row r="65" spans="2:2" x14ac:dyDescent="0.2">
      <c r="B65" s="51"/>
    </row>
    <row r="66" spans="2:2" x14ac:dyDescent="0.2">
      <c r="B66" s="51"/>
    </row>
    <row r="67" spans="2:2" x14ac:dyDescent="0.2">
      <c r="B67" s="51"/>
    </row>
    <row r="68" spans="2:2" x14ac:dyDescent="0.2">
      <c r="B68" s="51"/>
    </row>
    <row r="69" spans="2:2" x14ac:dyDescent="0.2">
      <c r="B69" s="51"/>
    </row>
    <row r="70" spans="2:2" x14ac:dyDescent="0.2">
      <c r="B70" s="51"/>
    </row>
    <row r="71" spans="2:2" x14ac:dyDescent="0.2">
      <c r="B71" s="51"/>
    </row>
    <row r="72" spans="2:2" x14ac:dyDescent="0.2">
      <c r="B72" s="51"/>
    </row>
    <row r="73" spans="2:2" x14ac:dyDescent="0.2">
      <c r="B73" s="51"/>
    </row>
    <row r="74" spans="2:2" x14ac:dyDescent="0.2">
      <c r="B74" s="51"/>
    </row>
    <row r="75" spans="2:2" x14ac:dyDescent="0.2">
      <c r="B75" s="51"/>
    </row>
    <row r="76" spans="2:2" x14ac:dyDescent="0.2">
      <c r="B76" s="51"/>
    </row>
    <row r="77" spans="2:2" x14ac:dyDescent="0.2">
      <c r="B77" s="51"/>
    </row>
    <row r="78" spans="2:2" x14ac:dyDescent="0.2">
      <c r="B78" s="51"/>
    </row>
    <row r="79" spans="2:2" x14ac:dyDescent="0.2">
      <c r="B79" s="51"/>
    </row>
    <row r="80" spans="2:2" x14ac:dyDescent="0.2">
      <c r="B80" s="51"/>
    </row>
    <row r="81" spans="2:2" x14ac:dyDescent="0.2">
      <c r="B81" s="51"/>
    </row>
    <row r="82" spans="2:2" x14ac:dyDescent="0.2">
      <c r="B82" s="51"/>
    </row>
    <row r="83" spans="2:2" x14ac:dyDescent="0.2">
      <c r="B83" s="51"/>
    </row>
    <row r="84" spans="2:2" x14ac:dyDescent="0.2">
      <c r="B84" s="51"/>
    </row>
    <row r="85" spans="2:2" x14ac:dyDescent="0.2">
      <c r="B85" s="51"/>
    </row>
    <row r="86" spans="2:2" x14ac:dyDescent="0.2">
      <c r="B86" s="51"/>
    </row>
    <row r="87" spans="2:2" x14ac:dyDescent="0.2">
      <c r="B87" s="51"/>
    </row>
    <row r="88" spans="2:2" x14ac:dyDescent="0.2">
      <c r="B88" s="51"/>
    </row>
    <row r="89" spans="2:2" x14ac:dyDescent="0.2">
      <c r="B89" s="51"/>
    </row>
    <row r="90" spans="2:2" x14ac:dyDescent="0.2">
      <c r="B90" s="51"/>
    </row>
    <row r="91" spans="2:2" x14ac:dyDescent="0.2">
      <c r="B91" s="51"/>
    </row>
    <row r="92" spans="2:2" x14ac:dyDescent="0.2">
      <c r="B92" s="51"/>
    </row>
    <row r="93" spans="2:2" x14ac:dyDescent="0.2">
      <c r="B93" s="51"/>
    </row>
    <row r="94" spans="2:2" x14ac:dyDescent="0.2">
      <c r="B94" s="51"/>
    </row>
    <row r="95" spans="2:2" x14ac:dyDescent="0.2">
      <c r="B95" s="51"/>
    </row>
    <row r="96" spans="2:2" x14ac:dyDescent="0.2">
      <c r="B96" s="51"/>
    </row>
    <row r="97" spans="2:2" x14ac:dyDescent="0.2">
      <c r="B97" s="51"/>
    </row>
    <row r="98" spans="2:2" x14ac:dyDescent="0.2">
      <c r="B98" s="51"/>
    </row>
    <row r="99" spans="2:2" x14ac:dyDescent="0.2">
      <c r="B99" s="51"/>
    </row>
    <row r="100" spans="2:2" x14ac:dyDescent="0.2">
      <c r="B100" s="51"/>
    </row>
    <row r="101" spans="2:2" x14ac:dyDescent="0.2">
      <c r="B101" s="51"/>
    </row>
    <row r="102" spans="2:2" x14ac:dyDescent="0.2">
      <c r="B102" s="51"/>
    </row>
    <row r="103" spans="2:2" x14ac:dyDescent="0.2">
      <c r="B103" s="51"/>
    </row>
    <row r="104" spans="2:2" x14ac:dyDescent="0.2">
      <c r="B104" s="51"/>
    </row>
    <row r="105" spans="2:2" x14ac:dyDescent="0.2">
      <c r="B105" s="51"/>
    </row>
    <row r="106" spans="2:2" x14ac:dyDescent="0.2">
      <c r="B106" s="51"/>
    </row>
    <row r="107" spans="2:2" x14ac:dyDescent="0.2">
      <c r="B107" s="51"/>
    </row>
    <row r="108" spans="2:2" x14ac:dyDescent="0.2">
      <c r="B108" s="51"/>
    </row>
    <row r="109" spans="2:2" x14ac:dyDescent="0.2">
      <c r="B109" s="51"/>
    </row>
    <row r="110" spans="2:2" x14ac:dyDescent="0.2">
      <c r="B110" s="51"/>
    </row>
    <row r="111" spans="2:2" x14ac:dyDescent="0.2">
      <c r="B111" s="51"/>
    </row>
    <row r="112" spans="2:2" x14ac:dyDescent="0.2">
      <c r="B112" s="51"/>
    </row>
    <row r="113" spans="2:2" x14ac:dyDescent="0.2">
      <c r="B113" s="51"/>
    </row>
    <row r="114" spans="2:2" x14ac:dyDescent="0.2">
      <c r="B114" s="51"/>
    </row>
    <row r="115" spans="2:2" x14ac:dyDescent="0.2">
      <c r="B115" s="51"/>
    </row>
    <row r="116" spans="2:2" x14ac:dyDescent="0.2">
      <c r="B116" s="51"/>
    </row>
    <row r="117" spans="2:2" x14ac:dyDescent="0.2">
      <c r="B117" s="51"/>
    </row>
    <row r="118" spans="2:2" x14ac:dyDescent="0.2">
      <c r="B118" s="51"/>
    </row>
    <row r="119" spans="2:2" x14ac:dyDescent="0.2">
      <c r="B119" s="51"/>
    </row>
    <row r="120" spans="2:2" x14ac:dyDescent="0.2">
      <c r="B120" s="51"/>
    </row>
    <row r="121" spans="2:2" x14ac:dyDescent="0.2">
      <c r="B121" s="51"/>
    </row>
    <row r="122" spans="2:2" x14ac:dyDescent="0.2">
      <c r="B122" s="51"/>
    </row>
    <row r="123" spans="2:2" x14ac:dyDescent="0.2">
      <c r="B123" s="51"/>
    </row>
    <row r="124" spans="2:2" x14ac:dyDescent="0.2">
      <c r="B124" s="51"/>
    </row>
    <row r="125" spans="2:2" x14ac:dyDescent="0.2">
      <c r="B125" s="51"/>
    </row>
    <row r="126" spans="2:2" x14ac:dyDescent="0.2">
      <c r="B126" s="51"/>
    </row>
    <row r="127" spans="2:2" x14ac:dyDescent="0.2">
      <c r="B127" s="51"/>
    </row>
    <row r="128" spans="2:2" x14ac:dyDescent="0.2">
      <c r="B128" s="51"/>
    </row>
    <row r="129" spans="2:2" x14ac:dyDescent="0.2">
      <c r="B129" s="51"/>
    </row>
    <row r="130" spans="2:2" x14ac:dyDescent="0.2">
      <c r="B130" s="51"/>
    </row>
    <row r="131" spans="2:2" x14ac:dyDescent="0.2">
      <c r="B131" s="51"/>
    </row>
    <row r="132" spans="2:2" x14ac:dyDescent="0.2">
      <c r="B132" s="51"/>
    </row>
    <row r="133" spans="2:2" x14ac:dyDescent="0.2">
      <c r="B133" s="51"/>
    </row>
    <row r="134" spans="2:2" x14ac:dyDescent="0.2">
      <c r="B134" s="51"/>
    </row>
    <row r="135" spans="2:2" x14ac:dyDescent="0.2">
      <c r="B135" s="51"/>
    </row>
    <row r="136" spans="2:2" x14ac:dyDescent="0.2">
      <c r="B136" s="51"/>
    </row>
    <row r="137" spans="2:2" x14ac:dyDescent="0.2">
      <c r="B137" s="51"/>
    </row>
    <row r="138" spans="2:2" x14ac:dyDescent="0.2">
      <c r="B138" s="51"/>
    </row>
    <row r="139" spans="2:2" x14ac:dyDescent="0.2">
      <c r="B139" s="51"/>
    </row>
    <row r="140" spans="2:2" x14ac:dyDescent="0.2">
      <c r="B140" s="51"/>
    </row>
    <row r="141" spans="2:2" x14ac:dyDescent="0.2">
      <c r="B141" s="51"/>
    </row>
    <row r="142" spans="2:2" x14ac:dyDescent="0.2">
      <c r="B142" s="51"/>
    </row>
    <row r="143" spans="2:2" x14ac:dyDescent="0.2">
      <c r="B143" s="51"/>
    </row>
    <row r="144" spans="2:2" x14ac:dyDescent="0.2">
      <c r="B144" s="51"/>
    </row>
    <row r="145" spans="2:2" x14ac:dyDescent="0.2">
      <c r="B145" s="51"/>
    </row>
    <row r="146" spans="2:2" x14ac:dyDescent="0.2">
      <c r="B146" s="51"/>
    </row>
    <row r="147" spans="2:2" x14ac:dyDescent="0.2">
      <c r="B147" s="51"/>
    </row>
    <row r="148" spans="2:2" x14ac:dyDescent="0.2">
      <c r="B148" s="51"/>
    </row>
    <row r="149" spans="2:2" x14ac:dyDescent="0.2">
      <c r="B149" s="51"/>
    </row>
    <row r="150" spans="2:2" x14ac:dyDescent="0.2">
      <c r="B150" s="51"/>
    </row>
    <row r="151" spans="2:2" x14ac:dyDescent="0.2">
      <c r="B151" s="51"/>
    </row>
    <row r="152" spans="2:2" x14ac:dyDescent="0.2">
      <c r="B152" s="51"/>
    </row>
    <row r="153" spans="2:2" x14ac:dyDescent="0.2">
      <c r="B153" s="51"/>
    </row>
    <row r="154" spans="2:2" x14ac:dyDescent="0.2">
      <c r="B154" s="51"/>
    </row>
    <row r="155" spans="2:2" x14ac:dyDescent="0.2">
      <c r="B155" s="51"/>
    </row>
    <row r="156" spans="2:2" x14ac:dyDescent="0.2">
      <c r="B156" s="51"/>
    </row>
    <row r="157" spans="2:2" x14ac:dyDescent="0.2">
      <c r="B157" s="51"/>
    </row>
    <row r="158" spans="2:2" x14ac:dyDescent="0.2">
      <c r="B158" s="51"/>
    </row>
    <row r="159" spans="2:2" x14ac:dyDescent="0.2">
      <c r="B159" s="51"/>
    </row>
    <row r="160" spans="2:2" x14ac:dyDescent="0.2">
      <c r="B160" s="51"/>
    </row>
    <row r="161" spans="2:2" x14ac:dyDescent="0.2">
      <c r="B161" s="51"/>
    </row>
    <row r="162" spans="2:2" x14ac:dyDescent="0.2">
      <c r="B162" s="51"/>
    </row>
    <row r="163" spans="2:2" x14ac:dyDescent="0.2">
      <c r="B163" s="51"/>
    </row>
    <row r="164" spans="2:2" x14ac:dyDescent="0.2">
      <c r="B164" s="51"/>
    </row>
    <row r="165" spans="2:2" x14ac:dyDescent="0.2">
      <c r="B165" s="51"/>
    </row>
    <row r="166" spans="2:2" x14ac:dyDescent="0.2">
      <c r="B166" s="51"/>
    </row>
    <row r="167" spans="2:2" x14ac:dyDescent="0.2">
      <c r="B167" s="51"/>
    </row>
    <row r="168" spans="2:2" x14ac:dyDescent="0.2">
      <c r="B168" s="51"/>
    </row>
    <row r="169" spans="2:2" x14ac:dyDescent="0.2">
      <c r="B169" s="51"/>
    </row>
    <row r="170" spans="2:2" x14ac:dyDescent="0.2">
      <c r="B170" s="51"/>
    </row>
    <row r="171" spans="2:2" x14ac:dyDescent="0.2">
      <c r="B171" s="51"/>
    </row>
    <row r="172" spans="2:2" x14ac:dyDescent="0.2">
      <c r="B172" s="51"/>
    </row>
    <row r="173" spans="2:2" x14ac:dyDescent="0.2">
      <c r="B173" s="51"/>
    </row>
    <row r="174" spans="2:2" x14ac:dyDescent="0.2">
      <c r="B174" s="51"/>
    </row>
    <row r="175" spans="2:2" x14ac:dyDescent="0.2">
      <c r="B175" s="51"/>
    </row>
    <row r="176" spans="2:2" x14ac:dyDescent="0.2">
      <c r="B176" s="51"/>
    </row>
    <row r="177" spans="2:2" x14ac:dyDescent="0.2">
      <c r="B177" s="51"/>
    </row>
    <row r="178" spans="2:2" x14ac:dyDescent="0.2">
      <c r="B178" s="51"/>
    </row>
    <row r="179" spans="2:2" x14ac:dyDescent="0.2">
      <c r="B179" s="51"/>
    </row>
    <row r="180" spans="2:2" x14ac:dyDescent="0.2">
      <c r="B180" s="51"/>
    </row>
    <row r="181" spans="2:2" x14ac:dyDescent="0.2">
      <c r="B181" s="51"/>
    </row>
    <row r="182" spans="2:2" x14ac:dyDescent="0.2">
      <c r="B182" s="51"/>
    </row>
    <row r="183" spans="2:2" x14ac:dyDescent="0.2">
      <c r="B183" s="51"/>
    </row>
    <row r="184" spans="2:2" x14ac:dyDescent="0.2">
      <c r="B184" s="51"/>
    </row>
    <row r="185" spans="2:2" x14ac:dyDescent="0.2">
      <c r="B185" s="51"/>
    </row>
    <row r="186" spans="2:2" x14ac:dyDescent="0.2">
      <c r="B186" s="51"/>
    </row>
    <row r="187" spans="2:2" x14ac:dyDescent="0.2">
      <c r="B187" s="51"/>
    </row>
    <row r="188" spans="2:2" x14ac:dyDescent="0.2">
      <c r="B188" s="51"/>
    </row>
    <row r="189" spans="2:2" x14ac:dyDescent="0.2">
      <c r="B189" s="51"/>
    </row>
    <row r="190" spans="2:2" x14ac:dyDescent="0.2">
      <c r="B190" s="51"/>
    </row>
    <row r="191" spans="2:2" x14ac:dyDescent="0.2">
      <c r="B191" s="51"/>
    </row>
    <row r="192" spans="2:2" x14ac:dyDescent="0.2">
      <c r="B192" s="51"/>
    </row>
    <row r="193" spans="2:2" x14ac:dyDescent="0.2">
      <c r="B193" s="51"/>
    </row>
    <row r="194" spans="2:2" x14ac:dyDescent="0.2">
      <c r="B194" s="51"/>
    </row>
    <row r="195" spans="2:2" x14ac:dyDescent="0.2">
      <c r="B195" s="51"/>
    </row>
    <row r="196" spans="2:2" x14ac:dyDescent="0.2">
      <c r="B196" s="51"/>
    </row>
    <row r="197" spans="2:2" x14ac:dyDescent="0.2">
      <c r="B197" s="51"/>
    </row>
    <row r="198" spans="2:2" x14ac:dyDescent="0.2">
      <c r="B198" s="51"/>
    </row>
    <row r="199" spans="2:2" x14ac:dyDescent="0.2">
      <c r="B199" s="51"/>
    </row>
    <row r="200" spans="2:2" x14ac:dyDescent="0.2">
      <c r="B200" s="51"/>
    </row>
    <row r="201" spans="2:2" x14ac:dyDescent="0.2">
      <c r="B201" s="51"/>
    </row>
    <row r="202" spans="2:2" x14ac:dyDescent="0.2">
      <c r="B202" s="51"/>
    </row>
    <row r="203" spans="2:2" x14ac:dyDescent="0.2">
      <c r="B203" s="51"/>
    </row>
    <row r="204" spans="2:2" x14ac:dyDescent="0.2">
      <c r="B204" s="51"/>
    </row>
    <row r="205" spans="2:2" x14ac:dyDescent="0.2">
      <c r="B205" s="51"/>
    </row>
    <row r="206" spans="2:2" x14ac:dyDescent="0.2">
      <c r="B206" s="51"/>
    </row>
    <row r="207" spans="2:2" x14ac:dyDescent="0.2">
      <c r="B207" s="51"/>
    </row>
    <row r="208" spans="2:2" x14ac:dyDescent="0.2">
      <c r="B208" s="51"/>
    </row>
    <row r="209" spans="2:2" x14ac:dyDescent="0.2">
      <c r="B209" s="51"/>
    </row>
    <row r="210" spans="2:2" x14ac:dyDescent="0.2">
      <c r="B210" s="51"/>
    </row>
    <row r="211" spans="2:2" x14ac:dyDescent="0.2">
      <c r="B211" s="51"/>
    </row>
    <row r="212" spans="2:2" x14ac:dyDescent="0.2">
      <c r="B212" s="51"/>
    </row>
    <row r="213" spans="2:2" x14ac:dyDescent="0.2">
      <c r="B213" s="51"/>
    </row>
    <row r="214" spans="2:2" x14ac:dyDescent="0.2">
      <c r="B214" s="51"/>
    </row>
    <row r="215" spans="2:2" x14ac:dyDescent="0.2">
      <c r="B215" s="51"/>
    </row>
    <row r="216" spans="2:2" x14ac:dyDescent="0.2">
      <c r="B216" s="51"/>
    </row>
    <row r="217" spans="2:2" x14ac:dyDescent="0.2">
      <c r="B217" s="51"/>
    </row>
    <row r="218" spans="2:2" x14ac:dyDescent="0.2">
      <c r="B218" s="51"/>
    </row>
    <row r="219" spans="2:2" x14ac:dyDescent="0.2">
      <c r="B219" s="51"/>
    </row>
  </sheetData>
  <mergeCells count="6">
    <mergeCell ref="A2:E2"/>
    <mergeCell ref="A4:E4"/>
    <mergeCell ref="B7:B8"/>
    <mergeCell ref="A7:A8"/>
    <mergeCell ref="C7:C8"/>
    <mergeCell ref="D7:E7"/>
  </mergeCells>
  <phoneticPr fontId="0" type="noConversion"/>
  <pageMargins left="0.45" right="0.27" top="0.32" bottom="0.35" header="0.17" footer="0.16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abSelected="1" topLeftCell="A7" workbookViewId="0">
      <selection sqref="A1:F1"/>
    </sheetView>
  </sheetViews>
  <sheetFormatPr defaultRowHeight="12.75" x14ac:dyDescent="0.2"/>
  <cols>
    <col min="1" max="1" width="5.85546875" style="93" customWidth="1"/>
    <col min="2" max="2" width="52.42578125" style="93" customWidth="1"/>
    <col min="3" max="3" width="6" style="93" customWidth="1"/>
    <col min="4" max="4" width="12.140625" style="93" customWidth="1"/>
    <col min="5" max="5" width="10.140625" style="93" customWidth="1"/>
    <col min="6" max="6" width="10.7109375" style="93" customWidth="1"/>
    <col min="7" max="16384" width="9.140625" style="93"/>
  </cols>
  <sheetData>
    <row r="1" spans="1:6" ht="18" x14ac:dyDescent="0.25">
      <c r="A1" s="910" t="s">
        <v>122</v>
      </c>
      <c r="B1" s="910"/>
      <c r="C1" s="910"/>
      <c r="D1" s="910"/>
      <c r="E1" s="910"/>
      <c r="F1" s="910"/>
    </row>
    <row r="2" spans="1:6" ht="15.75" x14ac:dyDescent="0.25">
      <c r="B2" s="439"/>
    </row>
    <row r="3" spans="1:6" ht="30" customHeight="1" x14ac:dyDescent="0.25">
      <c r="A3" s="931" t="s">
        <v>773</v>
      </c>
      <c r="B3" s="931"/>
      <c r="C3" s="931"/>
      <c r="D3" s="931"/>
      <c r="E3" s="931"/>
      <c r="F3" s="931"/>
    </row>
    <row r="4" spans="1:6" ht="14.25" customHeight="1" x14ac:dyDescent="0.2">
      <c r="A4" s="436" t="s">
        <v>132</v>
      </c>
    </row>
    <row r="5" spans="1:6" ht="14.25" customHeight="1" thickBot="1" x14ac:dyDescent="0.25">
      <c r="E5" s="99" t="s">
        <v>20</v>
      </c>
    </row>
    <row r="6" spans="1:6" ht="51.75" thickBot="1" x14ac:dyDescent="0.25">
      <c r="A6" s="440" t="s">
        <v>739</v>
      </c>
      <c r="B6" s="441" t="s">
        <v>740</v>
      </c>
      <c r="C6" s="442"/>
      <c r="D6" s="936" t="s">
        <v>25</v>
      </c>
      <c r="E6" s="443" t="s">
        <v>124</v>
      </c>
      <c r="F6" s="444"/>
    </row>
    <row r="7" spans="1:6" ht="26.25" thickBot="1" x14ac:dyDescent="0.25">
      <c r="A7" s="445"/>
      <c r="B7" s="260" t="s">
        <v>741</v>
      </c>
      <c r="C7" s="261" t="s">
        <v>742</v>
      </c>
      <c r="D7" s="937"/>
      <c r="E7" s="262" t="s">
        <v>16</v>
      </c>
      <c r="F7" s="262" t="s">
        <v>17</v>
      </c>
    </row>
    <row r="8" spans="1:6" ht="13.5" thickBot="1" x14ac:dyDescent="0.25">
      <c r="A8" s="263">
        <v>1</v>
      </c>
      <c r="B8" s="263">
        <v>2</v>
      </c>
      <c r="C8" s="263" t="s">
        <v>743</v>
      </c>
      <c r="D8" s="446">
        <v>4</v>
      </c>
      <c r="E8" s="446">
        <v>5</v>
      </c>
      <c r="F8" s="446">
        <v>6</v>
      </c>
    </row>
    <row r="9" spans="1:6" s="436" customFormat="1" ht="24.75" thickBot="1" x14ac:dyDescent="0.25">
      <c r="A9" s="447">
        <v>8010</v>
      </c>
      <c r="B9" s="448" t="s">
        <v>934</v>
      </c>
      <c r="C9" s="449"/>
      <c r="D9" s="73">
        <f>-Sheet4!C10</f>
        <v>179999.99999999953</v>
      </c>
      <c r="E9" s="80">
        <f>-Sheet4!D10</f>
        <v>0</v>
      </c>
      <c r="F9" s="81">
        <f>-Sheet4!E10</f>
        <v>180000</v>
      </c>
    </row>
    <row r="10" spans="1:6" s="436" customFormat="1" ht="13.5" thickBot="1" x14ac:dyDescent="0.25">
      <c r="A10" s="450"/>
      <c r="B10" s="451" t="s">
        <v>807</v>
      </c>
      <c r="D10" s="452"/>
      <c r="E10" s="453"/>
      <c r="F10" s="454"/>
    </row>
    <row r="11" spans="1:6" ht="24.75" thickBot="1" x14ac:dyDescent="0.25">
      <c r="A11" s="447">
        <v>8100</v>
      </c>
      <c r="B11" s="448" t="s">
        <v>935</v>
      </c>
      <c r="C11" s="455"/>
      <c r="D11" s="72">
        <f>E11+F11</f>
        <v>180000</v>
      </c>
      <c r="E11" s="77">
        <f>E13+E41</f>
        <v>0</v>
      </c>
      <c r="F11" s="82">
        <f>F13+F41</f>
        <v>180000</v>
      </c>
    </row>
    <row r="12" spans="1:6" x14ac:dyDescent="0.2">
      <c r="A12" s="456"/>
      <c r="B12" s="457" t="s">
        <v>807</v>
      </c>
      <c r="C12" s="458"/>
      <c r="D12" s="291"/>
      <c r="E12" s="292"/>
      <c r="F12" s="352"/>
    </row>
    <row r="13" spans="1:6" ht="24" customHeight="1" x14ac:dyDescent="0.2">
      <c r="A13" s="459">
        <v>8110</v>
      </c>
      <c r="B13" s="460" t="s">
        <v>936</v>
      </c>
      <c r="C13" s="461"/>
      <c r="D13" s="62">
        <f>E13+F13</f>
        <v>0</v>
      </c>
      <c r="E13" s="61">
        <f>E19</f>
        <v>0</v>
      </c>
      <c r="F13" s="63">
        <f>F15+F19</f>
        <v>0</v>
      </c>
    </row>
    <row r="14" spans="1:6" x14ac:dyDescent="0.2">
      <c r="A14" s="459"/>
      <c r="B14" s="462" t="s">
        <v>807</v>
      </c>
      <c r="C14" s="461"/>
      <c r="D14" s="463"/>
      <c r="E14" s="96"/>
      <c r="F14" s="464"/>
    </row>
    <row r="15" spans="1:6" ht="33" customHeight="1" x14ac:dyDescent="0.2">
      <c r="A15" s="459">
        <v>8111</v>
      </c>
      <c r="B15" s="465" t="s">
        <v>817</v>
      </c>
      <c r="C15" s="461"/>
      <c r="D15" s="62">
        <f>F15</f>
        <v>0</v>
      </c>
      <c r="E15" s="105" t="s">
        <v>42</v>
      </c>
      <c r="F15" s="63">
        <f>F17+F18</f>
        <v>0</v>
      </c>
    </row>
    <row r="16" spans="1:6" x14ac:dyDescent="0.2">
      <c r="A16" s="459"/>
      <c r="B16" s="466" t="s">
        <v>827</v>
      </c>
      <c r="C16" s="461"/>
      <c r="D16" s="336"/>
      <c r="E16" s="105"/>
      <c r="F16" s="467"/>
    </row>
    <row r="17" spans="1:6" x14ac:dyDescent="0.2">
      <c r="A17" s="459">
        <v>8112</v>
      </c>
      <c r="B17" s="468" t="s">
        <v>816</v>
      </c>
      <c r="C17" s="469" t="s">
        <v>850</v>
      </c>
      <c r="D17" s="62">
        <f>F17</f>
        <v>0</v>
      </c>
      <c r="E17" s="105" t="s">
        <v>42</v>
      </c>
      <c r="F17" s="382"/>
    </row>
    <row r="18" spans="1:6" x14ac:dyDescent="0.2">
      <c r="A18" s="459">
        <v>8113</v>
      </c>
      <c r="B18" s="468" t="s">
        <v>810</v>
      </c>
      <c r="C18" s="469" t="s">
        <v>851</v>
      </c>
      <c r="D18" s="62">
        <f>F18</f>
        <v>0</v>
      </c>
      <c r="E18" s="105" t="s">
        <v>42</v>
      </c>
      <c r="F18" s="421"/>
    </row>
    <row r="19" spans="1:6" ht="34.5" customHeight="1" x14ac:dyDescent="0.2">
      <c r="A19" s="459">
        <v>8120</v>
      </c>
      <c r="B19" s="465" t="s">
        <v>937</v>
      </c>
      <c r="C19" s="469"/>
      <c r="D19" s="62">
        <f>E19+F19</f>
        <v>0</v>
      </c>
      <c r="E19" s="61">
        <f>E31</f>
        <v>0</v>
      </c>
      <c r="F19" s="63">
        <f>F21+F31</f>
        <v>0</v>
      </c>
    </row>
    <row r="20" spans="1:6" x14ac:dyDescent="0.2">
      <c r="A20" s="459"/>
      <c r="B20" s="466" t="s">
        <v>807</v>
      </c>
      <c r="C20" s="469"/>
      <c r="D20" s="336"/>
      <c r="E20" s="470"/>
      <c r="F20" s="467"/>
    </row>
    <row r="21" spans="1:6" x14ac:dyDescent="0.2">
      <c r="A21" s="459">
        <v>8121</v>
      </c>
      <c r="B21" s="465" t="s">
        <v>844</v>
      </c>
      <c r="C21" s="469"/>
      <c r="D21" s="471">
        <f>F21</f>
        <v>0</v>
      </c>
      <c r="E21" s="105" t="s">
        <v>42</v>
      </c>
      <c r="F21" s="472">
        <f>F23+F27</f>
        <v>0</v>
      </c>
    </row>
    <row r="22" spans="1:6" x14ac:dyDescent="0.2">
      <c r="A22" s="459"/>
      <c r="B22" s="466" t="s">
        <v>827</v>
      </c>
      <c r="C22" s="469"/>
      <c r="D22" s="336"/>
      <c r="E22" s="470"/>
      <c r="F22" s="467"/>
    </row>
    <row r="23" spans="1:6" x14ac:dyDescent="0.2">
      <c r="A23" s="473">
        <v>8122</v>
      </c>
      <c r="B23" s="460" t="s">
        <v>834</v>
      </c>
      <c r="C23" s="469" t="s">
        <v>852</v>
      </c>
      <c r="D23" s="712">
        <f>F23</f>
        <v>0</v>
      </c>
      <c r="E23" s="105" t="s">
        <v>42</v>
      </c>
      <c r="F23" s="711">
        <f>F25+F26</f>
        <v>0</v>
      </c>
    </row>
    <row r="24" spans="1:6" x14ac:dyDescent="0.2">
      <c r="A24" s="473"/>
      <c r="B24" s="474" t="s">
        <v>827</v>
      </c>
      <c r="C24" s="469"/>
      <c r="D24" s="336"/>
      <c r="E24" s="470"/>
      <c r="F24" s="467"/>
    </row>
    <row r="25" spans="1:6" x14ac:dyDescent="0.2">
      <c r="A25" s="473">
        <v>8123</v>
      </c>
      <c r="B25" s="474" t="s">
        <v>833</v>
      </c>
      <c r="C25" s="469"/>
      <c r="D25" s="471">
        <f>F25</f>
        <v>0</v>
      </c>
      <c r="E25" s="105" t="s">
        <v>42</v>
      </c>
      <c r="F25" s="382"/>
    </row>
    <row r="26" spans="1:6" x14ac:dyDescent="0.2">
      <c r="A26" s="473">
        <v>8124</v>
      </c>
      <c r="B26" s="474" t="s">
        <v>835</v>
      </c>
      <c r="C26" s="469"/>
      <c r="D26" s="712">
        <f>F26</f>
        <v>0</v>
      </c>
      <c r="E26" s="105" t="s">
        <v>42</v>
      </c>
      <c r="F26" s="657"/>
    </row>
    <row r="27" spans="1:6" x14ac:dyDescent="0.2">
      <c r="A27" s="473">
        <v>8130</v>
      </c>
      <c r="B27" s="460" t="s">
        <v>836</v>
      </c>
      <c r="C27" s="469" t="s">
        <v>853</v>
      </c>
      <c r="D27" s="712">
        <f>F27</f>
        <v>0</v>
      </c>
      <c r="E27" s="105" t="s">
        <v>42</v>
      </c>
      <c r="F27" s="475">
        <f>F29+F30</f>
        <v>0</v>
      </c>
    </row>
    <row r="28" spans="1:6" x14ac:dyDescent="0.2">
      <c r="A28" s="473"/>
      <c r="B28" s="474" t="s">
        <v>827</v>
      </c>
      <c r="C28" s="469"/>
      <c r="D28" s="471"/>
      <c r="E28" s="470"/>
      <c r="F28" s="467"/>
    </row>
    <row r="29" spans="1:6" x14ac:dyDescent="0.2">
      <c r="A29" s="473">
        <v>8131</v>
      </c>
      <c r="B29" s="474" t="s">
        <v>840</v>
      </c>
      <c r="C29" s="469"/>
      <c r="D29" s="471">
        <f>F29</f>
        <v>0</v>
      </c>
      <c r="E29" s="105" t="s">
        <v>42</v>
      </c>
      <c r="F29" s="421"/>
    </row>
    <row r="30" spans="1:6" x14ac:dyDescent="0.2">
      <c r="A30" s="473">
        <v>8132</v>
      </c>
      <c r="B30" s="474" t="s">
        <v>837</v>
      </c>
      <c r="C30" s="469"/>
      <c r="D30" s="712">
        <f>F30</f>
        <v>0</v>
      </c>
      <c r="E30" s="105" t="s">
        <v>42</v>
      </c>
      <c r="F30" s="409"/>
    </row>
    <row r="31" spans="1:6" s="478" customFormat="1" x14ac:dyDescent="0.2">
      <c r="A31" s="473">
        <v>8140</v>
      </c>
      <c r="B31" s="460" t="s">
        <v>845</v>
      </c>
      <c r="C31" s="476"/>
      <c r="D31" s="471">
        <f>F31+E31</f>
        <v>0</v>
      </c>
      <c r="E31" s="477">
        <f>E33+E37</f>
        <v>0</v>
      </c>
      <c r="F31" s="472">
        <f>F33+F37</f>
        <v>0</v>
      </c>
    </row>
    <row r="32" spans="1:6" s="478" customFormat="1" x14ac:dyDescent="0.2">
      <c r="A32" s="459"/>
      <c r="B32" s="466" t="s">
        <v>827</v>
      </c>
      <c r="C32" s="476"/>
      <c r="D32" s="479"/>
      <c r="E32" s="480"/>
      <c r="F32" s="481"/>
    </row>
    <row r="33" spans="1:9" s="478" customFormat="1" ht="10.5" customHeight="1" x14ac:dyDescent="0.2">
      <c r="A33" s="473">
        <v>8141</v>
      </c>
      <c r="B33" s="460" t="s">
        <v>838</v>
      </c>
      <c r="C33" s="476" t="s">
        <v>852</v>
      </c>
      <c r="D33" s="471">
        <f>E33+F33</f>
        <v>0</v>
      </c>
      <c r="E33" s="477">
        <f>E35+E36</f>
        <v>0</v>
      </c>
      <c r="F33" s="472">
        <f>F36</f>
        <v>0</v>
      </c>
    </row>
    <row r="34" spans="1:9" s="478" customFormat="1" ht="13.5" thickBot="1" x14ac:dyDescent="0.25">
      <c r="A34" s="482"/>
      <c r="B34" s="483" t="s">
        <v>827</v>
      </c>
      <c r="C34" s="484"/>
      <c r="D34" s="485"/>
      <c r="E34" s="486"/>
      <c r="F34" s="487"/>
    </row>
    <row r="35" spans="1:9" s="478" customFormat="1" x14ac:dyDescent="0.2">
      <c r="A35" s="488">
        <v>8142</v>
      </c>
      <c r="B35" s="489" t="s">
        <v>841</v>
      </c>
      <c r="C35" s="490"/>
      <c r="D35" s="491">
        <f>E35</f>
        <v>0</v>
      </c>
      <c r="E35" s="492"/>
      <c r="F35" s="493" t="s">
        <v>42</v>
      </c>
    </row>
    <row r="36" spans="1:9" s="478" customFormat="1" ht="13.5" thickBot="1" x14ac:dyDescent="0.25">
      <c r="A36" s="494">
        <v>8143</v>
      </c>
      <c r="B36" s="495" t="s">
        <v>842</v>
      </c>
      <c r="C36" s="496"/>
      <c r="D36" s="497">
        <f>E36+F36</f>
        <v>0</v>
      </c>
      <c r="E36" s="498"/>
      <c r="F36" s="499"/>
    </row>
    <row r="37" spans="1:9" s="478" customFormat="1" ht="13.5" customHeight="1" x14ac:dyDescent="0.2">
      <c r="A37" s="456">
        <v>8150</v>
      </c>
      <c r="B37" s="500" t="s">
        <v>843</v>
      </c>
      <c r="C37" s="501" t="s">
        <v>853</v>
      </c>
      <c r="D37" s="502">
        <f>E37+F37</f>
        <v>0</v>
      </c>
      <c r="E37" s="503">
        <f>E39+E40</f>
        <v>0</v>
      </c>
      <c r="F37" s="504">
        <f>F40</f>
        <v>0</v>
      </c>
    </row>
    <row r="38" spans="1:9" s="478" customFormat="1" x14ac:dyDescent="0.2">
      <c r="A38" s="473"/>
      <c r="B38" s="474" t="s">
        <v>827</v>
      </c>
      <c r="C38" s="505"/>
      <c r="D38" s="471">
        <f>E38+F38</f>
        <v>0</v>
      </c>
      <c r="E38" s="480"/>
      <c r="F38" s="481"/>
    </row>
    <row r="39" spans="1:9" s="478" customFormat="1" x14ac:dyDescent="0.2">
      <c r="A39" s="473">
        <v>8151</v>
      </c>
      <c r="B39" s="474" t="s">
        <v>840</v>
      </c>
      <c r="C39" s="505"/>
      <c r="D39" s="471">
        <f>E39</f>
        <v>0</v>
      </c>
      <c r="E39" s="506"/>
      <c r="F39" s="507" t="s">
        <v>260</v>
      </c>
    </row>
    <row r="40" spans="1:9" s="478" customFormat="1" ht="13.5" thickBot="1" x14ac:dyDescent="0.25">
      <c r="A40" s="482">
        <v>8152</v>
      </c>
      <c r="B40" s="483" t="s">
        <v>839</v>
      </c>
      <c r="C40" s="508"/>
      <c r="D40" s="509">
        <f>E40+F40</f>
        <v>0</v>
      </c>
      <c r="E40" s="510"/>
      <c r="F40" s="511"/>
    </row>
    <row r="41" spans="1:9" s="478" customFormat="1" ht="37.5" customHeight="1" thickBot="1" x14ac:dyDescent="0.25">
      <c r="A41" s="447">
        <v>8160</v>
      </c>
      <c r="B41" s="512" t="s">
        <v>938</v>
      </c>
      <c r="C41" s="513"/>
      <c r="D41" s="514">
        <f>E41+F41</f>
        <v>180000</v>
      </c>
      <c r="E41" s="515">
        <f>E48+E52+E63+E64</f>
        <v>0</v>
      </c>
      <c r="F41" s="516">
        <f>F43+F48+F52+F63+F64</f>
        <v>180000</v>
      </c>
    </row>
    <row r="42" spans="1:9" s="478" customFormat="1" ht="13.5" thickBot="1" x14ac:dyDescent="0.25">
      <c r="A42" s="450"/>
      <c r="B42" s="517" t="s">
        <v>807</v>
      </c>
      <c r="C42" s="518"/>
      <c r="D42" s="519"/>
      <c r="E42" s="520"/>
      <c r="F42" s="521"/>
    </row>
    <row r="43" spans="1:9" s="436" customFormat="1" ht="14.25" customHeight="1" thickBot="1" x14ac:dyDescent="0.25">
      <c r="A43" s="447">
        <v>8161</v>
      </c>
      <c r="B43" s="522" t="s">
        <v>815</v>
      </c>
      <c r="C43" s="513"/>
      <c r="D43" s="523">
        <f>F43</f>
        <v>0</v>
      </c>
      <c r="E43" s="524" t="s">
        <v>42</v>
      </c>
      <c r="F43" s="525">
        <f>F45+F46+F47</f>
        <v>0</v>
      </c>
    </row>
    <row r="44" spans="1:9" s="436" customFormat="1" x14ac:dyDescent="0.2">
      <c r="A44" s="456"/>
      <c r="B44" s="526" t="s">
        <v>827</v>
      </c>
      <c r="C44" s="501"/>
      <c r="D44" s="527"/>
      <c r="E44" s="528"/>
      <c r="F44" s="529"/>
    </row>
    <row r="45" spans="1:9" ht="27" customHeight="1" thickBot="1" x14ac:dyDescent="0.25">
      <c r="A45" s="473">
        <v>8162</v>
      </c>
      <c r="B45" s="474" t="s">
        <v>804</v>
      </c>
      <c r="C45" s="505" t="s">
        <v>854</v>
      </c>
      <c r="D45" s="530">
        <f>F45</f>
        <v>0</v>
      </c>
      <c r="E45" s="470" t="s">
        <v>42</v>
      </c>
      <c r="F45" s="382"/>
    </row>
    <row r="46" spans="1:9" s="436" customFormat="1" ht="71.25" customHeight="1" thickBot="1" x14ac:dyDescent="0.25">
      <c r="A46" s="531">
        <v>8163</v>
      </c>
      <c r="B46" s="474" t="s">
        <v>803</v>
      </c>
      <c r="C46" s="505" t="s">
        <v>854</v>
      </c>
      <c r="D46" s="530">
        <f>F46</f>
        <v>0</v>
      </c>
      <c r="E46" s="155" t="s">
        <v>42</v>
      </c>
      <c r="F46" s="532"/>
    </row>
    <row r="47" spans="1:9" ht="14.25" customHeight="1" thickBot="1" x14ac:dyDescent="0.25">
      <c r="A47" s="482">
        <v>8164</v>
      </c>
      <c r="B47" s="483" t="s">
        <v>805</v>
      </c>
      <c r="C47" s="508" t="s">
        <v>855</v>
      </c>
      <c r="D47" s="533">
        <f>F47</f>
        <v>0</v>
      </c>
      <c r="E47" s="534" t="s">
        <v>42</v>
      </c>
      <c r="F47" s="414"/>
    </row>
    <row r="48" spans="1:9" s="436" customFormat="1" ht="13.5" thickBot="1" x14ac:dyDescent="0.25">
      <c r="A48" s="447">
        <v>8170</v>
      </c>
      <c r="B48" s="522" t="s">
        <v>814</v>
      </c>
      <c r="C48" s="513"/>
      <c r="D48" s="523">
        <f>E48+F48</f>
        <v>0</v>
      </c>
      <c r="E48" s="535">
        <f>E50+E51</f>
        <v>0</v>
      </c>
      <c r="F48" s="525">
        <f>F50+F51</f>
        <v>0</v>
      </c>
      <c r="I48" s="436" t="s">
        <v>132</v>
      </c>
    </row>
    <row r="49" spans="1:8" s="436" customFormat="1" x14ac:dyDescent="0.2">
      <c r="A49" s="456"/>
      <c r="B49" s="526" t="s">
        <v>827</v>
      </c>
      <c r="C49" s="501"/>
      <c r="D49" s="536"/>
      <c r="E49" s="528"/>
      <c r="F49" s="537"/>
    </row>
    <row r="50" spans="1:8" ht="24" x14ac:dyDescent="0.2">
      <c r="A50" s="473">
        <v>8171</v>
      </c>
      <c r="B50" s="474" t="s">
        <v>812</v>
      </c>
      <c r="C50" s="505" t="s">
        <v>856</v>
      </c>
      <c r="D50" s="530">
        <f>E50+F50</f>
        <v>0</v>
      </c>
      <c r="E50" s="538"/>
      <c r="F50" s="382"/>
    </row>
    <row r="51" spans="1:8" ht="13.5" thickBot="1" x14ac:dyDescent="0.25">
      <c r="A51" s="482">
        <v>8172</v>
      </c>
      <c r="B51" s="539" t="s">
        <v>813</v>
      </c>
      <c r="C51" s="508" t="s">
        <v>857</v>
      </c>
      <c r="D51" s="533">
        <f>E51+F51</f>
        <v>0</v>
      </c>
      <c r="E51" s="540"/>
      <c r="F51" s="414"/>
    </row>
    <row r="52" spans="1:8" s="436" customFormat="1" ht="24.75" thickBot="1" x14ac:dyDescent="0.25">
      <c r="A52" s="541">
        <v>8190</v>
      </c>
      <c r="B52" s="542" t="s">
        <v>723</v>
      </c>
      <c r="C52" s="543"/>
      <c r="D52" s="544">
        <f>E52+F52</f>
        <v>180000</v>
      </c>
      <c r="E52" s="545">
        <f>E56</f>
        <v>0</v>
      </c>
      <c r="F52" s="546">
        <f>F58</f>
        <v>180000</v>
      </c>
    </row>
    <row r="53" spans="1:8" s="436" customFormat="1" x14ac:dyDescent="0.2">
      <c r="A53" s="547"/>
      <c r="B53" s="526" t="s">
        <v>811</v>
      </c>
      <c r="C53" s="99"/>
      <c r="D53" s="527"/>
      <c r="E53" s="548"/>
      <c r="F53" s="529"/>
    </row>
    <row r="54" spans="1:8" ht="24" x14ac:dyDescent="0.2">
      <c r="A54" s="549">
        <v>8191</v>
      </c>
      <c r="B54" s="550" t="s">
        <v>770</v>
      </c>
      <c r="C54" s="551">
        <v>9320</v>
      </c>
      <c r="D54" s="552">
        <f>E54</f>
        <v>0</v>
      </c>
      <c r="E54" s="659"/>
      <c r="F54" s="553" t="s">
        <v>260</v>
      </c>
    </row>
    <row r="55" spans="1:8" x14ac:dyDescent="0.2">
      <c r="A55" s="554"/>
      <c r="B55" s="466" t="s">
        <v>808</v>
      </c>
      <c r="C55" s="555"/>
      <c r="D55" s="336"/>
      <c r="E55" s="97"/>
      <c r="F55" s="467"/>
    </row>
    <row r="56" spans="1:8" ht="35.25" customHeight="1" x14ac:dyDescent="0.2">
      <c r="A56" s="554">
        <v>8192</v>
      </c>
      <c r="B56" s="474" t="s">
        <v>806</v>
      </c>
      <c r="C56" s="555"/>
      <c r="D56" s="556">
        <f>E56</f>
        <v>0</v>
      </c>
      <c r="E56" s="660"/>
      <c r="F56" s="557" t="s">
        <v>42</v>
      </c>
      <c r="G56" s="705"/>
    </row>
    <row r="57" spans="1:8" ht="24" x14ac:dyDescent="0.2">
      <c r="A57" s="554">
        <v>8193</v>
      </c>
      <c r="B57" s="474" t="s">
        <v>724</v>
      </c>
      <c r="C57" s="555"/>
      <c r="D57" s="556">
        <f>E57</f>
        <v>0</v>
      </c>
      <c r="E57" s="428">
        <f>E56-E54</f>
        <v>0</v>
      </c>
      <c r="F57" s="557" t="s">
        <v>260</v>
      </c>
    </row>
    <row r="58" spans="1:8" ht="24" x14ac:dyDescent="0.2">
      <c r="A58" s="558">
        <v>8194</v>
      </c>
      <c r="B58" s="559" t="s">
        <v>725</v>
      </c>
      <c r="C58" s="560">
        <v>9330</v>
      </c>
      <c r="D58" s="552">
        <f>F58</f>
        <v>180000</v>
      </c>
      <c r="E58" s="561" t="s">
        <v>42</v>
      </c>
      <c r="F58" s="564">
        <f>F60+F61</f>
        <v>180000</v>
      </c>
    </row>
    <row r="59" spans="1:8" x14ac:dyDescent="0.2">
      <c r="A59" s="554"/>
      <c r="B59" s="466" t="s">
        <v>808</v>
      </c>
      <c r="C59" s="562"/>
      <c r="D59" s="556"/>
      <c r="E59" s="563"/>
      <c r="F59" s="564"/>
    </row>
    <row r="60" spans="1:8" ht="24" x14ac:dyDescent="0.2">
      <c r="A60" s="554">
        <v>8195</v>
      </c>
      <c r="B60" s="474" t="s">
        <v>771</v>
      </c>
      <c r="C60" s="562"/>
      <c r="D60" s="556">
        <f>F60</f>
        <v>0</v>
      </c>
      <c r="E60" s="563" t="s">
        <v>42</v>
      </c>
      <c r="F60" s="564"/>
    </row>
    <row r="61" spans="1:8" ht="24" x14ac:dyDescent="0.2">
      <c r="A61" s="565">
        <v>8196</v>
      </c>
      <c r="B61" s="474" t="s">
        <v>772</v>
      </c>
      <c r="C61" s="562"/>
      <c r="D61" s="556">
        <f>F61</f>
        <v>180000</v>
      </c>
      <c r="E61" s="105" t="s">
        <v>42</v>
      </c>
      <c r="F61" s="564">
        <v>180000</v>
      </c>
    </row>
    <row r="62" spans="1:8" ht="24" x14ac:dyDescent="0.2">
      <c r="A62" s="554">
        <v>8197</v>
      </c>
      <c r="B62" s="566" t="s">
        <v>767</v>
      </c>
      <c r="C62" s="567"/>
      <c r="D62" s="568" t="s">
        <v>42</v>
      </c>
      <c r="E62" s="105" t="s">
        <v>42</v>
      </c>
      <c r="F62" s="557" t="s">
        <v>42</v>
      </c>
    </row>
    <row r="63" spans="1:8" ht="36" x14ac:dyDescent="0.2">
      <c r="A63" s="554">
        <v>8198</v>
      </c>
      <c r="B63" s="569" t="s">
        <v>768</v>
      </c>
      <c r="C63" s="570"/>
      <c r="D63" s="568" t="s">
        <v>42</v>
      </c>
      <c r="E63" s="571"/>
      <c r="F63" s="421"/>
    </row>
    <row r="64" spans="1:8" ht="48" x14ac:dyDescent="0.2">
      <c r="A64" s="554">
        <v>8199</v>
      </c>
      <c r="B64" s="572" t="s">
        <v>939</v>
      </c>
      <c r="C64" s="570"/>
      <c r="D64" s="573">
        <f>E64+F64</f>
        <v>0</v>
      </c>
      <c r="E64" s="563">
        <f>E9-E13-E48-E52-E63-E68</f>
        <v>0</v>
      </c>
      <c r="F64" s="574">
        <f>F9-F13-F43-F48-F52-F63-F68</f>
        <v>0</v>
      </c>
      <c r="H64" s="575"/>
    </row>
    <row r="65" spans="1:6" ht="24.75" thickBot="1" x14ac:dyDescent="0.25">
      <c r="A65" s="565" t="s">
        <v>726</v>
      </c>
      <c r="B65" s="576" t="s">
        <v>769</v>
      </c>
      <c r="C65" s="567"/>
      <c r="D65" s="533">
        <f>F65</f>
        <v>0</v>
      </c>
      <c r="E65" s="577" t="s">
        <v>42</v>
      </c>
      <c r="F65" s="389"/>
    </row>
    <row r="66" spans="1:6" ht="30" customHeight="1" thickBot="1" x14ac:dyDescent="0.25">
      <c r="A66" s="578">
        <v>8200</v>
      </c>
      <c r="B66" s="448" t="s">
        <v>940</v>
      </c>
      <c r="C66" s="543"/>
      <c r="D66" s="579">
        <f>E66+F66</f>
        <v>0</v>
      </c>
      <c r="E66" s="580">
        <f>E68</f>
        <v>0</v>
      </c>
      <c r="F66" s="581">
        <f>F68</f>
        <v>0</v>
      </c>
    </row>
    <row r="67" spans="1:6" x14ac:dyDescent="0.2">
      <c r="A67" s="582"/>
      <c r="B67" s="457" t="s">
        <v>807</v>
      </c>
      <c r="C67" s="583"/>
      <c r="D67" s="291"/>
      <c r="E67" s="292"/>
      <c r="F67" s="352"/>
    </row>
    <row r="68" spans="1:6" ht="24" x14ac:dyDescent="0.2">
      <c r="A68" s="459">
        <v>8210</v>
      </c>
      <c r="B68" s="584" t="s">
        <v>941</v>
      </c>
      <c r="C68" s="555"/>
      <c r="D68" s="530">
        <f>E68+F68</f>
        <v>0</v>
      </c>
      <c r="E68" s="585">
        <f>E74</f>
        <v>0</v>
      </c>
      <c r="F68" s="586">
        <f>F70+F74</f>
        <v>0</v>
      </c>
    </row>
    <row r="69" spans="1:6" x14ac:dyDescent="0.2">
      <c r="A69" s="473"/>
      <c r="B69" s="474" t="s">
        <v>807</v>
      </c>
      <c r="C69" s="555"/>
      <c r="D69" s="336"/>
      <c r="E69" s="470"/>
      <c r="F69" s="467"/>
    </row>
    <row r="70" spans="1:6" ht="24" customHeight="1" x14ac:dyDescent="0.2">
      <c r="A70" s="459">
        <v>8211</v>
      </c>
      <c r="B70" s="465" t="s">
        <v>817</v>
      </c>
      <c r="C70" s="555"/>
      <c r="D70" s="530">
        <f>F70</f>
        <v>0</v>
      </c>
      <c r="E70" s="105" t="s">
        <v>42</v>
      </c>
      <c r="F70" s="586">
        <f>F72+F73</f>
        <v>0</v>
      </c>
    </row>
    <row r="71" spans="1:6" x14ac:dyDescent="0.2">
      <c r="A71" s="459"/>
      <c r="B71" s="466" t="s">
        <v>808</v>
      </c>
      <c r="C71" s="555"/>
      <c r="D71" s="530"/>
      <c r="E71" s="105"/>
      <c r="F71" s="467"/>
    </row>
    <row r="72" spans="1:6" x14ac:dyDescent="0.2">
      <c r="A72" s="459">
        <v>8212</v>
      </c>
      <c r="B72" s="468" t="s">
        <v>816</v>
      </c>
      <c r="C72" s="505" t="s">
        <v>821</v>
      </c>
      <c r="D72" s="530">
        <f>F72</f>
        <v>0</v>
      </c>
      <c r="E72" s="105" t="s">
        <v>42</v>
      </c>
      <c r="F72" s="382"/>
    </row>
    <row r="73" spans="1:6" x14ac:dyDescent="0.2">
      <c r="A73" s="459">
        <v>8213</v>
      </c>
      <c r="B73" s="468" t="s">
        <v>810</v>
      </c>
      <c r="C73" s="505" t="s">
        <v>822</v>
      </c>
      <c r="D73" s="530">
        <f>F73</f>
        <v>0</v>
      </c>
      <c r="E73" s="105" t="s">
        <v>42</v>
      </c>
      <c r="F73" s="421"/>
    </row>
    <row r="74" spans="1:6" ht="24" x14ac:dyDescent="0.2">
      <c r="A74" s="459">
        <v>8220</v>
      </c>
      <c r="B74" s="465" t="s">
        <v>942</v>
      </c>
      <c r="C74" s="555"/>
      <c r="D74" s="530">
        <f>E74+F74</f>
        <v>0</v>
      </c>
      <c r="E74" s="585">
        <f>E80</f>
        <v>0</v>
      </c>
      <c r="F74" s="586">
        <f>F76+F80</f>
        <v>0</v>
      </c>
    </row>
    <row r="75" spans="1:6" x14ac:dyDescent="0.2">
      <c r="A75" s="459"/>
      <c r="B75" s="466" t="s">
        <v>807</v>
      </c>
      <c r="C75" s="555"/>
      <c r="D75" s="530"/>
      <c r="E75" s="95"/>
      <c r="F75" s="467"/>
    </row>
    <row r="76" spans="1:6" x14ac:dyDescent="0.2">
      <c r="A76" s="459">
        <v>8221</v>
      </c>
      <c r="B76" s="465" t="s">
        <v>844</v>
      </c>
      <c r="C76" s="555"/>
      <c r="D76" s="530">
        <f>F76</f>
        <v>0</v>
      </c>
      <c r="E76" s="105" t="s">
        <v>42</v>
      </c>
      <c r="F76" s="586">
        <f>F78+F79</f>
        <v>0</v>
      </c>
    </row>
    <row r="77" spans="1:6" x14ac:dyDescent="0.2">
      <c r="A77" s="459"/>
      <c r="B77" s="466" t="s">
        <v>827</v>
      </c>
      <c r="C77" s="555"/>
      <c r="D77" s="530"/>
      <c r="E77" s="105"/>
      <c r="F77" s="467"/>
    </row>
    <row r="78" spans="1:6" x14ac:dyDescent="0.2">
      <c r="A78" s="473">
        <v>8222</v>
      </c>
      <c r="B78" s="474" t="s">
        <v>834</v>
      </c>
      <c r="C78" s="505" t="s">
        <v>823</v>
      </c>
      <c r="D78" s="530">
        <f>F78</f>
        <v>0</v>
      </c>
      <c r="E78" s="105" t="s">
        <v>42</v>
      </c>
      <c r="F78" s="382"/>
    </row>
    <row r="79" spans="1:6" x14ac:dyDescent="0.2">
      <c r="A79" s="473">
        <v>8230</v>
      </c>
      <c r="B79" s="474" t="s">
        <v>836</v>
      </c>
      <c r="C79" s="505" t="s">
        <v>824</v>
      </c>
      <c r="D79" s="530">
        <f>F79</f>
        <v>0</v>
      </c>
      <c r="E79" s="105" t="s">
        <v>42</v>
      </c>
      <c r="F79" s="421"/>
    </row>
    <row r="80" spans="1:6" x14ac:dyDescent="0.2">
      <c r="A80" s="473">
        <v>8240</v>
      </c>
      <c r="B80" s="465" t="s">
        <v>845</v>
      </c>
      <c r="C80" s="555"/>
      <c r="D80" s="530">
        <f>E80+F80</f>
        <v>0</v>
      </c>
      <c r="E80" s="585">
        <f>E82+E83</f>
        <v>0</v>
      </c>
      <c r="F80" s="586">
        <f>F82+F83</f>
        <v>0</v>
      </c>
    </row>
    <row r="81" spans="1:6" x14ac:dyDescent="0.2">
      <c r="A81" s="459"/>
      <c r="B81" s="466" t="s">
        <v>827</v>
      </c>
      <c r="C81" s="555"/>
      <c r="D81" s="530"/>
      <c r="E81" s="95"/>
      <c r="F81" s="467"/>
    </row>
    <row r="82" spans="1:6" x14ac:dyDescent="0.2">
      <c r="A82" s="473">
        <v>8241</v>
      </c>
      <c r="B82" s="474" t="s">
        <v>858</v>
      </c>
      <c r="C82" s="505" t="s">
        <v>823</v>
      </c>
      <c r="D82" s="530">
        <f>E82+F82</f>
        <v>0</v>
      </c>
      <c r="E82" s="311"/>
      <c r="F82" s="382"/>
    </row>
    <row r="83" spans="1:6" ht="13.5" thickBot="1" x14ac:dyDescent="0.25">
      <c r="A83" s="494">
        <v>8250</v>
      </c>
      <c r="B83" s="495" t="s">
        <v>843</v>
      </c>
      <c r="C83" s="587" t="s">
        <v>824</v>
      </c>
      <c r="D83" s="588">
        <f>E83+F83</f>
        <v>0</v>
      </c>
      <c r="E83" s="589"/>
      <c r="F83" s="590"/>
    </row>
    <row r="84" spans="1:6" x14ac:dyDescent="0.2">
      <c r="C84" s="99"/>
    </row>
    <row r="85" spans="1:6" x14ac:dyDescent="0.2">
      <c r="C85" s="99"/>
      <c r="D85" s="591"/>
      <c r="E85" s="95" t="s">
        <v>296</v>
      </c>
    </row>
    <row r="86" spans="1:6" x14ac:dyDescent="0.2">
      <c r="C86" s="99"/>
      <c r="D86" s="592"/>
      <c r="E86" s="95" t="s">
        <v>297</v>
      </c>
    </row>
    <row r="87" spans="1:6" x14ac:dyDescent="0.2">
      <c r="C87" s="99"/>
    </row>
    <row r="88" spans="1:6" x14ac:dyDescent="0.2">
      <c r="C88" s="99"/>
    </row>
    <row r="89" spans="1:6" x14ac:dyDescent="0.2">
      <c r="C89" s="99"/>
    </row>
    <row r="90" spans="1:6" x14ac:dyDescent="0.2">
      <c r="C90" s="99"/>
    </row>
    <row r="91" spans="1:6" x14ac:dyDescent="0.2">
      <c r="C91" s="99"/>
    </row>
    <row r="92" spans="1:6" x14ac:dyDescent="0.2">
      <c r="C92" s="99"/>
    </row>
    <row r="93" spans="1:6" x14ac:dyDescent="0.2">
      <c r="C93" s="99"/>
    </row>
    <row r="94" spans="1:6" x14ac:dyDescent="0.2">
      <c r="C94" s="99"/>
    </row>
    <row r="95" spans="1:6" x14ac:dyDescent="0.2">
      <c r="C95" s="99"/>
    </row>
    <row r="96" spans="1:6" x14ac:dyDescent="0.2">
      <c r="C96" s="99"/>
    </row>
    <row r="97" spans="3:3" x14ac:dyDescent="0.2">
      <c r="C97" s="99"/>
    </row>
    <row r="98" spans="3:3" x14ac:dyDescent="0.2">
      <c r="C98" s="99"/>
    </row>
    <row r="99" spans="3:3" x14ac:dyDescent="0.2">
      <c r="C99" s="99"/>
    </row>
    <row r="100" spans="3:3" x14ac:dyDescent="0.2">
      <c r="C100" s="99"/>
    </row>
    <row r="101" spans="3:3" x14ac:dyDescent="0.2">
      <c r="C101" s="99"/>
    </row>
    <row r="102" spans="3:3" x14ac:dyDescent="0.2">
      <c r="C102" s="99"/>
    </row>
    <row r="103" spans="3:3" x14ac:dyDescent="0.2">
      <c r="C103" s="99"/>
    </row>
    <row r="104" spans="3:3" x14ac:dyDescent="0.2">
      <c r="C104" s="99"/>
    </row>
    <row r="105" spans="3:3" x14ac:dyDescent="0.2">
      <c r="C105" s="99"/>
    </row>
    <row r="106" spans="3:3" x14ac:dyDescent="0.2">
      <c r="C106" s="99"/>
    </row>
    <row r="107" spans="3:3" x14ac:dyDescent="0.2">
      <c r="C107" s="99"/>
    </row>
    <row r="108" spans="3:3" x14ac:dyDescent="0.2">
      <c r="C108" s="99"/>
    </row>
    <row r="109" spans="3:3" x14ac:dyDescent="0.2">
      <c r="C109" s="99"/>
    </row>
    <row r="110" spans="3:3" x14ac:dyDescent="0.2">
      <c r="C110" s="99"/>
    </row>
    <row r="111" spans="3:3" x14ac:dyDescent="0.2">
      <c r="C111" s="99"/>
    </row>
    <row r="112" spans="3:3" x14ac:dyDescent="0.2">
      <c r="C112" s="99"/>
    </row>
    <row r="113" spans="3:3" x14ac:dyDescent="0.2">
      <c r="C113" s="99"/>
    </row>
    <row r="114" spans="3:3" x14ac:dyDescent="0.2">
      <c r="C114" s="99"/>
    </row>
    <row r="115" spans="3:3" x14ac:dyDescent="0.2">
      <c r="C115" s="99"/>
    </row>
    <row r="116" spans="3:3" x14ac:dyDescent="0.2">
      <c r="C116" s="99"/>
    </row>
    <row r="117" spans="3:3" x14ac:dyDescent="0.2">
      <c r="C117" s="99"/>
    </row>
    <row r="118" spans="3:3" x14ac:dyDescent="0.2">
      <c r="C118" s="99"/>
    </row>
    <row r="119" spans="3:3" x14ac:dyDescent="0.2">
      <c r="C119" s="99"/>
    </row>
    <row r="120" spans="3:3" x14ac:dyDescent="0.2">
      <c r="C120" s="99"/>
    </row>
    <row r="121" spans="3:3" x14ac:dyDescent="0.2">
      <c r="C121" s="99"/>
    </row>
    <row r="122" spans="3:3" x14ac:dyDescent="0.2">
      <c r="C122" s="99"/>
    </row>
    <row r="123" spans="3:3" x14ac:dyDescent="0.2">
      <c r="C123" s="99"/>
    </row>
    <row r="124" spans="3:3" x14ac:dyDescent="0.2">
      <c r="C124" s="99"/>
    </row>
    <row r="125" spans="3:3" x14ac:dyDescent="0.2">
      <c r="C125" s="99"/>
    </row>
    <row r="126" spans="3:3" x14ac:dyDescent="0.2">
      <c r="C126" s="99"/>
    </row>
    <row r="127" spans="3:3" x14ac:dyDescent="0.2">
      <c r="C127" s="99"/>
    </row>
    <row r="128" spans="3:3" x14ac:dyDescent="0.2">
      <c r="C128" s="99"/>
    </row>
    <row r="129" spans="3:3" x14ac:dyDescent="0.2">
      <c r="C129" s="99"/>
    </row>
    <row r="130" spans="3:3" x14ac:dyDescent="0.2">
      <c r="C130" s="99"/>
    </row>
    <row r="131" spans="3:3" x14ac:dyDescent="0.2">
      <c r="C131" s="99"/>
    </row>
    <row r="132" spans="3:3" x14ac:dyDescent="0.2">
      <c r="C132" s="99"/>
    </row>
    <row r="133" spans="3:3" x14ac:dyDescent="0.2">
      <c r="C133" s="99"/>
    </row>
    <row r="134" spans="3:3" x14ac:dyDescent="0.2">
      <c r="C134" s="99"/>
    </row>
    <row r="135" spans="3:3" x14ac:dyDescent="0.2">
      <c r="C135" s="99"/>
    </row>
    <row r="136" spans="3:3" x14ac:dyDescent="0.2">
      <c r="C136" s="99"/>
    </row>
    <row r="137" spans="3:3" x14ac:dyDescent="0.2">
      <c r="C137" s="99"/>
    </row>
    <row r="138" spans="3:3" x14ac:dyDescent="0.2">
      <c r="C138" s="99"/>
    </row>
    <row r="139" spans="3:3" x14ac:dyDescent="0.2">
      <c r="C139" s="99"/>
    </row>
    <row r="140" spans="3:3" x14ac:dyDescent="0.2">
      <c r="C140" s="99"/>
    </row>
    <row r="141" spans="3:3" x14ac:dyDescent="0.2">
      <c r="C141" s="99"/>
    </row>
    <row r="142" spans="3:3" x14ac:dyDescent="0.2">
      <c r="C142" s="99"/>
    </row>
    <row r="143" spans="3:3" x14ac:dyDescent="0.2">
      <c r="C143" s="99"/>
    </row>
    <row r="144" spans="3:3" x14ac:dyDescent="0.2">
      <c r="C144" s="99"/>
    </row>
    <row r="145" spans="3:3" x14ac:dyDescent="0.2">
      <c r="C145" s="99"/>
    </row>
    <row r="146" spans="3:3" x14ac:dyDescent="0.2">
      <c r="C146" s="99"/>
    </row>
    <row r="147" spans="3:3" x14ac:dyDescent="0.2">
      <c r="C147" s="99"/>
    </row>
    <row r="148" spans="3:3" x14ac:dyDescent="0.2">
      <c r="C148" s="99"/>
    </row>
    <row r="149" spans="3:3" x14ac:dyDescent="0.2">
      <c r="C149" s="99"/>
    </row>
    <row r="150" spans="3:3" x14ac:dyDescent="0.2">
      <c r="C150" s="99"/>
    </row>
    <row r="151" spans="3:3" x14ac:dyDescent="0.2">
      <c r="C151" s="99"/>
    </row>
    <row r="152" spans="3:3" x14ac:dyDescent="0.2">
      <c r="C152" s="99"/>
    </row>
    <row r="153" spans="3:3" x14ac:dyDescent="0.2">
      <c r="C153" s="99"/>
    </row>
    <row r="154" spans="3:3" x14ac:dyDescent="0.2">
      <c r="C154" s="99"/>
    </row>
    <row r="155" spans="3:3" x14ac:dyDescent="0.2">
      <c r="C155" s="99"/>
    </row>
    <row r="156" spans="3:3" x14ac:dyDescent="0.2">
      <c r="C156" s="99"/>
    </row>
    <row r="157" spans="3:3" x14ac:dyDescent="0.2">
      <c r="C157" s="99"/>
    </row>
    <row r="158" spans="3:3" x14ac:dyDescent="0.2">
      <c r="C158" s="99"/>
    </row>
    <row r="159" spans="3:3" x14ac:dyDescent="0.2">
      <c r="C159" s="99"/>
    </row>
    <row r="160" spans="3:3" x14ac:dyDescent="0.2">
      <c r="C160" s="99"/>
    </row>
    <row r="161" spans="3:3" x14ac:dyDescent="0.2">
      <c r="C161" s="99"/>
    </row>
    <row r="162" spans="3:3" x14ac:dyDescent="0.2">
      <c r="C162" s="99"/>
    </row>
    <row r="163" spans="3:3" x14ac:dyDescent="0.2">
      <c r="C163" s="99"/>
    </row>
    <row r="164" spans="3:3" x14ac:dyDescent="0.2">
      <c r="C164" s="99"/>
    </row>
    <row r="165" spans="3:3" x14ac:dyDescent="0.2">
      <c r="C165" s="99"/>
    </row>
    <row r="166" spans="3:3" x14ac:dyDescent="0.2">
      <c r="C166" s="99"/>
    </row>
    <row r="167" spans="3:3" x14ac:dyDescent="0.2">
      <c r="C167" s="99"/>
    </row>
    <row r="168" spans="3:3" x14ac:dyDescent="0.2">
      <c r="C168" s="99"/>
    </row>
    <row r="169" spans="3:3" x14ac:dyDescent="0.2">
      <c r="C169" s="99"/>
    </row>
    <row r="170" spans="3:3" x14ac:dyDescent="0.2">
      <c r="C170" s="99"/>
    </row>
    <row r="171" spans="3:3" x14ac:dyDescent="0.2">
      <c r="C171" s="99"/>
    </row>
    <row r="172" spans="3:3" x14ac:dyDescent="0.2">
      <c r="C172" s="99"/>
    </row>
    <row r="173" spans="3:3" x14ac:dyDescent="0.2">
      <c r="C173" s="99"/>
    </row>
    <row r="174" spans="3:3" x14ac:dyDescent="0.2">
      <c r="C174" s="99"/>
    </row>
    <row r="175" spans="3:3" x14ac:dyDescent="0.2">
      <c r="C175" s="99"/>
    </row>
    <row r="176" spans="3:3" x14ac:dyDescent="0.2">
      <c r="C176" s="99"/>
    </row>
    <row r="177" spans="3:3" x14ac:dyDescent="0.2">
      <c r="C177" s="99"/>
    </row>
    <row r="178" spans="3:3" x14ac:dyDescent="0.2">
      <c r="C178" s="99"/>
    </row>
    <row r="179" spans="3:3" x14ac:dyDescent="0.2">
      <c r="C179" s="99"/>
    </row>
    <row r="180" spans="3:3" x14ac:dyDescent="0.2">
      <c r="C180" s="99"/>
    </row>
    <row r="181" spans="3:3" x14ac:dyDescent="0.2">
      <c r="C181" s="99"/>
    </row>
    <row r="182" spans="3:3" x14ac:dyDescent="0.2">
      <c r="C182" s="99"/>
    </row>
    <row r="183" spans="3:3" x14ac:dyDescent="0.2">
      <c r="C183" s="99"/>
    </row>
    <row r="184" spans="3:3" x14ac:dyDescent="0.2">
      <c r="C184" s="99"/>
    </row>
    <row r="185" spans="3:3" x14ac:dyDescent="0.2">
      <c r="C185" s="99"/>
    </row>
    <row r="186" spans="3:3" x14ac:dyDescent="0.2">
      <c r="C186" s="99"/>
    </row>
    <row r="187" spans="3:3" x14ac:dyDescent="0.2">
      <c r="C187" s="99"/>
    </row>
    <row r="188" spans="3:3" x14ac:dyDescent="0.2">
      <c r="C188" s="99"/>
    </row>
    <row r="189" spans="3:3" x14ac:dyDescent="0.2">
      <c r="C189" s="99"/>
    </row>
    <row r="190" spans="3:3" x14ac:dyDescent="0.2">
      <c r="C190" s="99"/>
    </row>
    <row r="191" spans="3:3" x14ac:dyDescent="0.2">
      <c r="C191" s="99"/>
    </row>
    <row r="192" spans="3:3" x14ac:dyDescent="0.2">
      <c r="C192" s="99"/>
    </row>
    <row r="193" spans="3:3" x14ac:dyDescent="0.2">
      <c r="C193" s="99"/>
    </row>
    <row r="194" spans="3:3" x14ac:dyDescent="0.2">
      <c r="C194" s="99"/>
    </row>
    <row r="195" spans="3:3" x14ac:dyDescent="0.2">
      <c r="C195" s="99"/>
    </row>
    <row r="196" spans="3:3" x14ac:dyDescent="0.2">
      <c r="C196" s="99"/>
    </row>
    <row r="197" spans="3:3" x14ac:dyDescent="0.2">
      <c r="C197" s="99"/>
    </row>
    <row r="198" spans="3:3" x14ac:dyDescent="0.2">
      <c r="C198" s="99"/>
    </row>
    <row r="199" spans="3:3" x14ac:dyDescent="0.2">
      <c r="C199" s="99"/>
    </row>
    <row r="200" spans="3:3" x14ac:dyDescent="0.2">
      <c r="C200" s="99"/>
    </row>
    <row r="201" spans="3:3" x14ac:dyDescent="0.2">
      <c r="C201" s="99"/>
    </row>
    <row r="202" spans="3:3" x14ac:dyDescent="0.2">
      <c r="C202" s="99"/>
    </row>
    <row r="203" spans="3:3" x14ac:dyDescent="0.2">
      <c r="C203" s="99"/>
    </row>
    <row r="204" spans="3:3" x14ac:dyDescent="0.2">
      <c r="C204" s="99"/>
    </row>
    <row r="205" spans="3:3" x14ac:dyDescent="0.2">
      <c r="C205" s="99"/>
    </row>
    <row r="206" spans="3:3" x14ac:dyDescent="0.2">
      <c r="C206" s="99"/>
    </row>
    <row r="207" spans="3:3" x14ac:dyDescent="0.2">
      <c r="C207" s="99"/>
    </row>
    <row r="208" spans="3:3" x14ac:dyDescent="0.2">
      <c r="C208" s="99"/>
    </row>
    <row r="209" spans="3:3" x14ac:dyDescent="0.2">
      <c r="C209" s="99"/>
    </row>
    <row r="210" spans="3:3" x14ac:dyDescent="0.2">
      <c r="C210" s="99"/>
    </row>
    <row r="211" spans="3:3" x14ac:dyDescent="0.2">
      <c r="C211" s="99"/>
    </row>
    <row r="212" spans="3:3" x14ac:dyDescent="0.2">
      <c r="C212" s="99"/>
    </row>
    <row r="213" spans="3:3" x14ac:dyDescent="0.2">
      <c r="C213" s="99"/>
    </row>
    <row r="214" spans="3:3" x14ac:dyDescent="0.2">
      <c r="C214" s="99"/>
    </row>
    <row r="215" spans="3:3" x14ac:dyDescent="0.2">
      <c r="C215" s="99"/>
    </row>
    <row r="216" spans="3:3" x14ac:dyDescent="0.2">
      <c r="C216" s="99"/>
    </row>
    <row r="217" spans="3:3" x14ac:dyDescent="0.2">
      <c r="C217" s="99"/>
    </row>
    <row r="218" spans="3:3" x14ac:dyDescent="0.2">
      <c r="C218" s="99"/>
    </row>
    <row r="219" spans="3:3" x14ac:dyDescent="0.2">
      <c r="C219" s="99"/>
    </row>
    <row r="220" spans="3:3" x14ac:dyDescent="0.2">
      <c r="C220" s="99"/>
    </row>
    <row r="221" spans="3:3" x14ac:dyDescent="0.2">
      <c r="C221" s="99"/>
    </row>
    <row r="222" spans="3:3" x14ac:dyDescent="0.2">
      <c r="C222" s="99"/>
    </row>
    <row r="223" spans="3:3" x14ac:dyDescent="0.2">
      <c r="C223" s="99"/>
    </row>
    <row r="224" spans="3:3" x14ac:dyDescent="0.2">
      <c r="C224" s="99"/>
    </row>
    <row r="225" spans="3:3" x14ac:dyDescent="0.2">
      <c r="C225" s="99"/>
    </row>
    <row r="226" spans="3:3" x14ac:dyDescent="0.2">
      <c r="C226" s="99"/>
    </row>
    <row r="227" spans="3:3" x14ac:dyDescent="0.2">
      <c r="C227" s="99"/>
    </row>
    <row r="228" spans="3:3" x14ac:dyDescent="0.2">
      <c r="C228" s="99"/>
    </row>
    <row r="229" spans="3:3" x14ac:dyDescent="0.2">
      <c r="C229" s="99"/>
    </row>
    <row r="230" spans="3:3" x14ac:dyDescent="0.2">
      <c r="C230" s="99"/>
    </row>
    <row r="231" spans="3:3" x14ac:dyDescent="0.2">
      <c r="C231" s="99"/>
    </row>
    <row r="232" spans="3:3" x14ac:dyDescent="0.2">
      <c r="C232" s="99"/>
    </row>
    <row r="233" spans="3:3" x14ac:dyDescent="0.2">
      <c r="C233" s="99"/>
    </row>
    <row r="234" spans="3:3" x14ac:dyDescent="0.2">
      <c r="C234" s="99"/>
    </row>
    <row r="235" spans="3:3" x14ac:dyDescent="0.2">
      <c r="C235" s="99"/>
    </row>
    <row r="236" spans="3:3" x14ac:dyDescent="0.2">
      <c r="C236" s="99"/>
    </row>
    <row r="237" spans="3:3" x14ac:dyDescent="0.2">
      <c r="C237" s="99"/>
    </row>
    <row r="238" spans="3:3" x14ac:dyDescent="0.2">
      <c r="C238" s="99"/>
    </row>
    <row r="239" spans="3:3" x14ac:dyDescent="0.2">
      <c r="C239" s="99"/>
    </row>
    <row r="240" spans="3:3" x14ac:dyDescent="0.2">
      <c r="C240" s="99"/>
    </row>
    <row r="241" spans="3:3" x14ac:dyDescent="0.2">
      <c r="C241" s="99"/>
    </row>
    <row r="242" spans="3:3" x14ac:dyDescent="0.2">
      <c r="C242" s="99"/>
    </row>
    <row r="243" spans="3:3" x14ac:dyDescent="0.2">
      <c r="C243" s="99"/>
    </row>
    <row r="244" spans="3:3" x14ac:dyDescent="0.2">
      <c r="C244" s="99"/>
    </row>
    <row r="245" spans="3:3" x14ac:dyDescent="0.2">
      <c r="C245" s="99"/>
    </row>
    <row r="246" spans="3:3" x14ac:dyDescent="0.2">
      <c r="C246" s="99"/>
    </row>
    <row r="247" spans="3:3" x14ac:dyDescent="0.2">
      <c r="C247" s="99"/>
    </row>
    <row r="248" spans="3:3" x14ac:dyDescent="0.2">
      <c r="C248" s="99"/>
    </row>
    <row r="249" spans="3:3" x14ac:dyDescent="0.2">
      <c r="C249" s="99"/>
    </row>
    <row r="250" spans="3:3" x14ac:dyDescent="0.2">
      <c r="C250" s="99"/>
    </row>
  </sheetData>
  <mergeCells count="3">
    <mergeCell ref="A1:F1"/>
    <mergeCell ref="A3:F3"/>
    <mergeCell ref="D6:D7"/>
  </mergeCells>
  <phoneticPr fontId="0" type="noConversion"/>
  <pageMargins left="0.19685039370078741" right="0.23622047244094491" top="0.23622047244094491" bottom="0.35433070866141736" header="0.15748031496062992" footer="0.15748031496062992"/>
  <pageSetup paperSize="9" firstPageNumber="22" orientation="portrait" useFirstPageNumber="1" horizontalDpi="1200" verticalDpi="12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3"/>
  <sheetViews>
    <sheetView workbookViewId="0">
      <selection activeCell="I38" sqref="I38:I42"/>
    </sheetView>
  </sheetViews>
  <sheetFormatPr defaultRowHeight="15.75" outlineLevelRow="2" x14ac:dyDescent="0.25"/>
  <cols>
    <col min="1" max="1" width="5.140625" style="99" customWidth="1"/>
    <col min="2" max="2" width="6.42578125" style="651" customWidth="1"/>
    <col min="3" max="3" width="6.28515625" style="652" customWidth="1"/>
    <col min="4" max="4" width="5.7109375" style="653" customWidth="1"/>
    <col min="5" max="5" width="43.42578125" style="647" customWidth="1"/>
    <col min="6" max="6" width="47.5703125" style="166" hidden="1" customWidth="1"/>
    <col min="7" max="7" width="11.5703125" style="98" customWidth="1"/>
    <col min="8" max="8" width="11.28515625" style="98" customWidth="1"/>
    <col min="9" max="9" width="12.140625" style="98" customWidth="1"/>
    <col min="10" max="11" width="9.140625" style="98"/>
    <col min="12" max="12" width="11.85546875" style="98" bestFit="1" customWidth="1"/>
    <col min="13" max="16384" width="9.140625" style="98"/>
  </cols>
  <sheetData>
    <row r="1" spans="1:12" ht="18" x14ac:dyDescent="0.25">
      <c r="A1" s="919" t="s">
        <v>943</v>
      </c>
      <c r="B1" s="919"/>
      <c r="C1" s="919"/>
      <c r="D1" s="919"/>
      <c r="E1" s="919"/>
      <c r="F1" s="919"/>
      <c r="G1" s="919"/>
      <c r="H1" s="919"/>
      <c r="I1" s="919"/>
    </row>
    <row r="2" spans="1:12" ht="36" customHeight="1" x14ac:dyDescent="0.25">
      <c r="A2" s="920" t="s">
        <v>944</v>
      </c>
      <c r="B2" s="920"/>
      <c r="C2" s="920"/>
      <c r="D2" s="920"/>
      <c r="E2" s="920"/>
      <c r="F2" s="920"/>
      <c r="G2" s="920"/>
      <c r="H2" s="920"/>
      <c r="I2" s="920"/>
    </row>
    <row r="3" spans="1:12" x14ac:dyDescent="0.25">
      <c r="A3" s="93" t="s">
        <v>865</v>
      </c>
      <c r="B3" s="160"/>
      <c r="C3" s="161"/>
      <c r="D3" s="161"/>
      <c r="E3" s="162"/>
      <c r="F3" s="93"/>
      <c r="G3" s="93"/>
      <c r="I3" s="681"/>
    </row>
    <row r="4" spans="1:12" ht="16.5" thickBot="1" x14ac:dyDescent="0.3">
      <c r="B4" s="163"/>
      <c r="C4" s="164"/>
      <c r="D4" s="164"/>
      <c r="E4" s="165"/>
      <c r="H4" s="921" t="s">
        <v>20</v>
      </c>
      <c r="I4" s="921"/>
    </row>
    <row r="5" spans="1:12" s="625" customFormat="1" ht="16.5" thickBot="1" x14ac:dyDescent="0.25">
      <c r="A5" s="922" t="s">
        <v>18</v>
      </c>
      <c r="B5" s="912" t="s">
        <v>695</v>
      </c>
      <c r="C5" s="914" t="s">
        <v>257</v>
      </c>
      <c r="D5" s="915" t="s">
        <v>258</v>
      </c>
      <c r="E5" s="924" t="s">
        <v>534</v>
      </c>
      <c r="F5" s="926" t="s">
        <v>256</v>
      </c>
      <c r="G5" s="928" t="s">
        <v>21</v>
      </c>
      <c r="H5" s="917" t="s">
        <v>125</v>
      </c>
      <c r="I5" s="918"/>
    </row>
    <row r="6" spans="1:12" s="626" customFormat="1" ht="48" customHeight="1" thickBot="1" x14ac:dyDescent="0.25">
      <c r="A6" s="923"/>
      <c r="B6" s="913"/>
      <c r="C6" s="913"/>
      <c r="D6" s="916"/>
      <c r="E6" s="925"/>
      <c r="F6" s="927"/>
      <c r="G6" s="929"/>
      <c r="H6" s="167" t="s">
        <v>247</v>
      </c>
      <c r="I6" s="168" t="s">
        <v>248</v>
      </c>
    </row>
    <row r="7" spans="1:12" s="627" customFormat="1" ht="16.5" thickBot="1" x14ac:dyDescent="0.25">
      <c r="A7" s="169">
        <v>1</v>
      </c>
      <c r="B7" s="170">
        <v>2</v>
      </c>
      <c r="C7" s="170">
        <v>3</v>
      </c>
      <c r="D7" s="171">
        <v>4</v>
      </c>
      <c r="E7" s="172">
        <v>5</v>
      </c>
      <c r="F7" s="173"/>
      <c r="G7" s="172">
        <v>6</v>
      </c>
      <c r="H7" s="174">
        <v>7</v>
      </c>
      <c r="I7" s="175">
        <v>8</v>
      </c>
    </row>
    <row r="8" spans="1:12" s="628" customFormat="1" ht="48" thickBot="1" x14ac:dyDescent="0.25">
      <c r="A8" s="593">
        <v>2000</v>
      </c>
      <c r="B8" s="594" t="s">
        <v>259</v>
      </c>
      <c r="C8" s="595" t="s">
        <v>260</v>
      </c>
      <c r="D8" s="596" t="s">
        <v>260</v>
      </c>
      <c r="E8" s="597" t="s">
        <v>866</v>
      </c>
      <c r="F8" s="598"/>
      <c r="G8" s="813">
        <f>H8+I8-Sheet1!F141</f>
        <v>2200456.2999999998</v>
      </c>
      <c r="H8" s="813">
        <f>H9+H150+H184+H240+H384+H427+H501+H575+H694+H792+H854</f>
        <v>1335049.8999999999</v>
      </c>
      <c r="I8" s="814">
        <f>I9+I150+I184+I240+I384+I427+I501+I694+I792+I854+I575</f>
        <v>1015406.4</v>
      </c>
      <c r="K8" s="678"/>
      <c r="L8" s="679"/>
    </row>
    <row r="9" spans="1:12" s="629" customFormat="1" ht="58.5" customHeight="1" thickBot="1" x14ac:dyDescent="0.25">
      <c r="A9" s="599">
        <v>2100</v>
      </c>
      <c r="B9" s="600" t="s">
        <v>66</v>
      </c>
      <c r="C9" s="601">
        <v>0</v>
      </c>
      <c r="D9" s="602">
        <v>0</v>
      </c>
      <c r="E9" s="603" t="s">
        <v>867</v>
      </c>
      <c r="F9" s="604" t="s">
        <v>261</v>
      </c>
      <c r="G9" s="806">
        <f>H9+I9</f>
        <v>714829.9</v>
      </c>
      <c r="H9" s="806">
        <f>H11+H67+H94+H100+H106+H133+H139</f>
        <v>560929.9</v>
      </c>
      <c r="I9" s="806">
        <f>I11+I67+I94+I100+I106+I133+I139</f>
        <v>153900</v>
      </c>
    </row>
    <row r="10" spans="1:12" ht="16.5" customHeight="1" thickBot="1" x14ac:dyDescent="0.3">
      <c r="A10" s="188"/>
      <c r="B10" s="183"/>
      <c r="C10" s="605"/>
      <c r="D10" s="606"/>
      <c r="E10" s="189" t="s">
        <v>807</v>
      </c>
      <c r="F10" s="190"/>
      <c r="G10" s="191"/>
      <c r="H10" s="192"/>
      <c r="I10" s="193"/>
    </row>
    <row r="11" spans="1:12" s="630" customFormat="1" ht="48.75" thickBot="1" x14ac:dyDescent="0.3">
      <c r="A11" s="194">
        <v>2110</v>
      </c>
      <c r="B11" s="183" t="s">
        <v>66</v>
      </c>
      <c r="C11" s="607">
        <v>1</v>
      </c>
      <c r="D11" s="608">
        <v>0</v>
      </c>
      <c r="E11" s="197" t="s">
        <v>696</v>
      </c>
      <c r="F11" s="198" t="s">
        <v>262</v>
      </c>
      <c r="G11" s="788">
        <f>H11+I11</f>
        <v>564629.9</v>
      </c>
      <c r="H11" s="788">
        <f>H13+H43+H47</f>
        <v>522979.9</v>
      </c>
      <c r="I11" s="788">
        <f>I13+I43+I47</f>
        <v>41650</v>
      </c>
    </row>
    <row r="12" spans="1:12" s="630" customFormat="1" ht="11.25" customHeight="1" thickBot="1" x14ac:dyDescent="0.3">
      <c r="A12" s="194"/>
      <c r="B12" s="183"/>
      <c r="C12" s="607"/>
      <c r="D12" s="608"/>
      <c r="E12" s="189" t="s">
        <v>808</v>
      </c>
      <c r="F12" s="198"/>
      <c r="G12" s="72"/>
      <c r="H12" s="72"/>
      <c r="I12" s="72"/>
    </row>
    <row r="13" spans="1:12" ht="24.75" thickBot="1" x14ac:dyDescent="0.3">
      <c r="A13" s="201">
        <v>2111</v>
      </c>
      <c r="B13" s="609" t="s">
        <v>66</v>
      </c>
      <c r="C13" s="610">
        <v>1</v>
      </c>
      <c r="D13" s="611">
        <v>1</v>
      </c>
      <c r="E13" s="612" t="s">
        <v>697</v>
      </c>
      <c r="F13" s="613" t="s">
        <v>263</v>
      </c>
      <c r="G13" s="805">
        <f>H13+I13</f>
        <v>564629.9</v>
      </c>
      <c r="H13" s="805">
        <f>SUM(H15:H37)</f>
        <v>522979.9</v>
      </c>
      <c r="I13" s="805">
        <f>SUM(I15:I42)</f>
        <v>41650</v>
      </c>
    </row>
    <row r="14" spans="1:12" ht="25.5" customHeight="1" thickBot="1" x14ac:dyDescent="0.3">
      <c r="A14" s="194"/>
      <c r="B14" s="207"/>
      <c r="C14" s="614"/>
      <c r="D14" s="615"/>
      <c r="E14" s="189" t="s">
        <v>12</v>
      </c>
      <c r="F14" s="210"/>
      <c r="G14" s="72"/>
      <c r="H14" s="72"/>
      <c r="I14" s="72"/>
    </row>
    <row r="15" spans="1:12" ht="13.5" customHeight="1" thickBot="1" x14ac:dyDescent="0.3">
      <c r="A15" s="194"/>
      <c r="B15" s="207"/>
      <c r="C15" s="614"/>
      <c r="D15" s="615"/>
      <c r="E15" s="189">
        <v>4111</v>
      </c>
      <c r="F15" s="210"/>
      <c r="G15" s="788">
        <f t="shared" ref="G15:G20" si="0">H15+I15</f>
        <v>436079.9</v>
      </c>
      <c r="H15" s="789">
        <v>436079.9</v>
      </c>
      <c r="I15" s="788"/>
      <c r="K15" s="692"/>
    </row>
    <row r="16" spans="1:12" ht="15.75" hidden="1" customHeight="1" thickBot="1" x14ac:dyDescent="0.3">
      <c r="A16" s="194"/>
      <c r="B16" s="207"/>
      <c r="C16" s="614"/>
      <c r="D16" s="615"/>
      <c r="E16" s="189">
        <v>4115</v>
      </c>
      <c r="F16" s="210"/>
      <c r="G16" s="788">
        <f t="shared" si="0"/>
        <v>0</v>
      </c>
      <c r="H16" s="789"/>
      <c r="I16" s="788"/>
      <c r="K16" s="692"/>
    </row>
    <row r="17" spans="1:13" ht="15.75" customHeight="1" thickBot="1" x14ac:dyDescent="0.3">
      <c r="A17" s="194"/>
      <c r="B17" s="207"/>
      <c r="C17" s="614"/>
      <c r="D17" s="615"/>
      <c r="E17" s="189">
        <v>4215</v>
      </c>
      <c r="F17" s="210"/>
      <c r="G17" s="788">
        <f t="shared" si="0"/>
        <v>400</v>
      </c>
      <c r="H17" s="789">
        <v>400</v>
      </c>
      <c r="I17" s="788"/>
      <c r="K17" s="692"/>
    </row>
    <row r="18" spans="1:13" ht="15.75" hidden="1" customHeight="1" thickBot="1" x14ac:dyDescent="0.3">
      <c r="A18" s="194"/>
      <c r="B18" s="207"/>
      <c r="C18" s="614"/>
      <c r="D18" s="615"/>
      <c r="E18" s="189">
        <v>4229</v>
      </c>
      <c r="F18" s="210"/>
      <c r="G18" s="788">
        <f t="shared" si="0"/>
        <v>0</v>
      </c>
      <c r="H18" s="789"/>
      <c r="I18" s="788"/>
      <c r="K18" s="692"/>
    </row>
    <row r="19" spans="1:13" ht="15.75" customHeight="1" thickBot="1" x14ac:dyDescent="0.3">
      <c r="A19" s="194"/>
      <c r="B19" s="207"/>
      <c r="C19" s="614"/>
      <c r="D19" s="615"/>
      <c r="E19" s="189">
        <v>4233</v>
      </c>
      <c r="F19" s="210"/>
      <c r="G19" s="788">
        <f t="shared" si="0"/>
        <v>200</v>
      </c>
      <c r="H19" s="789">
        <v>200</v>
      </c>
      <c r="I19" s="788"/>
      <c r="K19" s="692"/>
    </row>
    <row r="20" spans="1:13" ht="15.75" customHeight="1" thickBot="1" x14ac:dyDescent="0.3">
      <c r="A20" s="194"/>
      <c r="B20" s="207"/>
      <c r="C20" s="614"/>
      <c r="D20" s="615"/>
      <c r="E20" s="189">
        <v>4237</v>
      </c>
      <c r="F20" s="210"/>
      <c r="G20" s="788">
        <f t="shared" si="0"/>
        <v>600</v>
      </c>
      <c r="H20" s="789">
        <v>600</v>
      </c>
      <c r="I20" s="788"/>
      <c r="K20" s="692"/>
    </row>
    <row r="21" spans="1:13" ht="15.75" customHeight="1" thickBot="1" x14ac:dyDescent="0.3">
      <c r="A21" s="194"/>
      <c r="B21" s="207"/>
      <c r="C21" s="614"/>
      <c r="D21" s="615"/>
      <c r="E21" s="189">
        <v>4239</v>
      </c>
      <c r="F21" s="210"/>
      <c r="G21" s="788">
        <f t="shared" ref="G21:G56" si="1">H21+I21</f>
        <v>6000</v>
      </c>
      <c r="H21" s="789">
        <v>6000</v>
      </c>
      <c r="I21" s="788"/>
      <c r="K21" s="692"/>
    </row>
    <row r="22" spans="1:13" ht="15.75" customHeight="1" thickBot="1" x14ac:dyDescent="0.3">
      <c r="A22" s="194"/>
      <c r="B22" s="207"/>
      <c r="C22" s="614"/>
      <c r="D22" s="615"/>
      <c r="E22" s="189">
        <v>4112</v>
      </c>
      <c r="F22" s="210"/>
      <c r="G22" s="788">
        <f t="shared" si="1"/>
        <v>32000</v>
      </c>
      <c r="H22" s="789">
        <v>32000</v>
      </c>
      <c r="I22" s="788"/>
      <c r="J22" s="692"/>
      <c r="K22" s="692"/>
    </row>
    <row r="23" spans="1:13" ht="15.75" customHeight="1" thickBot="1" x14ac:dyDescent="0.3">
      <c r="A23" s="194"/>
      <c r="B23" s="207"/>
      <c r="C23" s="614"/>
      <c r="D23" s="615"/>
      <c r="E23" s="189">
        <v>4261</v>
      </c>
      <c r="F23" s="210"/>
      <c r="G23" s="788">
        <f t="shared" si="1"/>
        <v>4000</v>
      </c>
      <c r="H23" s="789">
        <v>4000</v>
      </c>
      <c r="I23" s="788"/>
      <c r="J23" s="692"/>
      <c r="K23" s="692"/>
    </row>
    <row r="24" spans="1:13" ht="15.75" customHeight="1" thickBot="1" x14ac:dyDescent="0.3">
      <c r="A24" s="194"/>
      <c r="B24" s="207"/>
      <c r="C24" s="614"/>
      <c r="D24" s="615"/>
      <c r="E24" s="189">
        <v>4251</v>
      </c>
      <c r="F24" s="210"/>
      <c r="G24" s="788">
        <f t="shared" si="1"/>
        <v>900</v>
      </c>
      <c r="H24" s="789">
        <v>900</v>
      </c>
      <c r="I24" s="788"/>
      <c r="J24" s="692"/>
      <c r="K24" s="692"/>
    </row>
    <row r="25" spans="1:13" ht="15.75" customHeight="1" thickBot="1" x14ac:dyDescent="0.3">
      <c r="A25" s="194"/>
      <c r="B25" s="207"/>
      <c r="C25" s="614"/>
      <c r="D25" s="615"/>
      <c r="E25" s="189">
        <v>4269</v>
      </c>
      <c r="F25" s="210"/>
      <c r="G25" s="788">
        <f t="shared" si="1"/>
        <v>2000</v>
      </c>
      <c r="H25" s="789">
        <v>2000</v>
      </c>
      <c r="I25" s="788"/>
      <c r="J25" s="692"/>
      <c r="K25" s="692"/>
    </row>
    <row r="26" spans="1:13" ht="15.75" customHeight="1" thickBot="1" x14ac:dyDescent="0.3">
      <c r="A26" s="194"/>
      <c r="B26" s="207"/>
      <c r="C26" s="614"/>
      <c r="D26" s="615"/>
      <c r="E26" s="189">
        <v>4214</v>
      </c>
      <c r="F26" s="210"/>
      <c r="G26" s="788">
        <f t="shared" si="1"/>
        <v>5000</v>
      </c>
      <c r="H26" s="789">
        <v>5000</v>
      </c>
      <c r="I26" s="788"/>
      <c r="J26" s="692"/>
      <c r="K26" s="692"/>
    </row>
    <row r="27" spans="1:13" ht="15.75" customHeight="1" thickBot="1" x14ac:dyDescent="0.3">
      <c r="A27" s="194"/>
      <c r="B27" s="207"/>
      <c r="C27" s="614"/>
      <c r="D27" s="615"/>
      <c r="E27" s="189">
        <v>4212</v>
      </c>
      <c r="F27" s="210"/>
      <c r="G27" s="788">
        <f t="shared" si="1"/>
        <v>18000</v>
      </c>
      <c r="H27" s="789">
        <v>18000</v>
      </c>
      <c r="I27" s="788"/>
      <c r="J27" s="692"/>
      <c r="K27" s="692"/>
    </row>
    <row r="28" spans="1:13" ht="15.75" customHeight="1" thickBot="1" x14ac:dyDescent="0.3">
      <c r="A28" s="194"/>
      <c r="B28" s="207"/>
      <c r="C28" s="614"/>
      <c r="D28" s="615"/>
      <c r="E28" s="189">
        <v>4213</v>
      </c>
      <c r="F28" s="210"/>
      <c r="G28" s="788">
        <f t="shared" si="1"/>
        <v>100</v>
      </c>
      <c r="H28" s="789">
        <v>100</v>
      </c>
      <c r="I28" s="788"/>
      <c r="J28" s="692"/>
      <c r="K28" s="692"/>
    </row>
    <row r="29" spans="1:13" ht="15.75" customHeight="1" thickBot="1" x14ac:dyDescent="0.3">
      <c r="A29" s="194"/>
      <c r="B29" s="207"/>
      <c r="C29" s="614"/>
      <c r="D29" s="615"/>
      <c r="E29" s="189">
        <v>4823</v>
      </c>
      <c r="F29" s="210"/>
      <c r="G29" s="788">
        <f t="shared" si="1"/>
        <v>700</v>
      </c>
      <c r="H29" s="789">
        <v>700</v>
      </c>
      <c r="I29" s="788"/>
      <c r="K29" s="692"/>
    </row>
    <row r="30" spans="1:13" ht="15.75" customHeight="1" thickBot="1" x14ac:dyDescent="0.3">
      <c r="A30" s="194"/>
      <c r="B30" s="207"/>
      <c r="C30" s="614"/>
      <c r="D30" s="615"/>
      <c r="E30" s="189">
        <v>4267</v>
      </c>
      <c r="F30" s="210"/>
      <c r="G30" s="790">
        <f t="shared" si="1"/>
        <v>2500</v>
      </c>
      <c r="H30" s="789">
        <v>2500</v>
      </c>
      <c r="I30" s="790"/>
      <c r="J30" s="692"/>
      <c r="K30" s="692"/>
    </row>
    <row r="31" spans="1:13" ht="15.75" customHeight="1" thickBot="1" x14ac:dyDescent="0.3">
      <c r="A31" s="194"/>
      <c r="B31" s="207"/>
      <c r="C31" s="614"/>
      <c r="D31" s="615"/>
      <c r="E31" s="189">
        <v>4234</v>
      </c>
      <c r="F31" s="210"/>
      <c r="G31" s="790">
        <f t="shared" si="1"/>
        <v>500</v>
      </c>
      <c r="H31" s="789">
        <v>500</v>
      </c>
      <c r="I31" s="790"/>
      <c r="J31" s="692"/>
      <c r="K31" s="692"/>
    </row>
    <row r="32" spans="1:13" ht="15.75" customHeight="1" thickBot="1" x14ac:dyDescent="0.3">
      <c r="A32" s="194"/>
      <c r="B32" s="207"/>
      <c r="C32" s="614"/>
      <c r="D32" s="615"/>
      <c r="E32" s="189">
        <v>4221</v>
      </c>
      <c r="F32" s="210"/>
      <c r="G32" s="790">
        <f t="shared" si="1"/>
        <v>500</v>
      </c>
      <c r="H32" s="789">
        <v>500</v>
      </c>
      <c r="I32" s="790"/>
      <c r="K32" s="692"/>
      <c r="M32" s="692"/>
    </row>
    <row r="33" spans="1:13" ht="15.75" customHeight="1" thickBot="1" x14ac:dyDescent="0.3">
      <c r="A33" s="194"/>
      <c r="B33" s="207"/>
      <c r="C33" s="614"/>
      <c r="D33" s="615"/>
      <c r="E33" s="189">
        <v>4241</v>
      </c>
      <c r="F33" s="210"/>
      <c r="G33" s="790">
        <f t="shared" si="1"/>
        <v>2000</v>
      </c>
      <c r="H33" s="789">
        <v>2000</v>
      </c>
      <c r="I33" s="790"/>
      <c r="J33" s="692"/>
      <c r="K33" s="692"/>
    </row>
    <row r="34" spans="1:13" ht="15.75" customHeight="1" thickBot="1" x14ac:dyDescent="0.3">
      <c r="A34" s="194"/>
      <c r="B34" s="207"/>
      <c r="C34" s="614"/>
      <c r="D34" s="615"/>
      <c r="E34" s="189">
        <v>4252</v>
      </c>
      <c r="F34" s="210"/>
      <c r="G34" s="790">
        <f t="shared" si="1"/>
        <v>1500</v>
      </c>
      <c r="H34" s="791">
        <v>1500</v>
      </c>
      <c r="I34" s="790"/>
      <c r="K34" s="692"/>
      <c r="M34" s="692"/>
    </row>
    <row r="35" spans="1:13" ht="15.75" customHeight="1" thickBot="1" x14ac:dyDescent="0.3">
      <c r="A35" s="194"/>
      <c r="B35" s="207"/>
      <c r="C35" s="614"/>
      <c r="D35" s="615"/>
      <c r="E35" s="189">
        <v>4232</v>
      </c>
      <c r="F35" s="210"/>
      <c r="G35" s="790">
        <f t="shared" si="1"/>
        <v>1500</v>
      </c>
      <c r="H35" s="790">
        <v>1500</v>
      </c>
      <c r="I35" s="790"/>
      <c r="J35" s="692"/>
      <c r="K35" s="692"/>
    </row>
    <row r="36" spans="1:13" ht="15.75" customHeight="1" thickBot="1" x14ac:dyDescent="0.3">
      <c r="A36" s="194"/>
      <c r="B36" s="207"/>
      <c r="C36" s="614"/>
      <c r="D36" s="615"/>
      <c r="E36" s="189">
        <v>4235</v>
      </c>
      <c r="F36" s="210"/>
      <c r="G36" s="790">
        <f t="shared" si="1"/>
        <v>500</v>
      </c>
      <c r="H36" s="790">
        <v>500</v>
      </c>
      <c r="I36" s="790"/>
      <c r="K36" s="692"/>
    </row>
    <row r="37" spans="1:13" ht="15.75" customHeight="1" thickBot="1" x14ac:dyDescent="0.3">
      <c r="A37" s="194"/>
      <c r="B37" s="207"/>
      <c r="C37" s="614"/>
      <c r="D37" s="615"/>
      <c r="E37" s="189">
        <v>4264</v>
      </c>
      <c r="F37" s="210"/>
      <c r="G37" s="790">
        <f t="shared" si="1"/>
        <v>8000</v>
      </c>
      <c r="H37" s="790">
        <v>8000</v>
      </c>
      <c r="I37" s="790"/>
      <c r="K37" s="692"/>
    </row>
    <row r="38" spans="1:13" ht="15.75" customHeight="1" thickBot="1" x14ac:dyDescent="0.3">
      <c r="A38" s="194"/>
      <c r="B38" s="207"/>
      <c r="C38" s="614"/>
      <c r="D38" s="615"/>
      <c r="E38" s="189">
        <v>5113</v>
      </c>
      <c r="F38" s="210"/>
      <c r="G38" s="790">
        <f t="shared" si="1"/>
        <v>15000</v>
      </c>
      <c r="H38" s="790"/>
      <c r="I38" s="790">
        <v>15000</v>
      </c>
      <c r="K38" s="692"/>
    </row>
    <row r="39" spans="1:13" ht="15.75" customHeight="1" thickBot="1" x14ac:dyDescent="0.3">
      <c r="A39" s="194"/>
      <c r="B39" s="207"/>
      <c r="C39" s="614"/>
      <c r="D39" s="615"/>
      <c r="E39" s="189">
        <v>5134</v>
      </c>
      <c r="F39" s="210"/>
      <c r="G39" s="790">
        <f t="shared" si="1"/>
        <v>450</v>
      </c>
      <c r="H39" s="790"/>
      <c r="I39" s="790">
        <v>450</v>
      </c>
      <c r="K39" s="692"/>
    </row>
    <row r="40" spans="1:13" ht="15.75" customHeight="1" thickBot="1" x14ac:dyDescent="0.3">
      <c r="A40" s="194"/>
      <c r="B40" s="207"/>
      <c r="C40" s="614"/>
      <c r="D40" s="615"/>
      <c r="E40" s="189">
        <v>5121</v>
      </c>
      <c r="F40" s="210"/>
      <c r="G40" s="790">
        <f t="shared" si="1"/>
        <v>2000</v>
      </c>
      <c r="H40" s="790"/>
      <c r="I40" s="790">
        <v>2000</v>
      </c>
      <c r="K40" s="692"/>
    </row>
    <row r="41" spans="1:13" ht="15.75" customHeight="1" thickBot="1" x14ac:dyDescent="0.3">
      <c r="A41" s="194"/>
      <c r="B41" s="207"/>
      <c r="C41" s="614"/>
      <c r="D41" s="615"/>
      <c r="E41" s="189">
        <v>5122</v>
      </c>
      <c r="F41" s="210"/>
      <c r="G41" s="790">
        <f t="shared" si="1"/>
        <v>23000</v>
      </c>
      <c r="H41" s="790"/>
      <c r="I41" s="790">
        <v>23000</v>
      </c>
      <c r="K41" s="692"/>
    </row>
    <row r="42" spans="1:13" ht="15.75" customHeight="1" thickBot="1" x14ac:dyDescent="0.3">
      <c r="A42" s="194"/>
      <c r="B42" s="207"/>
      <c r="C42" s="614"/>
      <c r="D42" s="615"/>
      <c r="E42" s="189">
        <v>5129</v>
      </c>
      <c r="F42" s="210"/>
      <c r="G42" s="790">
        <f t="shared" si="1"/>
        <v>1200</v>
      </c>
      <c r="H42" s="790"/>
      <c r="I42" s="790">
        <v>1200</v>
      </c>
      <c r="K42" s="692"/>
    </row>
    <row r="43" spans="1:13" ht="15.75" customHeight="1" outlineLevel="1" thickBot="1" x14ac:dyDescent="0.3">
      <c r="A43" s="194">
        <v>2112</v>
      </c>
      <c r="B43" s="207" t="s">
        <v>66</v>
      </c>
      <c r="C43" s="614">
        <v>1</v>
      </c>
      <c r="D43" s="615">
        <v>2</v>
      </c>
      <c r="E43" s="189" t="s">
        <v>264</v>
      </c>
      <c r="F43" s="210" t="s">
        <v>265</v>
      </c>
      <c r="G43" s="74">
        <f t="shared" si="1"/>
        <v>0</v>
      </c>
      <c r="H43" s="74"/>
      <c r="I43" s="74"/>
      <c r="K43" s="692"/>
    </row>
    <row r="44" spans="1:13" ht="15.75" customHeight="1" outlineLevel="1" thickBot="1" x14ac:dyDescent="0.3">
      <c r="A44" s="194"/>
      <c r="B44" s="207"/>
      <c r="C44" s="614"/>
      <c r="D44" s="615"/>
      <c r="E44" s="189" t="s">
        <v>12</v>
      </c>
      <c r="F44" s="210"/>
      <c r="G44" s="74">
        <f t="shared" si="1"/>
        <v>0</v>
      </c>
      <c r="H44" s="74"/>
      <c r="I44" s="74"/>
      <c r="K44" s="692"/>
    </row>
    <row r="45" spans="1:13" ht="15.75" customHeight="1" outlineLevel="1" thickBot="1" x14ac:dyDescent="0.3">
      <c r="A45" s="194"/>
      <c r="B45" s="207"/>
      <c r="C45" s="614"/>
      <c r="D45" s="615"/>
      <c r="E45" s="189" t="s">
        <v>13</v>
      </c>
      <c r="F45" s="210"/>
      <c r="G45" s="74">
        <f t="shared" si="1"/>
        <v>0</v>
      </c>
      <c r="H45" s="74"/>
      <c r="I45" s="74"/>
      <c r="K45" s="692"/>
    </row>
    <row r="46" spans="1:13" ht="15.75" customHeight="1" outlineLevel="1" thickBot="1" x14ac:dyDescent="0.3">
      <c r="A46" s="194"/>
      <c r="B46" s="207"/>
      <c r="C46" s="614"/>
      <c r="D46" s="615"/>
      <c r="E46" s="189" t="s">
        <v>13</v>
      </c>
      <c r="F46" s="210"/>
      <c r="G46" s="74">
        <f t="shared" si="1"/>
        <v>0</v>
      </c>
      <c r="H46" s="74"/>
      <c r="I46" s="74"/>
      <c r="K46" s="692"/>
    </row>
    <row r="47" spans="1:13" ht="15.75" customHeight="1" outlineLevel="1" thickBot="1" x14ac:dyDescent="0.3">
      <c r="A47" s="194">
        <v>2113</v>
      </c>
      <c r="B47" s="207" t="s">
        <v>66</v>
      </c>
      <c r="C47" s="614">
        <v>1</v>
      </c>
      <c r="D47" s="615">
        <v>3</v>
      </c>
      <c r="E47" s="189" t="s">
        <v>268</v>
      </c>
      <c r="F47" s="210" t="s">
        <v>269</v>
      </c>
      <c r="G47" s="74">
        <f t="shared" si="1"/>
        <v>0</v>
      </c>
      <c r="H47" s="74"/>
      <c r="I47" s="74"/>
      <c r="K47" s="692"/>
    </row>
    <row r="48" spans="1:13" ht="15.75" customHeight="1" outlineLevel="1" thickBot="1" x14ac:dyDescent="0.3">
      <c r="A48" s="194"/>
      <c r="B48" s="207"/>
      <c r="C48" s="614"/>
      <c r="D48" s="615"/>
      <c r="E48" s="189" t="s">
        <v>12</v>
      </c>
      <c r="F48" s="210"/>
      <c r="G48" s="74">
        <f t="shared" si="1"/>
        <v>0</v>
      </c>
      <c r="H48" s="74"/>
      <c r="I48" s="74"/>
      <c r="K48" s="692"/>
    </row>
    <row r="49" spans="1:13" ht="15.75" customHeight="1" outlineLevel="1" thickBot="1" x14ac:dyDescent="0.3">
      <c r="A49" s="194"/>
      <c r="B49" s="207"/>
      <c r="C49" s="614"/>
      <c r="D49" s="615"/>
      <c r="E49" s="189" t="s">
        <v>13</v>
      </c>
      <c r="F49" s="210"/>
      <c r="G49" s="74">
        <f t="shared" si="1"/>
        <v>0</v>
      </c>
      <c r="H49" s="74"/>
      <c r="I49" s="74"/>
      <c r="K49" s="692"/>
    </row>
    <row r="50" spans="1:13" ht="15.75" customHeight="1" outlineLevel="1" thickBot="1" x14ac:dyDescent="0.3">
      <c r="A50" s="194"/>
      <c r="B50" s="207"/>
      <c r="C50" s="614"/>
      <c r="D50" s="615"/>
      <c r="E50" s="189" t="s">
        <v>13</v>
      </c>
      <c r="F50" s="210"/>
      <c r="G50" s="74">
        <f t="shared" si="1"/>
        <v>0</v>
      </c>
      <c r="H50" s="74"/>
      <c r="I50" s="74"/>
      <c r="K50" s="692"/>
    </row>
    <row r="51" spans="1:13" ht="15.75" customHeight="1" outlineLevel="1" thickBot="1" x14ac:dyDescent="0.3">
      <c r="A51" s="194">
        <v>2120</v>
      </c>
      <c r="B51" s="183" t="s">
        <v>66</v>
      </c>
      <c r="C51" s="607">
        <v>2</v>
      </c>
      <c r="D51" s="608">
        <v>0</v>
      </c>
      <c r="E51" s="197" t="s">
        <v>270</v>
      </c>
      <c r="F51" s="213" t="s">
        <v>271</v>
      </c>
      <c r="G51" s="74">
        <f t="shared" si="1"/>
        <v>0</v>
      </c>
      <c r="H51" s="74"/>
      <c r="I51" s="74"/>
      <c r="K51" s="692"/>
    </row>
    <row r="52" spans="1:13" s="630" customFormat="1" ht="15.75" customHeight="1" outlineLevel="1" thickBot="1" x14ac:dyDescent="0.3">
      <c r="A52" s="194"/>
      <c r="B52" s="183"/>
      <c r="C52" s="607"/>
      <c r="D52" s="608"/>
      <c r="E52" s="189" t="s">
        <v>808</v>
      </c>
      <c r="F52" s="198"/>
      <c r="G52" s="74">
        <f t="shared" si="1"/>
        <v>0</v>
      </c>
      <c r="H52" s="74"/>
      <c r="I52" s="74"/>
      <c r="K52" s="695"/>
    </row>
    <row r="53" spans="1:13" ht="15.75" customHeight="1" outlineLevel="1" thickBot="1" x14ac:dyDescent="0.3">
      <c r="A53" s="194">
        <v>2121</v>
      </c>
      <c r="B53" s="207" t="s">
        <v>66</v>
      </c>
      <c r="C53" s="614">
        <v>2</v>
      </c>
      <c r="D53" s="615">
        <v>1</v>
      </c>
      <c r="E53" s="214" t="s">
        <v>698</v>
      </c>
      <c r="F53" s="210" t="s">
        <v>272</v>
      </c>
      <c r="G53" s="74">
        <f t="shared" si="1"/>
        <v>0</v>
      </c>
      <c r="H53" s="74"/>
      <c r="I53" s="74"/>
      <c r="K53" s="692"/>
    </row>
    <row r="54" spans="1:13" ht="15" customHeight="1" outlineLevel="1" thickBot="1" x14ac:dyDescent="0.3">
      <c r="A54" s="194"/>
      <c r="B54" s="207"/>
      <c r="C54" s="614"/>
      <c r="D54" s="615"/>
      <c r="E54" s="189" t="s">
        <v>12</v>
      </c>
      <c r="F54" s="210"/>
      <c r="G54" s="74">
        <f t="shared" si="1"/>
        <v>0</v>
      </c>
      <c r="H54" s="74"/>
      <c r="I54" s="74"/>
      <c r="K54" s="692"/>
    </row>
    <row r="55" spans="1:13" ht="15.75" hidden="1" customHeight="1" outlineLevel="1" thickBot="1" x14ac:dyDescent="0.3">
      <c r="A55" s="194"/>
      <c r="B55" s="207"/>
      <c r="C55" s="614"/>
      <c r="D55" s="615"/>
      <c r="E55" s="189" t="s">
        <v>13</v>
      </c>
      <c r="F55" s="210"/>
      <c r="G55" s="74">
        <f t="shared" si="1"/>
        <v>0</v>
      </c>
      <c r="H55" s="74"/>
      <c r="I55" s="74"/>
      <c r="K55" s="692"/>
    </row>
    <row r="56" spans="1:13" ht="15.75" hidden="1" customHeight="1" outlineLevel="1" thickBot="1" x14ac:dyDescent="0.3">
      <c r="A56" s="194"/>
      <c r="B56" s="207"/>
      <c r="C56" s="614"/>
      <c r="D56" s="615"/>
      <c r="E56" s="189" t="s">
        <v>13</v>
      </c>
      <c r="F56" s="210"/>
      <c r="G56" s="74">
        <f t="shared" si="1"/>
        <v>0</v>
      </c>
      <c r="H56" s="74"/>
      <c r="I56" s="74"/>
      <c r="K56" s="692"/>
    </row>
    <row r="57" spans="1:13" ht="15.75" hidden="1" customHeight="1" outlineLevel="1" thickBot="1" x14ac:dyDescent="0.3">
      <c r="A57" s="194"/>
      <c r="B57" s="207"/>
      <c r="C57" s="614"/>
      <c r="D57" s="615"/>
      <c r="E57" s="189"/>
      <c r="F57" s="210"/>
      <c r="G57" s="74"/>
      <c r="H57" s="74"/>
      <c r="I57" s="74"/>
      <c r="K57" s="692"/>
    </row>
    <row r="58" spans="1:13" ht="15.75" hidden="1" customHeight="1" outlineLevel="1" thickBot="1" x14ac:dyDescent="0.3">
      <c r="A58" s="194"/>
      <c r="B58" s="207"/>
      <c r="C58" s="614"/>
      <c r="D58" s="615"/>
      <c r="E58" s="189"/>
      <c r="F58" s="210"/>
      <c r="G58" s="790"/>
      <c r="H58" s="791"/>
      <c r="I58" s="790"/>
      <c r="J58" s="692"/>
      <c r="K58" s="692"/>
    </row>
    <row r="59" spans="1:13" ht="15.75" hidden="1" customHeight="1" outlineLevel="1" thickBot="1" x14ac:dyDescent="0.3">
      <c r="A59" s="194"/>
      <c r="B59" s="207"/>
      <c r="C59" s="614"/>
      <c r="D59" s="615"/>
      <c r="E59" s="189"/>
      <c r="F59" s="210"/>
      <c r="G59" s="74"/>
      <c r="H59" s="673"/>
      <c r="I59" s="74"/>
      <c r="J59" s="692"/>
    </row>
    <row r="60" spans="1:13" ht="15.75" hidden="1" customHeight="1" outlineLevel="1" thickBot="1" x14ac:dyDescent="0.3">
      <c r="A60" s="194"/>
      <c r="B60" s="207"/>
      <c r="C60" s="614"/>
      <c r="D60" s="615"/>
      <c r="E60" s="189"/>
      <c r="F60" s="210"/>
      <c r="G60" s="74"/>
      <c r="H60" s="720"/>
      <c r="I60" s="74"/>
      <c r="J60" s="698"/>
      <c r="K60" s="689"/>
      <c r="L60" s="717"/>
      <c r="M60" s="692"/>
    </row>
    <row r="61" spans="1:13" ht="15.75" hidden="1" customHeight="1" outlineLevel="1" thickBot="1" x14ac:dyDescent="0.3">
      <c r="A61" s="194"/>
      <c r="B61" s="207"/>
      <c r="C61" s="614"/>
      <c r="D61" s="615"/>
      <c r="E61" s="189"/>
      <c r="F61" s="210"/>
      <c r="G61" s="74"/>
      <c r="H61" s="709"/>
      <c r="I61" s="74"/>
      <c r="J61" s="698"/>
      <c r="K61" s="689"/>
      <c r="L61" s="717"/>
      <c r="M61" s="692"/>
    </row>
    <row r="62" spans="1:13" ht="15.75" hidden="1" customHeight="1" outlineLevel="1" thickBot="1" x14ac:dyDescent="0.3">
      <c r="A62" s="194"/>
      <c r="B62" s="207"/>
      <c r="C62" s="614"/>
      <c r="D62" s="615"/>
      <c r="E62" s="189"/>
      <c r="F62" s="210"/>
      <c r="G62" s="74"/>
      <c r="H62" s="74"/>
      <c r="I62" s="673"/>
      <c r="M62" s="93"/>
    </row>
    <row r="63" spans="1:13" ht="15.75" hidden="1" customHeight="1" outlineLevel="1" thickBot="1" x14ac:dyDescent="0.3">
      <c r="A63" s="194"/>
      <c r="B63" s="207"/>
      <c r="C63" s="614"/>
      <c r="D63" s="615"/>
      <c r="E63" s="189"/>
      <c r="F63" s="210"/>
      <c r="G63" s="74"/>
      <c r="H63" s="74"/>
      <c r="I63" s="673"/>
      <c r="M63" s="680"/>
    </row>
    <row r="64" spans="1:13" ht="15.75" hidden="1" customHeight="1" outlineLevel="1" thickBot="1" x14ac:dyDescent="0.3">
      <c r="A64" s="194"/>
      <c r="B64" s="207"/>
      <c r="C64" s="614"/>
      <c r="D64" s="615"/>
      <c r="E64" s="189"/>
      <c r="F64" s="210"/>
      <c r="G64" s="74"/>
      <c r="H64" s="74"/>
      <c r="I64" s="673"/>
      <c r="M64" s="93"/>
    </row>
    <row r="65" spans="1:13" ht="15.75" hidden="1" customHeight="1" outlineLevel="1" thickBot="1" x14ac:dyDescent="0.3">
      <c r="A65" s="194"/>
      <c r="B65" s="207"/>
      <c r="C65" s="614"/>
      <c r="D65" s="615"/>
      <c r="E65" s="189"/>
      <c r="F65" s="210"/>
      <c r="G65" s="74"/>
      <c r="H65" s="74"/>
      <c r="I65" s="74"/>
      <c r="K65" s="707"/>
      <c r="L65" s="707"/>
      <c r="M65" s="692"/>
    </row>
    <row r="66" spans="1:13" ht="15.75" customHeight="1" outlineLevel="1" thickBot="1" x14ac:dyDescent="0.3">
      <c r="A66" s="194"/>
      <c r="B66" s="207"/>
      <c r="C66" s="614"/>
      <c r="D66" s="615"/>
      <c r="E66" s="189"/>
      <c r="F66" s="210"/>
      <c r="G66" s="74"/>
      <c r="H66" s="74"/>
      <c r="I66" s="673"/>
      <c r="K66" s="707"/>
      <c r="L66" s="707"/>
      <c r="M66" s="692"/>
    </row>
    <row r="67" spans="1:13" ht="15.75" customHeight="1" thickBot="1" x14ac:dyDescent="0.3">
      <c r="A67" s="194">
        <v>2130</v>
      </c>
      <c r="B67" s="183" t="s">
        <v>66</v>
      </c>
      <c r="C67" s="607">
        <v>3</v>
      </c>
      <c r="D67" s="608">
        <v>0</v>
      </c>
      <c r="E67" s="197" t="s">
        <v>275</v>
      </c>
      <c r="F67" s="215" t="s">
        <v>276</v>
      </c>
      <c r="G67" s="790">
        <f>H67+I67</f>
        <v>1200</v>
      </c>
      <c r="H67" s="790">
        <f>H69+H73+H77</f>
        <v>1200</v>
      </c>
      <c r="I67" s="790">
        <f>I69+I73+I77</f>
        <v>0</v>
      </c>
    </row>
    <row r="68" spans="1:13" s="630" customFormat="1" ht="15" customHeight="1" thickBot="1" x14ac:dyDescent="0.3">
      <c r="A68" s="194"/>
      <c r="B68" s="183"/>
      <c r="C68" s="607"/>
      <c r="D68" s="608"/>
      <c r="E68" s="189" t="s">
        <v>808</v>
      </c>
      <c r="F68" s="198"/>
      <c r="G68" s="790"/>
      <c r="H68" s="790"/>
      <c r="I68" s="790"/>
    </row>
    <row r="69" spans="1:13" ht="24.75" hidden="1" outlineLevel="1" thickBot="1" x14ac:dyDescent="0.3">
      <c r="A69" s="194">
        <v>2131</v>
      </c>
      <c r="B69" s="207" t="s">
        <v>66</v>
      </c>
      <c r="C69" s="614">
        <v>3</v>
      </c>
      <c r="D69" s="615">
        <v>1</v>
      </c>
      <c r="E69" s="189" t="s">
        <v>277</v>
      </c>
      <c r="F69" s="210" t="s">
        <v>278</v>
      </c>
      <c r="G69" s="790">
        <f>H69+I69</f>
        <v>0</v>
      </c>
      <c r="H69" s="790">
        <f>H71+H72</f>
        <v>0</v>
      </c>
      <c r="I69" s="790">
        <f>I71+I72</f>
        <v>0</v>
      </c>
    </row>
    <row r="70" spans="1:13" ht="36.75" hidden="1" outlineLevel="1" thickBot="1" x14ac:dyDescent="0.3">
      <c r="A70" s="194"/>
      <c r="B70" s="207"/>
      <c r="C70" s="614"/>
      <c r="D70" s="615"/>
      <c r="E70" s="189" t="s">
        <v>12</v>
      </c>
      <c r="F70" s="210"/>
      <c r="G70" s="790"/>
      <c r="H70" s="790"/>
      <c r="I70" s="790"/>
    </row>
    <row r="71" spans="1:13" ht="16.5" hidden="1" outlineLevel="1" thickBot="1" x14ac:dyDescent="0.3">
      <c r="A71" s="194"/>
      <c r="B71" s="207"/>
      <c r="C71" s="614"/>
      <c r="D71" s="615"/>
      <c r="E71" s="189" t="s">
        <v>13</v>
      </c>
      <c r="F71" s="210"/>
      <c r="G71" s="790">
        <f>H71+I71</f>
        <v>0</v>
      </c>
      <c r="H71" s="790"/>
      <c r="I71" s="790"/>
    </row>
    <row r="72" spans="1:13" ht="16.5" hidden="1" outlineLevel="1" thickBot="1" x14ac:dyDescent="0.3">
      <c r="A72" s="194"/>
      <c r="B72" s="207"/>
      <c r="C72" s="614"/>
      <c r="D72" s="615"/>
      <c r="E72" s="189" t="s">
        <v>13</v>
      </c>
      <c r="F72" s="210"/>
      <c r="G72" s="790">
        <f>H72+I72</f>
        <v>0</v>
      </c>
      <c r="H72" s="790"/>
      <c r="I72" s="790"/>
    </row>
    <row r="73" spans="1:13" ht="14.25" hidden="1" customHeight="1" outlineLevel="1" thickBot="1" x14ac:dyDescent="0.3">
      <c r="A73" s="194">
        <v>2132</v>
      </c>
      <c r="B73" s="207" t="s">
        <v>66</v>
      </c>
      <c r="C73" s="614">
        <v>3</v>
      </c>
      <c r="D73" s="615">
        <v>2</v>
      </c>
      <c r="E73" s="189" t="s">
        <v>279</v>
      </c>
      <c r="F73" s="210" t="s">
        <v>280</v>
      </c>
      <c r="G73" s="790">
        <f>H73+I73</f>
        <v>0</v>
      </c>
      <c r="H73" s="790">
        <f>H75+H76</f>
        <v>0</v>
      </c>
      <c r="I73" s="790">
        <f>I75+I76</f>
        <v>0</v>
      </c>
    </row>
    <row r="74" spans="1:13" ht="36.75" hidden="1" outlineLevel="1" thickBot="1" x14ac:dyDescent="0.3">
      <c r="A74" s="194"/>
      <c r="B74" s="207"/>
      <c r="C74" s="614"/>
      <c r="D74" s="615"/>
      <c r="E74" s="189" t="s">
        <v>12</v>
      </c>
      <c r="F74" s="210"/>
      <c r="G74" s="790"/>
      <c r="H74" s="790"/>
      <c r="I74" s="790"/>
    </row>
    <row r="75" spans="1:13" ht="16.5" hidden="1" outlineLevel="1" thickBot="1" x14ac:dyDescent="0.3">
      <c r="A75" s="194"/>
      <c r="B75" s="207"/>
      <c r="C75" s="614"/>
      <c r="D75" s="615"/>
      <c r="E75" s="189" t="s">
        <v>13</v>
      </c>
      <c r="F75" s="210"/>
      <c r="G75" s="790">
        <f t="shared" ref="G75:G94" si="2">H75+I75</f>
        <v>0</v>
      </c>
      <c r="H75" s="790"/>
      <c r="I75" s="790"/>
    </row>
    <row r="76" spans="1:13" ht="18.75" customHeight="1" outlineLevel="1" thickBot="1" x14ac:dyDescent="0.3">
      <c r="A76" s="194"/>
      <c r="B76" s="207"/>
      <c r="C76" s="614"/>
      <c r="D76" s="615"/>
      <c r="E76" s="189" t="s">
        <v>13</v>
      </c>
      <c r="F76" s="210"/>
      <c r="G76" s="790">
        <f t="shared" si="2"/>
        <v>0</v>
      </c>
      <c r="H76" s="790"/>
      <c r="I76" s="790"/>
    </row>
    <row r="77" spans="1:13" ht="16.5" thickBot="1" x14ac:dyDescent="0.3">
      <c r="A77" s="194">
        <v>2133</v>
      </c>
      <c r="B77" s="207" t="s">
        <v>66</v>
      </c>
      <c r="C77" s="614">
        <v>3</v>
      </c>
      <c r="D77" s="615">
        <v>3</v>
      </c>
      <c r="E77" s="189" t="s">
        <v>281</v>
      </c>
      <c r="F77" s="210" t="s">
        <v>282</v>
      </c>
      <c r="G77" s="790">
        <f t="shared" si="2"/>
        <v>1200</v>
      </c>
      <c r="H77" s="790">
        <f>SUM(H79:H91)</f>
        <v>1200</v>
      </c>
      <c r="I77" s="790">
        <f>SUM(I79:I93)</f>
        <v>0</v>
      </c>
    </row>
    <row r="78" spans="1:13" ht="26.25" customHeight="1" thickBot="1" x14ac:dyDescent="0.3">
      <c r="A78" s="194"/>
      <c r="B78" s="207"/>
      <c r="C78" s="614"/>
      <c r="D78" s="615"/>
      <c r="E78" s="189" t="s">
        <v>12</v>
      </c>
      <c r="F78" s="210"/>
      <c r="G78" s="74">
        <f t="shared" si="2"/>
        <v>0</v>
      </c>
      <c r="H78" s="74"/>
      <c r="I78" s="74">
        <f>SUM(I79:I91)</f>
        <v>0</v>
      </c>
    </row>
    <row r="79" spans="1:13" ht="21.75" customHeight="1" thickBot="1" x14ac:dyDescent="0.3">
      <c r="A79" s="194"/>
      <c r="B79" s="207"/>
      <c r="C79" s="614"/>
      <c r="D79" s="615"/>
      <c r="E79" s="189" t="s">
        <v>550</v>
      </c>
      <c r="F79" s="210"/>
      <c r="G79" s="790">
        <f t="shared" si="2"/>
        <v>0</v>
      </c>
      <c r="H79" s="791"/>
      <c r="I79" s="790"/>
    </row>
    <row r="80" spans="1:13" ht="0.75" customHeight="1" thickBot="1" x14ac:dyDescent="0.3">
      <c r="A80" s="194"/>
      <c r="B80" s="207"/>
      <c r="C80" s="614"/>
      <c r="D80" s="615"/>
      <c r="E80" s="189">
        <v>4239</v>
      </c>
      <c r="F80" s="210"/>
      <c r="G80" s="790">
        <f t="shared" si="2"/>
        <v>0</v>
      </c>
      <c r="H80" s="791"/>
      <c r="I80" s="790"/>
    </row>
    <row r="81" spans="1:9" ht="15.75" hidden="1" customHeight="1" thickBot="1" x14ac:dyDescent="0.3">
      <c r="A81" s="194"/>
      <c r="B81" s="207"/>
      <c r="C81" s="614"/>
      <c r="D81" s="615"/>
      <c r="E81" s="189">
        <v>4221</v>
      </c>
      <c r="F81" s="210"/>
      <c r="G81" s="88">
        <f t="shared" si="2"/>
        <v>0</v>
      </c>
      <c r="H81" s="669"/>
      <c r="I81" s="74"/>
    </row>
    <row r="82" spans="1:9" ht="15.75" hidden="1" customHeight="1" thickBot="1" x14ac:dyDescent="0.3">
      <c r="A82" s="194"/>
      <c r="B82" s="207"/>
      <c r="C82" s="614"/>
      <c r="D82" s="615"/>
      <c r="E82" s="189">
        <v>4112</v>
      </c>
      <c r="F82" s="210"/>
      <c r="G82" s="74">
        <f t="shared" si="2"/>
        <v>0</v>
      </c>
      <c r="H82" s="74"/>
      <c r="I82" s="74"/>
    </row>
    <row r="83" spans="1:9" ht="20.25" hidden="1" customHeight="1" thickBot="1" x14ac:dyDescent="0.3">
      <c r="A83" s="194"/>
      <c r="B83" s="207"/>
      <c r="C83" s="614"/>
      <c r="D83" s="615"/>
      <c r="E83" s="189">
        <v>4261</v>
      </c>
      <c r="F83" s="210"/>
      <c r="G83" s="790">
        <f t="shared" si="2"/>
        <v>0</v>
      </c>
      <c r="H83" s="790"/>
      <c r="I83" s="790"/>
    </row>
    <row r="84" spans="1:9" ht="15.75" hidden="1" customHeight="1" thickBot="1" x14ac:dyDescent="0.3">
      <c r="A84" s="194"/>
      <c r="B84" s="207"/>
      <c r="C84" s="614"/>
      <c r="D84" s="615"/>
      <c r="E84" s="189">
        <v>4269</v>
      </c>
      <c r="F84" s="210"/>
      <c r="G84" s="74">
        <f t="shared" si="2"/>
        <v>0</v>
      </c>
      <c r="H84" s="673"/>
      <c r="I84" s="74"/>
    </row>
    <row r="85" spans="1:9" ht="15.75" hidden="1" customHeight="1" thickBot="1" x14ac:dyDescent="0.3">
      <c r="A85" s="194"/>
      <c r="B85" s="207"/>
      <c r="C85" s="614"/>
      <c r="D85" s="615"/>
      <c r="E85" s="189">
        <v>4214</v>
      </c>
      <c r="F85" s="210"/>
      <c r="G85" s="74">
        <f t="shared" si="2"/>
        <v>0</v>
      </c>
      <c r="H85" s="74"/>
      <c r="I85" s="74"/>
    </row>
    <row r="86" spans="1:9" ht="15.75" hidden="1" customHeight="1" thickBot="1" x14ac:dyDescent="0.3">
      <c r="A86" s="194"/>
      <c r="B86" s="207"/>
      <c r="C86" s="614"/>
      <c r="D86" s="615"/>
      <c r="E86" s="189">
        <v>4212</v>
      </c>
      <c r="F86" s="210"/>
      <c r="G86" s="74">
        <f t="shared" si="2"/>
        <v>0</v>
      </c>
      <c r="H86" s="670"/>
      <c r="I86" s="74"/>
    </row>
    <row r="87" spans="1:9" ht="15.75" hidden="1" customHeight="1" thickBot="1" x14ac:dyDescent="0.3">
      <c r="A87" s="194"/>
      <c r="B87" s="207"/>
      <c r="C87" s="614"/>
      <c r="D87" s="615"/>
      <c r="E87" s="189">
        <v>4213</v>
      </c>
      <c r="F87" s="210"/>
      <c r="G87" s="74">
        <f t="shared" si="2"/>
        <v>0</v>
      </c>
      <c r="H87" s="74"/>
      <c r="I87" s="74"/>
    </row>
    <row r="88" spans="1:9" ht="18" customHeight="1" thickBot="1" x14ac:dyDescent="0.3">
      <c r="A88" s="194"/>
      <c r="B88" s="207"/>
      <c r="C88" s="614"/>
      <c r="D88" s="615"/>
      <c r="E88" s="189">
        <v>4232</v>
      </c>
      <c r="F88" s="210"/>
      <c r="G88" s="790">
        <f t="shared" si="2"/>
        <v>1200</v>
      </c>
      <c r="H88" s="792">
        <v>1200</v>
      </c>
      <c r="I88" s="790"/>
    </row>
    <row r="89" spans="1:9" ht="21.75" hidden="1" customHeight="1" thickBot="1" x14ac:dyDescent="0.3">
      <c r="A89" s="194"/>
      <c r="B89" s="207"/>
      <c r="C89" s="614"/>
      <c r="D89" s="615"/>
      <c r="E89" s="189">
        <v>4231</v>
      </c>
      <c r="F89" s="210"/>
      <c r="G89" s="74">
        <f t="shared" si="2"/>
        <v>0</v>
      </c>
      <c r="H89" s="74"/>
      <c r="I89" s="74"/>
    </row>
    <row r="90" spans="1:9" ht="21.75" hidden="1" customHeight="1" thickBot="1" x14ac:dyDescent="0.3">
      <c r="A90" s="194"/>
      <c r="B90" s="207"/>
      <c r="C90" s="614"/>
      <c r="D90" s="615"/>
      <c r="E90" s="189" t="s">
        <v>13</v>
      </c>
      <c r="F90" s="210"/>
      <c r="G90" s="74">
        <f t="shared" si="2"/>
        <v>0</v>
      </c>
      <c r="H90" s="74"/>
      <c r="I90" s="74"/>
    </row>
    <row r="91" spans="1:9" ht="21.75" hidden="1" customHeight="1" thickBot="1" x14ac:dyDescent="0.3">
      <c r="A91" s="194"/>
      <c r="B91" s="207"/>
      <c r="C91" s="614"/>
      <c r="D91" s="615"/>
      <c r="E91" s="189">
        <v>4252</v>
      </c>
      <c r="F91" s="210"/>
      <c r="G91" s="74">
        <f t="shared" si="2"/>
        <v>0</v>
      </c>
      <c r="H91" s="670"/>
      <c r="I91" s="74"/>
    </row>
    <row r="92" spans="1:9" ht="21.75" hidden="1" customHeight="1" thickBot="1" x14ac:dyDescent="0.3">
      <c r="A92" s="194"/>
      <c r="B92" s="207"/>
      <c r="C92" s="614"/>
      <c r="D92" s="615"/>
      <c r="E92" s="189">
        <v>5122</v>
      </c>
      <c r="F92" s="210"/>
      <c r="G92" s="658">
        <f>SUM(H92:I92)</f>
        <v>0</v>
      </c>
      <c r="H92" s="74"/>
      <c r="I92" s="715"/>
    </row>
    <row r="93" spans="1:9" ht="21.75" hidden="1" customHeight="1" thickBot="1" x14ac:dyDescent="0.3">
      <c r="A93" s="194"/>
      <c r="B93" s="207"/>
      <c r="C93" s="614"/>
      <c r="D93" s="615"/>
      <c r="E93" s="189">
        <v>5129</v>
      </c>
      <c r="F93" s="210"/>
      <c r="G93" s="74">
        <f>SUM(H93:I93)</f>
        <v>0</v>
      </c>
      <c r="H93" s="74"/>
      <c r="I93" s="74"/>
    </row>
    <row r="94" spans="1:9" ht="21.75" customHeight="1" outlineLevel="1" thickBot="1" x14ac:dyDescent="0.3">
      <c r="A94" s="194">
        <v>2140</v>
      </c>
      <c r="B94" s="183" t="s">
        <v>66</v>
      </c>
      <c r="C94" s="607">
        <v>4</v>
      </c>
      <c r="D94" s="608">
        <v>0</v>
      </c>
      <c r="E94" s="197" t="s">
        <v>283</v>
      </c>
      <c r="F94" s="198" t="s">
        <v>284</v>
      </c>
      <c r="G94" s="74">
        <f t="shared" si="2"/>
        <v>0</v>
      </c>
      <c r="H94" s="74">
        <f>H96</f>
        <v>0</v>
      </c>
      <c r="I94" s="74">
        <f>I96</f>
        <v>0</v>
      </c>
    </row>
    <row r="95" spans="1:9" s="630" customFormat="1" ht="21.75" customHeight="1" outlineLevel="1" thickBot="1" x14ac:dyDescent="0.3">
      <c r="A95" s="194"/>
      <c r="B95" s="183"/>
      <c r="C95" s="607"/>
      <c r="D95" s="608"/>
      <c r="E95" s="189" t="s">
        <v>808</v>
      </c>
      <c r="F95" s="198"/>
      <c r="G95" s="74"/>
      <c r="H95" s="74"/>
      <c r="I95" s="74"/>
    </row>
    <row r="96" spans="1:9" ht="16.5" outlineLevel="1" thickBot="1" x14ac:dyDescent="0.3">
      <c r="A96" s="194">
        <v>2141</v>
      </c>
      <c r="B96" s="207" t="s">
        <v>66</v>
      </c>
      <c r="C96" s="614">
        <v>4</v>
      </c>
      <c r="D96" s="615">
        <v>1</v>
      </c>
      <c r="E96" s="189" t="s">
        <v>285</v>
      </c>
      <c r="F96" s="216" t="s">
        <v>286</v>
      </c>
      <c r="G96" s="74">
        <f>H96+I96</f>
        <v>0</v>
      </c>
      <c r="H96" s="74">
        <f>H98+H99</f>
        <v>0</v>
      </c>
      <c r="I96" s="74">
        <f>I98+I99</f>
        <v>0</v>
      </c>
    </row>
    <row r="97" spans="1:9" ht="36.75" outlineLevel="1" thickBot="1" x14ac:dyDescent="0.3">
      <c r="A97" s="194"/>
      <c r="B97" s="207"/>
      <c r="C97" s="614"/>
      <c r="D97" s="615"/>
      <c r="E97" s="189" t="s">
        <v>12</v>
      </c>
      <c r="F97" s="210"/>
      <c r="G97" s="74"/>
      <c r="H97" s="74"/>
      <c r="I97" s="74"/>
    </row>
    <row r="98" spans="1:9" ht="16.5" outlineLevel="1" thickBot="1" x14ac:dyDescent="0.3">
      <c r="A98" s="194"/>
      <c r="B98" s="207"/>
      <c r="C98" s="614"/>
      <c r="D98" s="615"/>
      <c r="E98" s="189" t="s">
        <v>13</v>
      </c>
      <c r="F98" s="210"/>
      <c r="G98" s="74">
        <f>H98+I98</f>
        <v>0</v>
      </c>
      <c r="H98" s="74"/>
      <c r="I98" s="74"/>
    </row>
    <row r="99" spans="1:9" ht="16.5" outlineLevel="1" thickBot="1" x14ac:dyDescent="0.3">
      <c r="A99" s="194"/>
      <c r="B99" s="207"/>
      <c r="C99" s="614"/>
      <c r="D99" s="615"/>
      <c r="E99" s="189" t="s">
        <v>13</v>
      </c>
      <c r="F99" s="210"/>
      <c r="G99" s="74">
        <f>H99+I99</f>
        <v>0</v>
      </c>
      <c r="H99" s="74"/>
      <c r="I99" s="74"/>
    </row>
    <row r="100" spans="1:9" ht="36.75" outlineLevel="1" thickBot="1" x14ac:dyDescent="0.3">
      <c r="A100" s="194">
        <v>2150</v>
      </c>
      <c r="B100" s="183" t="s">
        <v>66</v>
      </c>
      <c r="C100" s="607">
        <v>5</v>
      </c>
      <c r="D100" s="608">
        <v>0</v>
      </c>
      <c r="E100" s="197" t="s">
        <v>287</v>
      </c>
      <c r="F100" s="198" t="s">
        <v>288</v>
      </c>
      <c r="G100" s="74">
        <f>H100+I100</f>
        <v>0</v>
      </c>
      <c r="H100" s="74">
        <f>H102</f>
        <v>0</v>
      </c>
      <c r="I100" s="74">
        <f>I102</f>
        <v>0</v>
      </c>
    </row>
    <row r="101" spans="1:9" s="630" customFormat="1" ht="10.5" customHeight="1" outlineLevel="1" thickBot="1" x14ac:dyDescent="0.3">
      <c r="A101" s="194"/>
      <c r="B101" s="183"/>
      <c r="C101" s="607"/>
      <c r="D101" s="608"/>
      <c r="E101" s="189" t="s">
        <v>808</v>
      </c>
      <c r="F101" s="198"/>
      <c r="G101" s="74"/>
      <c r="H101" s="74"/>
      <c r="I101" s="74"/>
    </row>
    <row r="102" spans="1:9" ht="36.75" outlineLevel="1" thickBot="1" x14ac:dyDescent="0.3">
      <c r="A102" s="194">
        <v>2151</v>
      </c>
      <c r="B102" s="207" t="s">
        <v>66</v>
      </c>
      <c r="C102" s="614">
        <v>5</v>
      </c>
      <c r="D102" s="615">
        <v>1</v>
      </c>
      <c r="E102" s="189" t="s">
        <v>289</v>
      </c>
      <c r="F102" s="216" t="s">
        <v>290</v>
      </c>
      <c r="G102" s="74">
        <f>H102+I102</f>
        <v>0</v>
      </c>
      <c r="H102" s="74">
        <f>H104+H105</f>
        <v>0</v>
      </c>
      <c r="I102" s="74">
        <f>I104+I105</f>
        <v>0</v>
      </c>
    </row>
    <row r="103" spans="1:9" ht="30.75" customHeight="1" outlineLevel="1" thickBot="1" x14ac:dyDescent="0.3">
      <c r="A103" s="194"/>
      <c r="B103" s="207"/>
      <c r="C103" s="614"/>
      <c r="D103" s="615"/>
      <c r="E103" s="189" t="s">
        <v>12</v>
      </c>
      <c r="F103" s="210"/>
      <c r="G103" s="74"/>
      <c r="H103" s="74"/>
      <c r="I103" s="74"/>
    </row>
    <row r="104" spans="1:9" ht="16.5" hidden="1" outlineLevel="1" thickBot="1" x14ac:dyDescent="0.3">
      <c r="A104" s="194"/>
      <c r="B104" s="207"/>
      <c r="C104" s="614"/>
      <c r="D104" s="615"/>
      <c r="E104" s="189">
        <v>5134</v>
      </c>
      <c r="F104" s="210"/>
      <c r="G104" s="74">
        <f>H104+I104</f>
        <v>0</v>
      </c>
      <c r="H104" s="74"/>
      <c r="I104" s="74"/>
    </row>
    <row r="105" spans="1:9" ht="16.5" hidden="1" outlineLevel="1" thickBot="1" x14ac:dyDescent="0.3">
      <c r="A105" s="194"/>
      <c r="B105" s="207"/>
      <c r="C105" s="614"/>
      <c r="D105" s="615"/>
      <c r="E105" s="189" t="s">
        <v>13</v>
      </c>
      <c r="F105" s="210"/>
      <c r="G105" s="74">
        <f>H105+I105</f>
        <v>0</v>
      </c>
      <c r="H105" s="74"/>
      <c r="I105" s="74"/>
    </row>
    <row r="106" spans="1:9" ht="36.75" outlineLevel="1" thickBot="1" x14ac:dyDescent="0.3">
      <c r="A106" s="194">
        <v>2160</v>
      </c>
      <c r="B106" s="183" t="s">
        <v>66</v>
      </c>
      <c r="C106" s="607">
        <v>6</v>
      </c>
      <c r="D106" s="608">
        <v>0</v>
      </c>
      <c r="E106" s="197" t="s">
        <v>291</v>
      </c>
      <c r="F106" s="198" t="s">
        <v>292</v>
      </c>
      <c r="G106" s="790">
        <f>H106+I106</f>
        <v>149000</v>
      </c>
      <c r="H106" s="794">
        <f>H108</f>
        <v>36750</v>
      </c>
      <c r="I106" s="790">
        <f>I108</f>
        <v>112250</v>
      </c>
    </row>
    <row r="107" spans="1:9" s="630" customFormat="1" ht="10.5" customHeight="1" outlineLevel="1" thickBot="1" x14ac:dyDescent="0.3">
      <c r="A107" s="194"/>
      <c r="B107" s="183"/>
      <c r="C107" s="607"/>
      <c r="D107" s="608"/>
      <c r="E107" s="189" t="s">
        <v>808</v>
      </c>
      <c r="F107" s="198"/>
      <c r="G107" s="790"/>
      <c r="H107" s="790"/>
      <c r="I107" s="790"/>
    </row>
    <row r="108" spans="1:9" ht="24.75" outlineLevel="1" thickBot="1" x14ac:dyDescent="0.3">
      <c r="A108" s="194">
        <v>2161</v>
      </c>
      <c r="B108" s="207" t="s">
        <v>66</v>
      </c>
      <c r="C108" s="614">
        <v>6</v>
      </c>
      <c r="D108" s="615">
        <v>1</v>
      </c>
      <c r="E108" s="189" t="s">
        <v>294</v>
      </c>
      <c r="F108" s="210" t="s">
        <v>299</v>
      </c>
      <c r="G108" s="790">
        <f>H108+I108</f>
        <v>149000</v>
      </c>
      <c r="H108" s="794">
        <f>SUM(H110:H130)</f>
        <v>36750</v>
      </c>
      <c r="I108" s="794">
        <f>SUM(I110:I130)</f>
        <v>112250</v>
      </c>
    </row>
    <row r="109" spans="1:9" ht="36.75" outlineLevel="1" thickBot="1" x14ac:dyDescent="0.3">
      <c r="A109" s="194"/>
      <c r="B109" s="207"/>
      <c r="C109" s="614"/>
      <c r="D109" s="615"/>
      <c r="E109" s="189" t="s">
        <v>12</v>
      </c>
      <c r="F109" s="210"/>
      <c r="G109" s="74"/>
      <c r="H109" s="74"/>
      <c r="I109" s="74"/>
    </row>
    <row r="110" spans="1:9" ht="16.5" outlineLevel="1" thickBot="1" x14ac:dyDescent="0.3">
      <c r="A110" s="194"/>
      <c r="B110" s="207"/>
      <c r="C110" s="614"/>
      <c r="D110" s="615"/>
      <c r="E110" s="189">
        <v>4212</v>
      </c>
      <c r="F110" s="210"/>
      <c r="G110" s="790">
        <f t="shared" ref="G110:G133" si="3">H110+I110</f>
        <v>400</v>
      </c>
      <c r="H110" s="790">
        <v>400</v>
      </c>
      <c r="I110" s="790"/>
    </row>
    <row r="111" spans="1:9" ht="16.5" outlineLevel="1" thickBot="1" x14ac:dyDescent="0.3">
      <c r="A111" s="194"/>
      <c r="B111" s="207"/>
      <c r="C111" s="614"/>
      <c r="D111" s="615"/>
      <c r="E111" s="189">
        <v>4232</v>
      </c>
      <c r="F111" s="210"/>
      <c r="G111" s="790">
        <f t="shared" si="3"/>
        <v>100</v>
      </c>
      <c r="H111" s="790">
        <v>100</v>
      </c>
      <c r="I111" s="790"/>
    </row>
    <row r="112" spans="1:9" ht="13.5" customHeight="1" outlineLevel="1" thickBot="1" x14ac:dyDescent="0.3">
      <c r="A112" s="194"/>
      <c r="B112" s="207"/>
      <c r="C112" s="614"/>
      <c r="D112" s="615"/>
      <c r="E112" s="189">
        <v>4241</v>
      </c>
      <c r="F112" s="210"/>
      <c r="G112" s="790">
        <f t="shared" si="3"/>
        <v>15000</v>
      </c>
      <c r="H112" s="794">
        <v>15000</v>
      </c>
      <c r="I112" s="790"/>
    </row>
    <row r="113" spans="1:12" ht="13.5" customHeight="1" outlineLevel="1" thickBot="1" x14ac:dyDescent="0.3">
      <c r="A113" s="194"/>
      <c r="B113" s="207"/>
      <c r="C113" s="614"/>
      <c r="D113" s="615"/>
      <c r="E113" s="189">
        <v>4266</v>
      </c>
      <c r="F113" s="210"/>
      <c r="G113" s="790">
        <f t="shared" si="3"/>
        <v>350</v>
      </c>
      <c r="H113" s="794">
        <v>350</v>
      </c>
      <c r="I113" s="790"/>
    </row>
    <row r="114" spans="1:12" ht="13.5" customHeight="1" outlineLevel="1" thickBot="1" x14ac:dyDescent="0.3">
      <c r="A114" s="194"/>
      <c r="B114" s="207"/>
      <c r="C114" s="614"/>
      <c r="D114" s="615"/>
      <c r="E114" s="189">
        <v>4237</v>
      </c>
      <c r="F114" s="210"/>
      <c r="G114" s="790">
        <f t="shared" si="3"/>
        <v>2000</v>
      </c>
      <c r="H114" s="791">
        <v>2000</v>
      </c>
      <c r="I114" s="790"/>
    </row>
    <row r="115" spans="1:12" ht="13.5" customHeight="1" outlineLevel="1" thickBot="1" x14ac:dyDescent="0.3">
      <c r="A115" s="194"/>
      <c r="B115" s="207"/>
      <c r="C115" s="614"/>
      <c r="D115" s="615"/>
      <c r="E115" s="189">
        <v>4267</v>
      </c>
      <c r="F115" s="210"/>
      <c r="G115" s="790">
        <f t="shared" si="3"/>
        <v>700</v>
      </c>
      <c r="H115" s="791">
        <v>700</v>
      </c>
      <c r="I115" s="790"/>
    </row>
    <row r="116" spans="1:12" ht="13.5" customHeight="1" outlineLevel="1" thickBot="1" x14ac:dyDescent="0.3">
      <c r="A116" s="194"/>
      <c r="B116" s="207"/>
      <c r="C116" s="614"/>
      <c r="D116" s="615"/>
      <c r="E116" s="189">
        <v>4269</v>
      </c>
      <c r="F116" s="210"/>
      <c r="G116" s="790">
        <f t="shared" si="3"/>
        <v>2000</v>
      </c>
      <c r="H116" s="791">
        <v>2000</v>
      </c>
      <c r="I116" s="790"/>
    </row>
    <row r="117" spans="1:12" ht="0.75" customHeight="1" outlineLevel="1" thickBot="1" x14ac:dyDescent="0.3">
      <c r="A117" s="194"/>
      <c r="B117" s="207"/>
      <c r="C117" s="614"/>
      <c r="D117" s="615"/>
      <c r="E117" s="189">
        <v>4657</v>
      </c>
      <c r="F117" s="210"/>
      <c r="G117" s="74">
        <f t="shared" si="3"/>
        <v>0</v>
      </c>
      <c r="H117" s="673"/>
      <c r="I117" s="74"/>
    </row>
    <row r="118" spans="1:12" ht="13.5" customHeight="1" outlineLevel="1" thickBot="1" x14ac:dyDescent="0.3">
      <c r="A118" s="194"/>
      <c r="B118" s="207"/>
      <c r="C118" s="614"/>
      <c r="D118" s="615"/>
      <c r="E118" s="189">
        <v>4823</v>
      </c>
      <c r="F118" s="210"/>
      <c r="G118" s="790">
        <f t="shared" si="3"/>
        <v>2000</v>
      </c>
      <c r="H118" s="795">
        <v>2000</v>
      </c>
      <c r="I118" s="74"/>
    </row>
    <row r="119" spans="1:12" ht="13.5" customHeight="1" outlineLevel="1" thickBot="1" x14ac:dyDescent="0.3">
      <c r="A119" s="194"/>
      <c r="B119" s="207"/>
      <c r="C119" s="614"/>
      <c r="D119" s="615"/>
      <c r="E119" s="189">
        <v>4251</v>
      </c>
      <c r="F119" s="210"/>
      <c r="G119" s="790">
        <f t="shared" si="3"/>
        <v>3200</v>
      </c>
      <c r="H119" s="795">
        <v>3200</v>
      </c>
      <c r="I119" s="790"/>
    </row>
    <row r="120" spans="1:12" ht="13.5" customHeight="1" outlineLevel="1" thickBot="1" x14ac:dyDescent="0.3">
      <c r="A120" s="194"/>
      <c r="B120" s="207"/>
      <c r="C120" s="614"/>
      <c r="D120" s="615"/>
      <c r="E120" s="189">
        <v>4819</v>
      </c>
      <c r="F120" s="210"/>
      <c r="G120" s="790">
        <f t="shared" si="3"/>
        <v>2000</v>
      </c>
      <c r="H120" s="790">
        <v>2000</v>
      </c>
      <c r="I120" s="790"/>
    </row>
    <row r="121" spans="1:12" ht="13.5" hidden="1" customHeight="1" outlineLevel="1" thickBot="1" x14ac:dyDescent="0.3">
      <c r="A121" s="194"/>
      <c r="B121" s="207"/>
      <c r="C121" s="614"/>
      <c r="D121" s="615"/>
      <c r="E121" s="189">
        <v>4637</v>
      </c>
      <c r="F121" s="210"/>
      <c r="G121" s="790">
        <f t="shared" si="3"/>
        <v>0</v>
      </c>
      <c r="H121" s="790"/>
      <c r="I121" s="790"/>
    </row>
    <row r="122" spans="1:12" ht="11.25" customHeight="1" outlineLevel="1" thickBot="1" x14ac:dyDescent="0.3">
      <c r="A122" s="194"/>
      <c r="B122" s="207"/>
      <c r="C122" s="614"/>
      <c r="D122" s="615"/>
      <c r="E122" s="189">
        <v>4239</v>
      </c>
      <c r="F122" s="210"/>
      <c r="G122" s="790">
        <f t="shared" si="3"/>
        <v>7500</v>
      </c>
      <c r="H122" s="791">
        <v>7500</v>
      </c>
      <c r="I122" s="790"/>
    </row>
    <row r="123" spans="1:12" ht="13.5" hidden="1" customHeight="1" outlineLevel="1" thickBot="1" x14ac:dyDescent="0.3">
      <c r="A123" s="194"/>
      <c r="B123" s="207"/>
      <c r="C123" s="614"/>
      <c r="D123" s="615"/>
      <c r="E123" s="189">
        <v>4637</v>
      </c>
      <c r="F123" s="210"/>
      <c r="G123" s="74">
        <f t="shared" si="3"/>
        <v>0</v>
      </c>
      <c r="H123" s="89"/>
      <c r="I123" s="74"/>
    </row>
    <row r="124" spans="1:12" ht="13.5" hidden="1" customHeight="1" outlineLevel="1" thickBot="1" x14ac:dyDescent="0.3">
      <c r="A124" s="194"/>
      <c r="B124" s="207"/>
      <c r="C124" s="614"/>
      <c r="D124" s="615"/>
      <c r="E124" s="189">
        <v>4521</v>
      </c>
      <c r="F124" s="210"/>
      <c r="G124" s="74">
        <f t="shared" si="3"/>
        <v>0</v>
      </c>
      <c r="H124" s="674"/>
      <c r="I124" s="74"/>
    </row>
    <row r="125" spans="1:12" ht="13.5" customHeight="1" outlineLevel="1" thickBot="1" x14ac:dyDescent="0.3">
      <c r="A125" s="194"/>
      <c r="B125" s="207"/>
      <c r="C125" s="614"/>
      <c r="D125" s="615"/>
      <c r="E125" s="189">
        <v>4211</v>
      </c>
      <c r="F125" s="210"/>
      <c r="G125" s="790">
        <f t="shared" si="3"/>
        <v>1500</v>
      </c>
      <c r="H125" s="793">
        <v>1500</v>
      </c>
      <c r="I125" s="791"/>
    </row>
    <row r="126" spans="1:12" ht="13.5" customHeight="1" outlineLevel="1" thickBot="1" x14ac:dyDescent="0.3">
      <c r="A126" s="194"/>
      <c r="B126" s="207"/>
      <c r="C126" s="614"/>
      <c r="D126" s="615"/>
      <c r="E126" s="189">
        <v>5112</v>
      </c>
      <c r="F126" s="210"/>
      <c r="G126" s="790">
        <f t="shared" si="3"/>
        <v>52000</v>
      </c>
      <c r="H126" s="793"/>
      <c r="I126" s="791">
        <v>52000</v>
      </c>
    </row>
    <row r="127" spans="1:12" ht="13.5" customHeight="1" outlineLevel="1" thickBot="1" x14ac:dyDescent="0.3">
      <c r="A127" s="194"/>
      <c r="B127" s="207"/>
      <c r="C127" s="614"/>
      <c r="D127" s="615"/>
      <c r="E127" s="189">
        <v>5113</v>
      </c>
      <c r="F127" s="210"/>
      <c r="G127" s="791">
        <f>I127</f>
        <v>39750</v>
      </c>
      <c r="H127" s="793"/>
      <c r="I127" s="791">
        <v>39750</v>
      </c>
      <c r="L127" s="93"/>
    </row>
    <row r="128" spans="1:12" ht="13.5" customHeight="1" outlineLevel="1" thickBot="1" x14ac:dyDescent="0.3">
      <c r="A128" s="194"/>
      <c r="B128" s="207"/>
      <c r="C128" s="614"/>
      <c r="D128" s="615"/>
      <c r="E128" s="189">
        <v>5129</v>
      </c>
      <c r="F128" s="210"/>
      <c r="G128" s="791">
        <f>I128</f>
        <v>12000</v>
      </c>
      <c r="H128" s="793"/>
      <c r="I128" s="791">
        <v>12000</v>
      </c>
      <c r="L128" s="93"/>
    </row>
    <row r="129" spans="1:12" ht="13.5" customHeight="1" outlineLevel="1" thickBot="1" x14ac:dyDescent="0.3">
      <c r="A129" s="194"/>
      <c r="B129" s="207"/>
      <c r="C129" s="614"/>
      <c r="D129" s="615"/>
      <c r="E129" s="189">
        <v>5133</v>
      </c>
      <c r="F129" s="210"/>
      <c r="G129" s="791">
        <f>I129</f>
        <v>500</v>
      </c>
      <c r="H129" s="793"/>
      <c r="I129" s="791">
        <v>500</v>
      </c>
      <c r="L129" s="93"/>
    </row>
    <row r="130" spans="1:12" ht="13.5" customHeight="1" outlineLevel="1" thickBot="1" x14ac:dyDescent="0.3">
      <c r="A130" s="194"/>
      <c r="B130" s="207"/>
      <c r="C130" s="614"/>
      <c r="D130" s="615"/>
      <c r="E130" s="189">
        <v>5134</v>
      </c>
      <c r="F130" s="210"/>
      <c r="G130" s="790">
        <f>I130</f>
        <v>8000</v>
      </c>
      <c r="H130" s="793"/>
      <c r="I130" s="791">
        <v>8000</v>
      </c>
    </row>
    <row r="131" spans="1:12" ht="26.25" hidden="1" customHeight="1" outlineLevel="1" thickBot="1" x14ac:dyDescent="0.3">
      <c r="A131" s="194"/>
      <c r="B131" s="207"/>
      <c r="C131" s="614"/>
      <c r="D131" s="615"/>
      <c r="E131" s="189">
        <v>5122</v>
      </c>
      <c r="F131" s="210"/>
      <c r="G131" s="74">
        <f t="shared" ref="G131:G132" si="4">I131</f>
        <v>0</v>
      </c>
      <c r="H131" s="674"/>
      <c r="I131" s="673"/>
      <c r="L131" s="93"/>
    </row>
    <row r="132" spans="1:12" ht="26.25" hidden="1" customHeight="1" outlineLevel="1" thickBot="1" x14ac:dyDescent="0.3">
      <c r="A132" s="194"/>
      <c r="B132" s="207"/>
      <c r="C132" s="614"/>
      <c r="D132" s="615"/>
      <c r="E132" s="189">
        <v>5129</v>
      </c>
      <c r="F132" s="210"/>
      <c r="G132" s="673">
        <f t="shared" si="4"/>
        <v>0</v>
      </c>
      <c r="H132" s="674"/>
      <c r="I132" s="673"/>
      <c r="L132" s="93"/>
    </row>
    <row r="133" spans="1:12" ht="26.25" customHeight="1" outlineLevel="1" thickBot="1" x14ac:dyDescent="0.3">
      <c r="A133" s="194">
        <v>2170</v>
      </c>
      <c r="B133" s="183" t="s">
        <v>66</v>
      </c>
      <c r="C133" s="607">
        <v>7</v>
      </c>
      <c r="D133" s="608">
        <v>0</v>
      </c>
      <c r="E133" s="197" t="s">
        <v>115</v>
      </c>
      <c r="F133" s="210"/>
      <c r="G133" s="74">
        <f t="shared" si="3"/>
        <v>0</v>
      </c>
      <c r="H133" s="74">
        <f>H135</f>
        <v>0</v>
      </c>
      <c r="I133" s="74">
        <f>I135</f>
        <v>0</v>
      </c>
      <c r="L133" s="692"/>
    </row>
    <row r="134" spans="1:12" s="630" customFormat="1" ht="10.5" customHeight="1" outlineLevel="1" thickBot="1" x14ac:dyDescent="0.3">
      <c r="A134" s="194"/>
      <c r="B134" s="183"/>
      <c r="C134" s="607"/>
      <c r="D134" s="608"/>
      <c r="E134" s="189" t="s">
        <v>808</v>
      </c>
      <c r="F134" s="198"/>
      <c r="G134" s="74"/>
      <c r="H134" s="74"/>
      <c r="I134" s="74"/>
    </row>
    <row r="135" spans="1:12" ht="16.5" outlineLevel="1" thickBot="1" x14ac:dyDescent="0.3">
      <c r="A135" s="194">
        <v>2171</v>
      </c>
      <c r="B135" s="207" t="s">
        <v>66</v>
      </c>
      <c r="C135" s="614">
        <v>7</v>
      </c>
      <c r="D135" s="615">
        <v>1</v>
      </c>
      <c r="E135" s="189" t="s">
        <v>115</v>
      </c>
      <c r="F135" s="210"/>
      <c r="G135" s="74">
        <f>H135+I135</f>
        <v>0</v>
      </c>
      <c r="H135" s="74">
        <f>H137+H138</f>
        <v>0</v>
      </c>
      <c r="I135" s="74">
        <f>I137+I138</f>
        <v>0</v>
      </c>
    </row>
    <row r="136" spans="1:12" ht="36.75" outlineLevel="1" thickBot="1" x14ac:dyDescent="0.3">
      <c r="A136" s="194"/>
      <c r="B136" s="207"/>
      <c r="C136" s="614"/>
      <c r="D136" s="615"/>
      <c r="E136" s="189" t="s">
        <v>12</v>
      </c>
      <c r="F136" s="210"/>
      <c r="G136" s="74"/>
      <c r="H136" s="74"/>
      <c r="I136" s="74"/>
    </row>
    <row r="137" spans="1:12" ht="16.5" outlineLevel="1" thickBot="1" x14ac:dyDescent="0.3">
      <c r="A137" s="194"/>
      <c r="B137" s="207"/>
      <c r="C137" s="614"/>
      <c r="D137" s="615"/>
      <c r="E137" s="189" t="s">
        <v>13</v>
      </c>
      <c r="F137" s="210"/>
      <c r="G137" s="74">
        <f>H137+I137</f>
        <v>0</v>
      </c>
      <c r="H137" s="74"/>
      <c r="I137" s="74"/>
    </row>
    <row r="138" spans="1:12" ht="16.5" outlineLevel="1" thickBot="1" x14ac:dyDescent="0.3">
      <c r="A138" s="194"/>
      <c r="B138" s="207"/>
      <c r="C138" s="614"/>
      <c r="D138" s="615"/>
      <c r="E138" s="189" t="s">
        <v>13</v>
      </c>
      <c r="F138" s="210"/>
      <c r="G138" s="74">
        <f>H138+I138</f>
        <v>0</v>
      </c>
      <c r="H138" s="74"/>
      <c r="I138" s="74"/>
    </row>
    <row r="139" spans="1:12" ht="29.25" customHeight="1" outlineLevel="1" thickBot="1" x14ac:dyDescent="0.3">
      <c r="A139" s="194">
        <v>2180</v>
      </c>
      <c r="B139" s="183" t="s">
        <v>66</v>
      </c>
      <c r="C139" s="607">
        <v>8</v>
      </c>
      <c r="D139" s="608">
        <v>0</v>
      </c>
      <c r="E139" s="197" t="s">
        <v>300</v>
      </c>
      <c r="F139" s="198" t="s">
        <v>301</v>
      </c>
      <c r="G139" s="74">
        <f>H139+I139</f>
        <v>0</v>
      </c>
      <c r="H139" s="74">
        <f>H141+H145</f>
        <v>0</v>
      </c>
      <c r="I139" s="74">
        <f>I141+I145</f>
        <v>0</v>
      </c>
    </row>
    <row r="140" spans="1:12" s="630" customFormat="1" ht="10.5" customHeight="1" outlineLevel="1" thickBot="1" x14ac:dyDescent="0.3">
      <c r="A140" s="194"/>
      <c r="B140" s="183"/>
      <c r="C140" s="607"/>
      <c r="D140" s="608"/>
      <c r="E140" s="189" t="s">
        <v>808</v>
      </c>
      <c r="F140" s="198"/>
      <c r="G140" s="74"/>
      <c r="H140" s="74"/>
      <c r="I140" s="74"/>
    </row>
    <row r="141" spans="1:12" ht="36.75" outlineLevel="1" thickBot="1" x14ac:dyDescent="0.3">
      <c r="A141" s="194">
        <v>2181</v>
      </c>
      <c r="B141" s="207" t="s">
        <v>66</v>
      </c>
      <c r="C141" s="614">
        <v>8</v>
      </c>
      <c r="D141" s="615">
        <v>1</v>
      </c>
      <c r="E141" s="189" t="s">
        <v>300</v>
      </c>
      <c r="F141" s="216" t="s">
        <v>302</v>
      </c>
      <c r="G141" s="74">
        <f>H141+I141</f>
        <v>0</v>
      </c>
      <c r="H141" s="74">
        <f>H143+H144</f>
        <v>0</v>
      </c>
      <c r="I141" s="74">
        <f>I143+I144</f>
        <v>0</v>
      </c>
    </row>
    <row r="142" spans="1:12" ht="16.5" outlineLevel="1" thickBot="1" x14ac:dyDescent="0.3">
      <c r="A142" s="194"/>
      <c r="B142" s="207"/>
      <c r="C142" s="614"/>
      <c r="D142" s="615"/>
      <c r="E142" s="220" t="s">
        <v>808</v>
      </c>
      <c r="F142" s="216"/>
      <c r="G142" s="74"/>
      <c r="H142" s="74"/>
      <c r="I142" s="74"/>
    </row>
    <row r="143" spans="1:12" ht="16.5" outlineLevel="1" thickBot="1" x14ac:dyDescent="0.3">
      <c r="A143" s="194">
        <v>2182</v>
      </c>
      <c r="B143" s="207" t="s">
        <v>66</v>
      </c>
      <c r="C143" s="614">
        <v>8</v>
      </c>
      <c r="D143" s="615">
        <v>1</v>
      </c>
      <c r="E143" s="220" t="s">
        <v>819</v>
      </c>
      <c r="F143" s="216"/>
      <c r="G143" s="74">
        <f>H143+I143</f>
        <v>0</v>
      </c>
      <c r="H143" s="74"/>
      <c r="I143" s="74"/>
    </row>
    <row r="144" spans="1:12" ht="16.5" outlineLevel="1" thickBot="1" x14ac:dyDescent="0.3">
      <c r="A144" s="194">
        <v>2183</v>
      </c>
      <c r="B144" s="207" t="s">
        <v>66</v>
      </c>
      <c r="C144" s="614">
        <v>8</v>
      </c>
      <c r="D144" s="615">
        <v>1</v>
      </c>
      <c r="E144" s="220" t="s">
        <v>820</v>
      </c>
      <c r="F144" s="216"/>
      <c r="G144" s="74">
        <f>H144+I144</f>
        <v>0</v>
      </c>
      <c r="H144" s="74"/>
      <c r="I144" s="74"/>
    </row>
    <row r="145" spans="1:9" ht="24.75" outlineLevel="1" thickBot="1" x14ac:dyDescent="0.3">
      <c r="A145" s="194">
        <v>2184</v>
      </c>
      <c r="B145" s="207" t="s">
        <v>66</v>
      </c>
      <c r="C145" s="614">
        <v>8</v>
      </c>
      <c r="D145" s="615">
        <v>1</v>
      </c>
      <c r="E145" s="220" t="s">
        <v>825</v>
      </c>
      <c r="F145" s="216"/>
      <c r="G145" s="74">
        <f>H145+I145</f>
        <v>0</v>
      </c>
      <c r="H145" s="74"/>
      <c r="I145" s="74">
        <f>I147+I148</f>
        <v>0</v>
      </c>
    </row>
    <row r="146" spans="1:9" ht="36.75" outlineLevel="1" thickBot="1" x14ac:dyDescent="0.3">
      <c r="A146" s="194"/>
      <c r="B146" s="207"/>
      <c r="C146" s="614"/>
      <c r="D146" s="615"/>
      <c r="E146" s="189" t="s">
        <v>12</v>
      </c>
      <c r="F146" s="210"/>
      <c r="G146" s="74"/>
      <c r="H146" s="74"/>
      <c r="I146" s="74"/>
    </row>
    <row r="147" spans="1:9" ht="16.5" outlineLevel="1" thickBot="1" x14ac:dyDescent="0.3">
      <c r="A147" s="194"/>
      <c r="B147" s="207"/>
      <c r="C147" s="614"/>
      <c r="D147" s="615"/>
      <c r="E147" s="189" t="s">
        <v>13</v>
      </c>
      <c r="F147" s="210"/>
      <c r="G147" s="74">
        <f>H147+I147</f>
        <v>0</v>
      </c>
      <c r="H147" s="74"/>
      <c r="I147" s="74"/>
    </row>
    <row r="148" spans="1:9" ht="16.5" outlineLevel="1" thickBot="1" x14ac:dyDescent="0.3">
      <c r="A148" s="194"/>
      <c r="B148" s="207"/>
      <c r="C148" s="614"/>
      <c r="D148" s="615"/>
      <c r="E148" s="189">
        <v>4637</v>
      </c>
      <c r="F148" s="210"/>
      <c r="G148" s="74">
        <f>H148+I148</f>
        <v>0</v>
      </c>
      <c r="H148" s="74"/>
      <c r="I148" s="74"/>
    </row>
    <row r="149" spans="1:9" ht="16.5" outlineLevel="1" thickBot="1" x14ac:dyDescent="0.3">
      <c r="A149" s="194">
        <v>2185</v>
      </c>
      <c r="B149" s="207" t="s">
        <v>75</v>
      </c>
      <c r="C149" s="614">
        <v>8</v>
      </c>
      <c r="D149" s="615">
        <v>1</v>
      </c>
      <c r="E149" s="220"/>
      <c r="F149" s="216"/>
      <c r="G149" s="74"/>
      <c r="H149" s="74"/>
      <c r="I149" s="74"/>
    </row>
    <row r="150" spans="1:9" s="629" customFormat="1" ht="29.25" customHeight="1" thickBot="1" x14ac:dyDescent="0.25">
      <c r="A150" s="616">
        <v>2200</v>
      </c>
      <c r="B150" s="600" t="s">
        <v>67</v>
      </c>
      <c r="C150" s="617">
        <v>0</v>
      </c>
      <c r="D150" s="618">
        <v>0</v>
      </c>
      <c r="E150" s="603" t="s">
        <v>868</v>
      </c>
      <c r="F150" s="619" t="s">
        <v>303</v>
      </c>
      <c r="G150" s="809">
        <f>H150+I150</f>
        <v>4500</v>
      </c>
      <c r="H150" s="788">
        <f>SUM(H181:H183)</f>
        <v>4500</v>
      </c>
      <c r="I150" s="75">
        <f>I152+I158+I164+I170+I174</f>
        <v>0</v>
      </c>
    </row>
    <row r="151" spans="1:9" ht="11.25" hidden="1" customHeight="1" outlineLevel="1" thickBot="1" x14ac:dyDescent="0.3">
      <c r="A151" s="188"/>
      <c r="B151" s="183"/>
      <c r="C151" s="605"/>
      <c r="D151" s="606"/>
      <c r="E151" s="189" t="s">
        <v>807</v>
      </c>
      <c r="F151" s="190"/>
      <c r="G151" s="72"/>
      <c r="H151" s="72">
        <v>250</v>
      </c>
      <c r="I151" s="72"/>
    </row>
    <row r="152" spans="1:9" ht="16.5" hidden="1" outlineLevel="2" thickBot="1" x14ac:dyDescent="0.3">
      <c r="A152" s="194">
        <v>2210</v>
      </c>
      <c r="B152" s="183" t="s">
        <v>67</v>
      </c>
      <c r="C152" s="614">
        <v>1</v>
      </c>
      <c r="D152" s="615">
        <v>0</v>
      </c>
      <c r="E152" s="197" t="s">
        <v>304</v>
      </c>
      <c r="F152" s="226" t="s">
        <v>305</v>
      </c>
      <c r="G152" s="72">
        <f>H152+I152</f>
        <v>250</v>
      </c>
      <c r="H152" s="72">
        <v>250</v>
      </c>
      <c r="I152" s="72">
        <f>I154</f>
        <v>0</v>
      </c>
    </row>
    <row r="153" spans="1:9" s="630" customFormat="1" ht="10.5" hidden="1" customHeight="1" outlineLevel="2" thickBot="1" x14ac:dyDescent="0.3">
      <c r="A153" s="194"/>
      <c r="B153" s="183"/>
      <c r="C153" s="607"/>
      <c r="D153" s="608"/>
      <c r="E153" s="189" t="s">
        <v>808</v>
      </c>
      <c r="F153" s="198"/>
      <c r="G153" s="72"/>
      <c r="H153" s="72">
        <v>250</v>
      </c>
      <c r="I153" s="72"/>
    </row>
    <row r="154" spans="1:9" ht="16.5" hidden="1" outlineLevel="2" thickBot="1" x14ac:dyDescent="0.3">
      <c r="A154" s="194">
        <v>2211</v>
      </c>
      <c r="B154" s="207" t="s">
        <v>67</v>
      </c>
      <c r="C154" s="614">
        <v>1</v>
      </c>
      <c r="D154" s="615">
        <v>1</v>
      </c>
      <c r="E154" s="189" t="s">
        <v>306</v>
      </c>
      <c r="F154" s="216" t="s">
        <v>307</v>
      </c>
      <c r="G154" s="72">
        <f>H154+I154</f>
        <v>250</v>
      </c>
      <c r="H154" s="72">
        <v>250</v>
      </c>
      <c r="I154" s="72">
        <f>I156+I157</f>
        <v>0</v>
      </c>
    </row>
    <row r="155" spans="1:9" ht="36.75" hidden="1" outlineLevel="2" thickBot="1" x14ac:dyDescent="0.3">
      <c r="A155" s="194"/>
      <c r="B155" s="207"/>
      <c r="C155" s="614"/>
      <c r="D155" s="615"/>
      <c r="E155" s="189" t="s">
        <v>12</v>
      </c>
      <c r="F155" s="210"/>
      <c r="G155" s="72"/>
      <c r="H155" s="72">
        <v>250</v>
      </c>
      <c r="I155" s="72"/>
    </row>
    <row r="156" spans="1:9" ht="16.5" hidden="1" outlineLevel="2" thickBot="1" x14ac:dyDescent="0.3">
      <c r="A156" s="194"/>
      <c r="B156" s="207"/>
      <c r="C156" s="614"/>
      <c r="D156" s="615"/>
      <c r="E156" s="189" t="s">
        <v>13</v>
      </c>
      <c r="F156" s="210"/>
      <c r="G156" s="72">
        <f>H156+I156</f>
        <v>250</v>
      </c>
      <c r="H156" s="72">
        <v>250</v>
      </c>
      <c r="I156" s="72"/>
    </row>
    <row r="157" spans="1:9" ht="16.5" hidden="1" outlineLevel="2" thickBot="1" x14ac:dyDescent="0.3">
      <c r="A157" s="194"/>
      <c r="B157" s="207"/>
      <c r="C157" s="614"/>
      <c r="D157" s="615"/>
      <c r="E157" s="189" t="s">
        <v>13</v>
      </c>
      <c r="F157" s="210"/>
      <c r="G157" s="72">
        <f>H157+I157</f>
        <v>250</v>
      </c>
      <c r="H157" s="72">
        <v>250</v>
      </c>
      <c r="I157" s="72"/>
    </row>
    <row r="158" spans="1:9" ht="16.5" hidden="1" outlineLevel="2" thickBot="1" x14ac:dyDescent="0.3">
      <c r="A158" s="194">
        <v>2220</v>
      </c>
      <c r="B158" s="183" t="s">
        <v>67</v>
      </c>
      <c r="C158" s="607">
        <v>2</v>
      </c>
      <c r="D158" s="608">
        <v>0</v>
      </c>
      <c r="E158" s="197" t="s">
        <v>308</v>
      </c>
      <c r="F158" s="226" t="s">
        <v>309</v>
      </c>
      <c r="G158" s="72">
        <f>H158+I158</f>
        <v>250</v>
      </c>
      <c r="H158" s="72">
        <v>250</v>
      </c>
      <c r="I158" s="72">
        <f>I160</f>
        <v>0</v>
      </c>
    </row>
    <row r="159" spans="1:9" s="630" customFormat="1" ht="10.5" hidden="1" customHeight="1" outlineLevel="2" thickBot="1" x14ac:dyDescent="0.3">
      <c r="A159" s="194"/>
      <c r="B159" s="183"/>
      <c r="C159" s="607"/>
      <c r="D159" s="608"/>
      <c r="E159" s="189" t="s">
        <v>808</v>
      </c>
      <c r="F159" s="198"/>
      <c r="G159" s="72"/>
      <c r="H159" s="72">
        <v>250</v>
      </c>
      <c r="I159" s="72"/>
    </row>
    <row r="160" spans="1:9" ht="16.5" hidden="1" outlineLevel="2" thickBot="1" x14ac:dyDescent="0.3">
      <c r="A160" s="194">
        <v>2221</v>
      </c>
      <c r="B160" s="207" t="s">
        <v>67</v>
      </c>
      <c r="C160" s="614">
        <v>2</v>
      </c>
      <c r="D160" s="615">
        <v>1</v>
      </c>
      <c r="E160" s="189" t="s">
        <v>310</v>
      </c>
      <c r="F160" s="216" t="s">
        <v>311</v>
      </c>
      <c r="G160" s="72">
        <f>H160+I160</f>
        <v>250</v>
      </c>
      <c r="H160" s="72">
        <v>250</v>
      </c>
      <c r="I160" s="72">
        <f>I162+I163</f>
        <v>0</v>
      </c>
    </row>
    <row r="161" spans="1:9" ht="36.75" hidden="1" outlineLevel="2" thickBot="1" x14ac:dyDescent="0.3">
      <c r="A161" s="194"/>
      <c r="B161" s="207"/>
      <c r="C161" s="614"/>
      <c r="D161" s="615"/>
      <c r="E161" s="189" t="s">
        <v>12</v>
      </c>
      <c r="F161" s="210"/>
      <c r="G161" s="72"/>
      <c r="H161" s="72">
        <v>250</v>
      </c>
      <c r="I161" s="72"/>
    </row>
    <row r="162" spans="1:9" ht="16.5" hidden="1" outlineLevel="2" thickBot="1" x14ac:dyDescent="0.3">
      <c r="A162" s="194"/>
      <c r="B162" s="207"/>
      <c r="C162" s="614"/>
      <c r="D162" s="615"/>
      <c r="E162" s="189" t="s">
        <v>13</v>
      </c>
      <c r="F162" s="210"/>
      <c r="G162" s="72">
        <f>H162+I162</f>
        <v>250</v>
      </c>
      <c r="H162" s="72">
        <v>250</v>
      </c>
      <c r="I162" s="72"/>
    </row>
    <row r="163" spans="1:9" ht="16.5" hidden="1" outlineLevel="2" thickBot="1" x14ac:dyDescent="0.3">
      <c r="A163" s="194"/>
      <c r="B163" s="207"/>
      <c r="C163" s="614"/>
      <c r="D163" s="615"/>
      <c r="E163" s="189" t="s">
        <v>13</v>
      </c>
      <c r="F163" s="210"/>
      <c r="G163" s="72">
        <f>H163+I163</f>
        <v>250</v>
      </c>
      <c r="H163" s="72">
        <v>250</v>
      </c>
      <c r="I163" s="72"/>
    </row>
    <row r="164" spans="1:9" ht="16.5" hidden="1" outlineLevel="2" thickBot="1" x14ac:dyDescent="0.3">
      <c r="A164" s="194">
        <v>2230</v>
      </c>
      <c r="B164" s="183" t="s">
        <v>67</v>
      </c>
      <c r="C164" s="614">
        <v>3</v>
      </c>
      <c r="D164" s="615">
        <v>0</v>
      </c>
      <c r="E164" s="197" t="s">
        <v>312</v>
      </c>
      <c r="F164" s="226" t="s">
        <v>313</v>
      </c>
      <c r="G164" s="72">
        <f>H164+I164</f>
        <v>250</v>
      </c>
      <c r="H164" s="72">
        <v>250</v>
      </c>
      <c r="I164" s="72">
        <f>I166</f>
        <v>0</v>
      </c>
    </row>
    <row r="165" spans="1:9" s="630" customFormat="1" ht="10.5" hidden="1" customHeight="1" outlineLevel="2" thickBot="1" x14ac:dyDescent="0.3">
      <c r="A165" s="194"/>
      <c r="B165" s="183"/>
      <c r="C165" s="607"/>
      <c r="D165" s="608"/>
      <c r="E165" s="189" t="s">
        <v>808</v>
      </c>
      <c r="F165" s="198"/>
      <c r="G165" s="72"/>
      <c r="H165" s="72">
        <v>250</v>
      </c>
      <c r="I165" s="72"/>
    </row>
    <row r="166" spans="1:9" ht="16.5" hidden="1" outlineLevel="2" thickBot="1" x14ac:dyDescent="0.3">
      <c r="A166" s="194">
        <v>2231</v>
      </c>
      <c r="B166" s="207" t="s">
        <v>67</v>
      </c>
      <c r="C166" s="614">
        <v>3</v>
      </c>
      <c r="D166" s="615">
        <v>1</v>
      </c>
      <c r="E166" s="189" t="s">
        <v>314</v>
      </c>
      <c r="F166" s="216" t="s">
        <v>315</v>
      </c>
      <c r="G166" s="72">
        <f>H166+I166</f>
        <v>250</v>
      </c>
      <c r="H166" s="72">
        <v>250</v>
      </c>
      <c r="I166" s="72">
        <f>I168+I169</f>
        <v>0</v>
      </c>
    </row>
    <row r="167" spans="1:9" ht="36.75" hidden="1" outlineLevel="2" thickBot="1" x14ac:dyDescent="0.3">
      <c r="A167" s="194"/>
      <c r="B167" s="207"/>
      <c r="C167" s="614"/>
      <c r="D167" s="615"/>
      <c r="E167" s="189" t="s">
        <v>12</v>
      </c>
      <c r="F167" s="210"/>
      <c r="G167" s="72"/>
      <c r="H167" s="72">
        <v>250</v>
      </c>
      <c r="I167" s="72"/>
    </row>
    <row r="168" spans="1:9" ht="16.5" hidden="1" outlineLevel="2" thickBot="1" x14ac:dyDescent="0.3">
      <c r="A168" s="194"/>
      <c r="B168" s="207"/>
      <c r="C168" s="614"/>
      <c r="D168" s="615"/>
      <c r="E168" s="189" t="s">
        <v>13</v>
      </c>
      <c r="F168" s="210"/>
      <c r="G168" s="72">
        <f>H168+I168</f>
        <v>250</v>
      </c>
      <c r="H168" s="72">
        <v>250</v>
      </c>
      <c r="I168" s="72"/>
    </row>
    <row r="169" spans="1:9" ht="16.5" hidden="1" outlineLevel="2" thickBot="1" x14ac:dyDescent="0.3">
      <c r="A169" s="194"/>
      <c r="B169" s="207"/>
      <c r="C169" s="614"/>
      <c r="D169" s="615"/>
      <c r="E169" s="189" t="s">
        <v>13</v>
      </c>
      <c r="F169" s="210"/>
      <c r="G169" s="72">
        <f>H169+I169</f>
        <v>250</v>
      </c>
      <c r="H169" s="72">
        <v>250</v>
      </c>
      <c r="I169" s="72"/>
    </row>
    <row r="170" spans="1:9" ht="24.75" hidden="1" outlineLevel="2" thickBot="1" x14ac:dyDescent="0.3">
      <c r="A170" s="194">
        <v>2240</v>
      </c>
      <c r="B170" s="183" t="s">
        <v>67</v>
      </c>
      <c r="C170" s="607">
        <v>4</v>
      </c>
      <c r="D170" s="608">
        <v>0</v>
      </c>
      <c r="E170" s="197" t="s">
        <v>316</v>
      </c>
      <c r="F170" s="198" t="s">
        <v>317</v>
      </c>
      <c r="G170" s="72">
        <f>H170+I170</f>
        <v>250</v>
      </c>
      <c r="H170" s="72">
        <v>250</v>
      </c>
      <c r="I170" s="72">
        <f>I172</f>
        <v>0</v>
      </c>
    </row>
    <row r="171" spans="1:9" s="630" customFormat="1" ht="10.5" hidden="1" customHeight="1" outlineLevel="2" thickBot="1" x14ac:dyDescent="0.3">
      <c r="A171" s="194"/>
      <c r="B171" s="183"/>
      <c r="C171" s="607"/>
      <c r="D171" s="608"/>
      <c r="E171" s="189" t="s">
        <v>808</v>
      </c>
      <c r="F171" s="198"/>
      <c r="G171" s="72"/>
      <c r="H171" s="72">
        <v>250</v>
      </c>
      <c r="I171" s="72"/>
    </row>
    <row r="172" spans="1:9" ht="24.75" hidden="1" outlineLevel="2" thickBot="1" x14ac:dyDescent="0.3">
      <c r="A172" s="194">
        <v>2241</v>
      </c>
      <c r="B172" s="207" t="s">
        <v>67</v>
      </c>
      <c r="C172" s="614">
        <v>4</v>
      </c>
      <c r="D172" s="615">
        <v>1</v>
      </c>
      <c r="E172" s="189" t="s">
        <v>316</v>
      </c>
      <c r="F172" s="216" t="s">
        <v>317</v>
      </c>
      <c r="G172" s="72">
        <f>H172+I172</f>
        <v>250</v>
      </c>
      <c r="H172" s="72">
        <v>250</v>
      </c>
      <c r="I172" s="72">
        <f>I174</f>
        <v>0</v>
      </c>
    </row>
    <row r="173" spans="1:9" s="630" customFormat="1" ht="10.5" hidden="1" customHeight="1" outlineLevel="2" thickBot="1" x14ac:dyDescent="0.3">
      <c r="A173" s="194"/>
      <c r="B173" s="183"/>
      <c r="C173" s="607"/>
      <c r="D173" s="608"/>
      <c r="E173" s="189" t="s">
        <v>808</v>
      </c>
      <c r="F173" s="198"/>
      <c r="G173" s="72"/>
      <c r="H173" s="72">
        <v>250</v>
      </c>
      <c r="I173" s="72"/>
    </row>
    <row r="174" spans="1:9" ht="24.75" hidden="1" outlineLevel="2" thickBot="1" x14ac:dyDescent="0.3">
      <c r="A174" s="194">
        <v>2250</v>
      </c>
      <c r="B174" s="183" t="s">
        <v>67</v>
      </c>
      <c r="C174" s="607">
        <v>5</v>
      </c>
      <c r="D174" s="608">
        <v>0</v>
      </c>
      <c r="E174" s="197" t="s">
        <v>318</v>
      </c>
      <c r="F174" s="198" t="s">
        <v>319</v>
      </c>
      <c r="G174" s="72">
        <f>H174+I174</f>
        <v>250</v>
      </c>
      <c r="H174" s="72">
        <v>250</v>
      </c>
      <c r="I174" s="72">
        <f>I176</f>
        <v>0</v>
      </c>
    </row>
    <row r="175" spans="1:9" s="630" customFormat="1" ht="10.5" hidden="1" customHeight="1" outlineLevel="2" thickBot="1" x14ac:dyDescent="0.3">
      <c r="A175" s="194"/>
      <c r="B175" s="183"/>
      <c r="C175" s="607"/>
      <c r="D175" s="608"/>
      <c r="E175" s="189" t="s">
        <v>808</v>
      </c>
      <c r="F175" s="198"/>
      <c r="G175" s="72"/>
      <c r="H175" s="72">
        <v>250</v>
      </c>
      <c r="I175" s="72"/>
    </row>
    <row r="176" spans="1:9" ht="0.75" hidden="1" customHeight="1" outlineLevel="2" thickBot="1" x14ac:dyDescent="0.3">
      <c r="A176" s="194">
        <v>2251</v>
      </c>
      <c r="B176" s="207" t="s">
        <v>67</v>
      </c>
      <c r="C176" s="614">
        <v>5</v>
      </c>
      <c r="D176" s="615">
        <v>1</v>
      </c>
      <c r="E176" s="189" t="s">
        <v>318</v>
      </c>
      <c r="F176" s="216" t="s">
        <v>320</v>
      </c>
      <c r="G176" s="72">
        <f>H176+I176</f>
        <v>0</v>
      </c>
      <c r="H176" s="72"/>
      <c r="I176" s="72">
        <f>I178+I179</f>
        <v>0</v>
      </c>
    </row>
    <row r="177" spans="1:12" ht="11.25" hidden="1" customHeight="1" outlineLevel="2" thickBot="1" x14ac:dyDescent="0.3">
      <c r="A177" s="194"/>
      <c r="B177" s="207"/>
      <c r="C177" s="614"/>
      <c r="D177" s="615"/>
      <c r="E177" s="189" t="s">
        <v>12</v>
      </c>
      <c r="F177" s="210"/>
      <c r="G177" s="72"/>
      <c r="H177" s="72"/>
      <c r="I177" s="72"/>
    </row>
    <row r="178" spans="1:12" ht="19.5" hidden="1" customHeight="1" outlineLevel="2" thickBot="1" x14ac:dyDescent="0.3">
      <c r="A178" s="194"/>
      <c r="B178" s="207"/>
      <c r="C178" s="614"/>
      <c r="D178" s="615"/>
      <c r="E178" s="189" t="s">
        <v>13</v>
      </c>
      <c r="F178" s="210"/>
      <c r="G178" s="72">
        <f>H178+I178</f>
        <v>0</v>
      </c>
      <c r="H178" s="72"/>
      <c r="I178" s="72"/>
    </row>
    <row r="179" spans="1:12" ht="25.5" customHeight="1" outlineLevel="2" thickBot="1" x14ac:dyDescent="0.3">
      <c r="A179" s="194"/>
      <c r="B179" s="207"/>
      <c r="C179" s="614"/>
      <c r="D179" s="615"/>
      <c r="E179" s="189"/>
      <c r="F179" s="210"/>
      <c r="G179" s="72"/>
      <c r="H179" s="72"/>
      <c r="I179" s="72"/>
      <c r="L179" s="707"/>
    </row>
    <row r="180" spans="1:12" ht="23.25" customHeight="1" outlineLevel="2" thickBot="1" x14ac:dyDescent="0.3">
      <c r="A180" s="194"/>
      <c r="B180" s="207" t="s">
        <v>67</v>
      </c>
      <c r="C180" s="614">
        <v>2</v>
      </c>
      <c r="D180" s="615">
        <v>1</v>
      </c>
      <c r="E180" s="189" t="s">
        <v>1104</v>
      </c>
      <c r="F180" s="210"/>
      <c r="G180" s="788">
        <f>SUM(H180+I180)</f>
        <v>4500</v>
      </c>
      <c r="H180" s="789">
        <f>H181+H182+H183</f>
        <v>4500</v>
      </c>
      <c r="I180" s="788"/>
    </row>
    <row r="181" spans="1:12" ht="18" customHeight="1" outlineLevel="2" thickBot="1" x14ac:dyDescent="0.3">
      <c r="A181" s="194"/>
      <c r="B181" s="207"/>
      <c r="C181" s="614"/>
      <c r="D181" s="615"/>
      <c r="E181" s="668">
        <v>4239</v>
      </c>
      <c r="F181" s="210"/>
      <c r="G181" s="788">
        <f t="shared" ref="G181:G183" si="5">SUM(H181+I181)</f>
        <v>1500</v>
      </c>
      <c r="H181" s="789">
        <v>1500</v>
      </c>
      <c r="I181" s="788"/>
    </row>
    <row r="182" spans="1:12" ht="19.5" customHeight="1" outlineLevel="2" thickBot="1" x14ac:dyDescent="0.3">
      <c r="A182" s="194"/>
      <c r="B182" s="207"/>
      <c r="C182" s="614"/>
      <c r="D182" s="615"/>
      <c r="E182" s="668">
        <v>4267</v>
      </c>
      <c r="F182" s="210"/>
      <c r="G182" s="788">
        <f t="shared" si="5"/>
        <v>1500</v>
      </c>
      <c r="H182" s="789">
        <v>1500</v>
      </c>
      <c r="I182" s="788"/>
    </row>
    <row r="183" spans="1:12" ht="18" customHeight="1" outlineLevel="2" thickBot="1" x14ac:dyDescent="0.3">
      <c r="A183" s="194"/>
      <c r="B183" s="207"/>
      <c r="C183" s="614"/>
      <c r="D183" s="615"/>
      <c r="E183" s="668">
        <v>4269</v>
      </c>
      <c r="F183" s="210"/>
      <c r="G183" s="788">
        <f t="shared" si="5"/>
        <v>1500</v>
      </c>
      <c r="H183" s="789">
        <v>1500</v>
      </c>
      <c r="I183" s="788"/>
    </row>
    <row r="184" spans="1:12" s="629" customFormat="1" ht="60.75" customHeight="1" thickBot="1" x14ac:dyDescent="0.25">
      <c r="A184" s="616">
        <v>2300</v>
      </c>
      <c r="B184" s="620" t="s">
        <v>68</v>
      </c>
      <c r="C184" s="617">
        <v>0</v>
      </c>
      <c r="D184" s="618">
        <v>0</v>
      </c>
      <c r="E184" s="621" t="s">
        <v>869</v>
      </c>
      <c r="F184" s="619" t="s">
        <v>321</v>
      </c>
      <c r="G184" s="75">
        <f>H184+I184</f>
        <v>0</v>
      </c>
      <c r="H184" s="75">
        <f>H186+H200+H206+H216+H222+H228+H234</f>
        <v>0</v>
      </c>
      <c r="I184" s="75">
        <f>I186+I200+I206+I216+I222+I228+I234</f>
        <v>0</v>
      </c>
    </row>
    <row r="185" spans="1:12" ht="11.25" hidden="1" customHeight="1" outlineLevel="1" thickBot="1" x14ac:dyDescent="0.3">
      <c r="A185" s="188"/>
      <c r="B185" s="183"/>
      <c r="C185" s="605"/>
      <c r="D185" s="606"/>
      <c r="E185" s="189" t="s">
        <v>807</v>
      </c>
      <c r="F185" s="190"/>
      <c r="G185" s="72"/>
      <c r="H185" s="72"/>
      <c r="I185" s="72"/>
    </row>
    <row r="186" spans="1:12" ht="16.5" hidden="1" outlineLevel="2" thickBot="1" x14ac:dyDescent="0.3">
      <c r="A186" s="194">
        <v>2310</v>
      </c>
      <c r="B186" s="227" t="s">
        <v>68</v>
      </c>
      <c r="C186" s="607">
        <v>1</v>
      </c>
      <c r="D186" s="608">
        <v>0</v>
      </c>
      <c r="E186" s="197" t="s">
        <v>727</v>
      </c>
      <c r="F186" s="198" t="s">
        <v>323</v>
      </c>
      <c r="G186" s="72">
        <f>H186+I186</f>
        <v>0</v>
      </c>
      <c r="H186" s="72">
        <f>H188+H192+H196</f>
        <v>0</v>
      </c>
      <c r="I186" s="72">
        <f>I188+I192+I196</f>
        <v>0</v>
      </c>
    </row>
    <row r="187" spans="1:12" s="630" customFormat="1" ht="10.5" hidden="1" customHeight="1" outlineLevel="2" thickBot="1" x14ac:dyDescent="0.3">
      <c r="A187" s="194"/>
      <c r="B187" s="183"/>
      <c r="C187" s="607"/>
      <c r="D187" s="608"/>
      <c r="E187" s="189" t="s">
        <v>808</v>
      </c>
      <c r="F187" s="198"/>
      <c r="G187" s="72"/>
      <c r="H187" s="72"/>
      <c r="I187" s="72"/>
    </row>
    <row r="188" spans="1:12" ht="16.5" hidden="1" outlineLevel="2" thickBot="1" x14ac:dyDescent="0.3">
      <c r="A188" s="194">
        <v>2311</v>
      </c>
      <c r="B188" s="229" t="s">
        <v>68</v>
      </c>
      <c r="C188" s="614">
        <v>1</v>
      </c>
      <c r="D188" s="615">
        <v>1</v>
      </c>
      <c r="E188" s="189" t="s">
        <v>322</v>
      </c>
      <c r="F188" s="216" t="s">
        <v>324</v>
      </c>
      <c r="G188" s="72">
        <f>H188+I188</f>
        <v>0</v>
      </c>
      <c r="H188" s="72">
        <f>H190+H191</f>
        <v>0</v>
      </c>
      <c r="I188" s="72">
        <f>I190+I191</f>
        <v>0</v>
      </c>
    </row>
    <row r="189" spans="1:12" ht="36.75" hidden="1" outlineLevel="2" thickBot="1" x14ac:dyDescent="0.3">
      <c r="A189" s="194"/>
      <c r="B189" s="207"/>
      <c r="C189" s="614"/>
      <c r="D189" s="615"/>
      <c r="E189" s="189" t="s">
        <v>12</v>
      </c>
      <c r="F189" s="210"/>
      <c r="G189" s="72"/>
      <c r="H189" s="72"/>
      <c r="I189" s="72"/>
    </row>
    <row r="190" spans="1:12" ht="16.5" hidden="1" outlineLevel="2" thickBot="1" x14ac:dyDescent="0.3">
      <c r="A190" s="194"/>
      <c r="B190" s="207"/>
      <c r="C190" s="614"/>
      <c r="D190" s="615"/>
      <c r="E190" s="189" t="s">
        <v>13</v>
      </c>
      <c r="F190" s="210"/>
      <c r="G190" s="72">
        <f>H190+I190</f>
        <v>0</v>
      </c>
      <c r="H190" s="72"/>
      <c r="I190" s="72"/>
    </row>
    <row r="191" spans="1:12" ht="16.5" hidden="1" outlineLevel="2" thickBot="1" x14ac:dyDescent="0.3">
      <c r="A191" s="194"/>
      <c r="B191" s="207"/>
      <c r="C191" s="614"/>
      <c r="D191" s="615"/>
      <c r="E191" s="189" t="s">
        <v>13</v>
      </c>
      <c r="F191" s="210"/>
      <c r="G191" s="72">
        <f>H191+I191</f>
        <v>0</v>
      </c>
      <c r="H191" s="72"/>
      <c r="I191" s="72"/>
    </row>
    <row r="192" spans="1:12" ht="16.5" hidden="1" outlineLevel="2" thickBot="1" x14ac:dyDescent="0.3">
      <c r="A192" s="194">
        <v>2312</v>
      </c>
      <c r="B192" s="229" t="s">
        <v>68</v>
      </c>
      <c r="C192" s="614">
        <v>1</v>
      </c>
      <c r="D192" s="615">
        <v>2</v>
      </c>
      <c r="E192" s="189" t="s">
        <v>728</v>
      </c>
      <c r="F192" s="216"/>
      <c r="G192" s="72">
        <f>H192+I192</f>
        <v>0</v>
      </c>
      <c r="H192" s="72">
        <f>H194+H195</f>
        <v>0</v>
      </c>
      <c r="I192" s="72">
        <f>I194+I195</f>
        <v>0</v>
      </c>
    </row>
    <row r="193" spans="1:9" ht="36.75" hidden="1" outlineLevel="2" thickBot="1" x14ac:dyDescent="0.3">
      <c r="A193" s="194"/>
      <c r="B193" s="207"/>
      <c r="C193" s="614"/>
      <c r="D193" s="615"/>
      <c r="E193" s="189" t="s">
        <v>12</v>
      </c>
      <c r="F193" s="210"/>
      <c r="G193" s="72"/>
      <c r="H193" s="72"/>
      <c r="I193" s="72"/>
    </row>
    <row r="194" spans="1:9" ht="16.5" hidden="1" outlineLevel="2" thickBot="1" x14ac:dyDescent="0.3">
      <c r="A194" s="194"/>
      <c r="B194" s="207"/>
      <c r="C194" s="614"/>
      <c r="D194" s="615"/>
      <c r="E194" s="189" t="s">
        <v>13</v>
      </c>
      <c r="F194" s="210"/>
      <c r="G194" s="72">
        <f>H194+I194</f>
        <v>0</v>
      </c>
      <c r="H194" s="72"/>
      <c r="I194" s="72"/>
    </row>
    <row r="195" spans="1:9" ht="16.5" hidden="1" outlineLevel="2" thickBot="1" x14ac:dyDescent="0.3">
      <c r="A195" s="194"/>
      <c r="B195" s="207"/>
      <c r="C195" s="614"/>
      <c r="D195" s="615"/>
      <c r="E195" s="189" t="s">
        <v>13</v>
      </c>
      <c r="F195" s="210"/>
      <c r="G195" s="72">
        <f>H195+I195</f>
        <v>0</v>
      </c>
      <c r="H195" s="72"/>
      <c r="I195" s="72"/>
    </row>
    <row r="196" spans="1:9" ht="16.5" hidden="1" outlineLevel="2" thickBot="1" x14ac:dyDescent="0.3">
      <c r="A196" s="194">
        <v>2313</v>
      </c>
      <c r="B196" s="229" t="s">
        <v>68</v>
      </c>
      <c r="C196" s="614">
        <v>1</v>
      </c>
      <c r="D196" s="615">
        <v>3</v>
      </c>
      <c r="E196" s="189" t="s">
        <v>729</v>
      </c>
      <c r="F196" s="216"/>
      <c r="G196" s="72">
        <f>H196+I196</f>
        <v>0</v>
      </c>
      <c r="H196" s="72">
        <f>H198+H199</f>
        <v>0</v>
      </c>
      <c r="I196" s="72">
        <f>I198+I199</f>
        <v>0</v>
      </c>
    </row>
    <row r="197" spans="1:9" ht="36.75" hidden="1" outlineLevel="2" thickBot="1" x14ac:dyDescent="0.3">
      <c r="A197" s="194"/>
      <c r="B197" s="207"/>
      <c r="C197" s="614"/>
      <c r="D197" s="615"/>
      <c r="E197" s="189" t="s">
        <v>12</v>
      </c>
      <c r="F197" s="210"/>
      <c r="G197" s="72"/>
      <c r="H197" s="72"/>
      <c r="I197" s="72"/>
    </row>
    <row r="198" spans="1:9" ht="16.5" hidden="1" outlineLevel="2" thickBot="1" x14ac:dyDescent="0.3">
      <c r="A198" s="194"/>
      <c r="B198" s="207"/>
      <c r="C198" s="614"/>
      <c r="D198" s="615"/>
      <c r="E198" s="189" t="s">
        <v>13</v>
      </c>
      <c r="F198" s="210"/>
      <c r="G198" s="72">
        <f>H198+I198</f>
        <v>0</v>
      </c>
      <c r="H198" s="72"/>
      <c r="I198" s="72"/>
    </row>
    <row r="199" spans="1:9" ht="16.5" hidden="1" outlineLevel="2" thickBot="1" x14ac:dyDescent="0.3">
      <c r="A199" s="194"/>
      <c r="B199" s="207"/>
      <c r="C199" s="614"/>
      <c r="D199" s="615"/>
      <c r="E199" s="189" t="s">
        <v>13</v>
      </c>
      <c r="F199" s="210"/>
      <c r="G199" s="72">
        <f>H199+I199</f>
        <v>0</v>
      </c>
      <c r="H199" s="72"/>
      <c r="I199" s="72"/>
    </row>
    <row r="200" spans="1:9" ht="16.5" hidden="1" outlineLevel="2" thickBot="1" x14ac:dyDescent="0.3">
      <c r="A200" s="194">
        <v>2320</v>
      </c>
      <c r="B200" s="227" t="s">
        <v>68</v>
      </c>
      <c r="C200" s="607">
        <v>2</v>
      </c>
      <c r="D200" s="608">
        <v>0</v>
      </c>
      <c r="E200" s="197" t="s">
        <v>730</v>
      </c>
      <c r="F200" s="198" t="s">
        <v>325</v>
      </c>
      <c r="G200" s="72">
        <f>H200+I200</f>
        <v>0</v>
      </c>
      <c r="H200" s="72">
        <f>H202</f>
        <v>0</v>
      </c>
      <c r="I200" s="72">
        <f>I202</f>
        <v>0</v>
      </c>
    </row>
    <row r="201" spans="1:9" s="630" customFormat="1" ht="10.5" hidden="1" customHeight="1" outlineLevel="2" thickBot="1" x14ac:dyDescent="0.3">
      <c r="A201" s="194"/>
      <c r="B201" s="183"/>
      <c r="C201" s="607"/>
      <c r="D201" s="608"/>
      <c r="E201" s="189" t="s">
        <v>808</v>
      </c>
      <c r="F201" s="198"/>
      <c r="G201" s="72"/>
      <c r="H201" s="72"/>
      <c r="I201" s="72"/>
    </row>
    <row r="202" spans="1:9" ht="16.5" hidden="1" outlineLevel="2" thickBot="1" x14ac:dyDescent="0.3">
      <c r="A202" s="194">
        <v>2321</v>
      </c>
      <c r="B202" s="229" t="s">
        <v>68</v>
      </c>
      <c r="C202" s="614">
        <v>2</v>
      </c>
      <c r="D202" s="615">
        <v>1</v>
      </c>
      <c r="E202" s="189" t="s">
        <v>731</v>
      </c>
      <c r="F202" s="216" t="s">
        <v>326</v>
      </c>
      <c r="G202" s="72">
        <f>H202+I202</f>
        <v>0</v>
      </c>
      <c r="H202" s="72">
        <f>H204+H205</f>
        <v>0</v>
      </c>
      <c r="I202" s="72">
        <f>I204+I205</f>
        <v>0</v>
      </c>
    </row>
    <row r="203" spans="1:9" ht="36.75" hidden="1" outlineLevel="2" thickBot="1" x14ac:dyDescent="0.3">
      <c r="A203" s="194"/>
      <c r="B203" s="207"/>
      <c r="C203" s="614"/>
      <c r="D203" s="615"/>
      <c r="E203" s="189" t="s">
        <v>12</v>
      </c>
      <c r="F203" s="210"/>
      <c r="G203" s="72"/>
      <c r="H203" s="72"/>
      <c r="I203" s="72"/>
    </row>
    <row r="204" spans="1:9" ht="16.5" hidden="1" outlineLevel="2" thickBot="1" x14ac:dyDescent="0.3">
      <c r="A204" s="194"/>
      <c r="B204" s="207"/>
      <c r="C204" s="614"/>
      <c r="D204" s="615"/>
      <c r="E204" s="189" t="s">
        <v>13</v>
      </c>
      <c r="F204" s="210"/>
      <c r="G204" s="72">
        <f>H204+I204</f>
        <v>0</v>
      </c>
      <c r="H204" s="72"/>
      <c r="I204" s="72"/>
    </row>
    <row r="205" spans="1:9" ht="16.5" hidden="1" outlineLevel="2" thickBot="1" x14ac:dyDescent="0.3">
      <c r="A205" s="194"/>
      <c r="B205" s="207"/>
      <c r="C205" s="614"/>
      <c r="D205" s="615"/>
      <c r="E205" s="189" t="s">
        <v>13</v>
      </c>
      <c r="F205" s="210"/>
      <c r="G205" s="72">
        <f>H205+I205</f>
        <v>0</v>
      </c>
      <c r="H205" s="72"/>
      <c r="I205" s="72"/>
    </row>
    <row r="206" spans="1:9" ht="24.75" hidden="1" outlineLevel="2" thickBot="1" x14ac:dyDescent="0.3">
      <c r="A206" s="194">
        <v>2330</v>
      </c>
      <c r="B206" s="227" t="s">
        <v>68</v>
      </c>
      <c r="C206" s="607">
        <v>3</v>
      </c>
      <c r="D206" s="608">
        <v>0</v>
      </c>
      <c r="E206" s="197" t="s">
        <v>732</v>
      </c>
      <c r="F206" s="198" t="s">
        <v>327</v>
      </c>
      <c r="G206" s="72">
        <f>H206+I206</f>
        <v>0</v>
      </c>
      <c r="H206" s="72">
        <f>H208+H212</f>
        <v>0</v>
      </c>
      <c r="I206" s="72">
        <f>I208+I212</f>
        <v>0</v>
      </c>
    </row>
    <row r="207" spans="1:9" s="630" customFormat="1" ht="10.5" hidden="1" customHeight="1" outlineLevel="2" thickBot="1" x14ac:dyDescent="0.3">
      <c r="A207" s="194"/>
      <c r="B207" s="183"/>
      <c r="C207" s="607"/>
      <c r="D207" s="608"/>
      <c r="E207" s="189" t="s">
        <v>808</v>
      </c>
      <c r="F207" s="198"/>
      <c r="G207" s="72"/>
      <c r="H207" s="72"/>
      <c r="I207" s="72"/>
    </row>
    <row r="208" spans="1:9" ht="16.5" hidden="1" outlineLevel="2" thickBot="1" x14ac:dyDescent="0.3">
      <c r="A208" s="194">
        <v>2331</v>
      </c>
      <c r="B208" s="229" t="s">
        <v>68</v>
      </c>
      <c r="C208" s="614">
        <v>3</v>
      </c>
      <c r="D208" s="615">
        <v>1</v>
      </c>
      <c r="E208" s="189" t="s">
        <v>328</v>
      </c>
      <c r="F208" s="701">
        <f>Sheet6!G713+Sheet6!G310+Sheet6!I64+Sheet6!I127+Sheet6!I427+Sheet6!I317+Sheet6!I694</f>
        <v>671450</v>
      </c>
      <c r="G208" s="72">
        <f>H208+I208</f>
        <v>0</v>
      </c>
      <c r="H208" s="72">
        <f>H210+H211</f>
        <v>0</v>
      </c>
      <c r="I208" s="72">
        <f>I210+I211</f>
        <v>0</v>
      </c>
    </row>
    <row r="209" spans="1:9" ht="36.75" hidden="1" outlineLevel="2" thickBot="1" x14ac:dyDescent="0.3">
      <c r="A209" s="194"/>
      <c r="B209" s="207"/>
      <c r="C209" s="614"/>
      <c r="D209" s="615"/>
      <c r="E209" s="189" t="s">
        <v>12</v>
      </c>
      <c r="F209" s="210"/>
      <c r="G209" s="72"/>
      <c r="H209" s="72"/>
      <c r="I209" s="72"/>
    </row>
    <row r="210" spans="1:9" ht="16.5" hidden="1" outlineLevel="2" thickBot="1" x14ac:dyDescent="0.3">
      <c r="A210" s="194"/>
      <c r="B210" s="207"/>
      <c r="C210" s="614"/>
      <c r="D210" s="615"/>
      <c r="E210" s="189" t="s">
        <v>13</v>
      </c>
      <c r="F210" s="210"/>
      <c r="G210" s="72">
        <f>H210+I210</f>
        <v>0</v>
      </c>
      <c r="H210" s="72"/>
      <c r="I210" s="72"/>
    </row>
    <row r="211" spans="1:9" ht="16.5" hidden="1" outlineLevel="2" thickBot="1" x14ac:dyDescent="0.3">
      <c r="A211" s="194"/>
      <c r="B211" s="207"/>
      <c r="C211" s="614"/>
      <c r="D211" s="615"/>
      <c r="E211" s="189" t="s">
        <v>13</v>
      </c>
      <c r="F211" s="210"/>
      <c r="G211" s="72">
        <f>H211+I211</f>
        <v>0</v>
      </c>
      <c r="H211" s="72"/>
      <c r="I211" s="72"/>
    </row>
    <row r="212" spans="1:9" ht="16.5" hidden="1" outlineLevel="2" thickBot="1" x14ac:dyDescent="0.3">
      <c r="A212" s="194">
        <v>2332</v>
      </c>
      <c r="B212" s="229" t="s">
        <v>68</v>
      </c>
      <c r="C212" s="614">
        <v>3</v>
      </c>
      <c r="D212" s="615">
        <v>2</v>
      </c>
      <c r="E212" s="189" t="s">
        <v>733</v>
      </c>
      <c r="F212" s="216"/>
      <c r="G212" s="72">
        <f>H212+I212</f>
        <v>0</v>
      </c>
      <c r="H212" s="72">
        <f>H214+H215</f>
        <v>0</v>
      </c>
      <c r="I212" s="72">
        <f>I214+I215</f>
        <v>0</v>
      </c>
    </row>
    <row r="213" spans="1:9" ht="36.75" hidden="1" outlineLevel="2" thickBot="1" x14ac:dyDescent="0.3">
      <c r="A213" s="194"/>
      <c r="B213" s="207"/>
      <c r="C213" s="614"/>
      <c r="D213" s="615"/>
      <c r="E213" s="189" t="s">
        <v>12</v>
      </c>
      <c r="F213" s="210"/>
      <c r="G213" s="72"/>
      <c r="H213" s="72"/>
      <c r="I213" s="72"/>
    </row>
    <row r="214" spans="1:9" ht="16.5" hidden="1" outlineLevel="2" thickBot="1" x14ac:dyDescent="0.3">
      <c r="A214" s="194"/>
      <c r="B214" s="207"/>
      <c r="C214" s="614"/>
      <c r="D214" s="615"/>
      <c r="E214" s="189" t="s">
        <v>13</v>
      </c>
      <c r="F214" s="210"/>
      <c r="G214" s="72">
        <f>H214+I214</f>
        <v>0</v>
      </c>
      <c r="H214" s="72"/>
      <c r="I214" s="72"/>
    </row>
    <row r="215" spans="1:9" ht="16.5" hidden="1" outlineLevel="2" thickBot="1" x14ac:dyDescent="0.3">
      <c r="A215" s="194"/>
      <c r="B215" s="207"/>
      <c r="C215" s="614"/>
      <c r="D215" s="615"/>
      <c r="E215" s="189" t="s">
        <v>13</v>
      </c>
      <c r="F215" s="210"/>
      <c r="G215" s="72">
        <f>H215+I215</f>
        <v>0</v>
      </c>
      <c r="H215" s="72"/>
      <c r="I215" s="72"/>
    </row>
    <row r="216" spans="1:9" ht="16.5" hidden="1" outlineLevel="2" thickBot="1" x14ac:dyDescent="0.3">
      <c r="A216" s="194">
        <v>2340</v>
      </c>
      <c r="B216" s="227" t="s">
        <v>68</v>
      </c>
      <c r="C216" s="607">
        <v>4</v>
      </c>
      <c r="D216" s="608">
        <v>0</v>
      </c>
      <c r="E216" s="197" t="s">
        <v>734</v>
      </c>
      <c r="F216" s="216"/>
      <c r="G216" s="72">
        <f>H216+I216</f>
        <v>0</v>
      </c>
      <c r="H216" s="72">
        <f>H218</f>
        <v>0</v>
      </c>
      <c r="I216" s="72">
        <f>I218</f>
        <v>0</v>
      </c>
    </row>
    <row r="217" spans="1:9" s="630" customFormat="1" ht="10.5" hidden="1" customHeight="1" outlineLevel="2" thickBot="1" x14ac:dyDescent="0.3">
      <c r="A217" s="194"/>
      <c r="B217" s="183"/>
      <c r="C217" s="607"/>
      <c r="D217" s="608"/>
      <c r="E217" s="189" t="s">
        <v>808</v>
      </c>
      <c r="F217" s="198"/>
      <c r="G217" s="72"/>
      <c r="H217" s="72"/>
      <c r="I217" s="72"/>
    </row>
    <row r="218" spans="1:9" ht="16.5" hidden="1" outlineLevel="2" thickBot="1" x14ac:dyDescent="0.3">
      <c r="A218" s="194">
        <v>2341</v>
      </c>
      <c r="B218" s="229" t="s">
        <v>68</v>
      </c>
      <c r="C218" s="614">
        <v>4</v>
      </c>
      <c r="D218" s="615">
        <v>1</v>
      </c>
      <c r="E218" s="189" t="s">
        <v>734</v>
      </c>
      <c r="F218" s="216"/>
      <c r="G218" s="72">
        <f>H218+I218</f>
        <v>0</v>
      </c>
      <c r="H218" s="72">
        <f>H220+H221</f>
        <v>0</v>
      </c>
      <c r="I218" s="72">
        <f>I220+I221</f>
        <v>0</v>
      </c>
    </row>
    <row r="219" spans="1:9" ht="36.75" hidden="1" outlineLevel="2" thickBot="1" x14ac:dyDescent="0.3">
      <c r="A219" s="194"/>
      <c r="B219" s="207"/>
      <c r="C219" s="614"/>
      <c r="D219" s="615"/>
      <c r="E219" s="189" t="s">
        <v>12</v>
      </c>
      <c r="F219" s="210"/>
      <c r="G219" s="72"/>
      <c r="H219" s="72"/>
      <c r="I219" s="72"/>
    </row>
    <row r="220" spans="1:9" ht="16.5" hidden="1" outlineLevel="2" thickBot="1" x14ac:dyDescent="0.3">
      <c r="A220" s="194"/>
      <c r="B220" s="207"/>
      <c r="C220" s="614"/>
      <c r="D220" s="615"/>
      <c r="E220" s="189" t="s">
        <v>13</v>
      </c>
      <c r="F220" s="210"/>
      <c r="G220" s="72">
        <f>H220+I220</f>
        <v>0</v>
      </c>
      <c r="H220" s="72"/>
      <c r="I220" s="72"/>
    </row>
    <row r="221" spans="1:9" ht="16.5" hidden="1" outlineLevel="2" thickBot="1" x14ac:dyDescent="0.3">
      <c r="A221" s="194"/>
      <c r="B221" s="207"/>
      <c r="C221" s="614"/>
      <c r="D221" s="615"/>
      <c r="E221" s="189" t="s">
        <v>13</v>
      </c>
      <c r="F221" s="210"/>
      <c r="G221" s="72">
        <f>H221+I221</f>
        <v>0</v>
      </c>
      <c r="H221" s="72"/>
      <c r="I221" s="72"/>
    </row>
    <row r="222" spans="1:9" ht="16.5" hidden="1" outlineLevel="2" thickBot="1" x14ac:dyDescent="0.3">
      <c r="A222" s="194">
        <v>2350</v>
      </c>
      <c r="B222" s="227" t="s">
        <v>68</v>
      </c>
      <c r="C222" s="607">
        <v>5</v>
      </c>
      <c r="D222" s="608">
        <v>0</v>
      </c>
      <c r="E222" s="197" t="s">
        <v>330</v>
      </c>
      <c r="F222" s="198" t="s">
        <v>331</v>
      </c>
      <c r="G222" s="72">
        <f>H222+I222</f>
        <v>0</v>
      </c>
      <c r="H222" s="72">
        <f>H224</f>
        <v>0</v>
      </c>
      <c r="I222" s="72">
        <f>I224</f>
        <v>0</v>
      </c>
    </row>
    <row r="223" spans="1:9" s="630" customFormat="1" ht="10.5" hidden="1" customHeight="1" outlineLevel="2" thickBot="1" x14ac:dyDescent="0.3">
      <c r="A223" s="194"/>
      <c r="B223" s="183"/>
      <c r="C223" s="607"/>
      <c r="D223" s="608"/>
      <c r="E223" s="189" t="s">
        <v>808</v>
      </c>
      <c r="F223" s="198"/>
      <c r="G223" s="72"/>
      <c r="H223" s="72"/>
      <c r="I223" s="72"/>
    </row>
    <row r="224" spans="1:9" ht="16.5" hidden="1" outlineLevel="2" thickBot="1" x14ac:dyDescent="0.3">
      <c r="A224" s="194">
        <v>2351</v>
      </c>
      <c r="B224" s="229" t="s">
        <v>68</v>
      </c>
      <c r="C224" s="614">
        <v>5</v>
      </c>
      <c r="D224" s="615">
        <v>1</v>
      </c>
      <c r="E224" s="189" t="s">
        <v>332</v>
      </c>
      <c r="F224" s="216" t="s">
        <v>331</v>
      </c>
      <c r="G224" s="72">
        <f>H224+I224</f>
        <v>0</v>
      </c>
      <c r="H224" s="72">
        <f>H226+H227</f>
        <v>0</v>
      </c>
      <c r="I224" s="72">
        <f>I226+I227</f>
        <v>0</v>
      </c>
    </row>
    <row r="225" spans="1:9" ht="36.75" hidden="1" outlineLevel="2" thickBot="1" x14ac:dyDescent="0.3">
      <c r="A225" s="194"/>
      <c r="B225" s="207"/>
      <c r="C225" s="614"/>
      <c r="D225" s="615"/>
      <c r="E225" s="189" t="s">
        <v>12</v>
      </c>
      <c r="F225" s="210"/>
      <c r="G225" s="72"/>
      <c r="H225" s="72"/>
      <c r="I225" s="72"/>
    </row>
    <row r="226" spans="1:9" ht="16.5" hidden="1" outlineLevel="2" thickBot="1" x14ac:dyDescent="0.3">
      <c r="A226" s="194"/>
      <c r="B226" s="207"/>
      <c r="C226" s="614"/>
      <c r="D226" s="615"/>
      <c r="E226" s="189" t="s">
        <v>13</v>
      </c>
      <c r="F226" s="210"/>
      <c r="G226" s="72">
        <f>H226+I226</f>
        <v>0</v>
      </c>
      <c r="H226" s="72"/>
      <c r="I226" s="72"/>
    </row>
    <row r="227" spans="1:9" ht="16.5" hidden="1" outlineLevel="2" thickBot="1" x14ac:dyDescent="0.3">
      <c r="A227" s="194"/>
      <c r="B227" s="207"/>
      <c r="C227" s="614"/>
      <c r="D227" s="615"/>
      <c r="E227" s="189" t="s">
        <v>13</v>
      </c>
      <c r="F227" s="210"/>
      <c r="G227" s="72">
        <f>H227+I227</f>
        <v>0</v>
      </c>
      <c r="H227" s="72"/>
      <c r="I227" s="72"/>
    </row>
    <row r="228" spans="1:9" ht="36.75" hidden="1" outlineLevel="2" thickBot="1" x14ac:dyDescent="0.3">
      <c r="A228" s="194">
        <v>2360</v>
      </c>
      <c r="B228" s="227" t="s">
        <v>68</v>
      </c>
      <c r="C228" s="607">
        <v>6</v>
      </c>
      <c r="D228" s="608">
        <v>0</v>
      </c>
      <c r="E228" s="197" t="s">
        <v>847</v>
      </c>
      <c r="F228" s="198" t="s">
        <v>333</v>
      </c>
      <c r="G228" s="72">
        <f>H228+I228</f>
        <v>0</v>
      </c>
      <c r="H228" s="72">
        <f>H230</f>
        <v>0</v>
      </c>
      <c r="I228" s="72">
        <f>I230</f>
        <v>0</v>
      </c>
    </row>
    <row r="229" spans="1:9" s="630" customFormat="1" ht="10.5" hidden="1" customHeight="1" outlineLevel="2" thickBot="1" x14ac:dyDescent="0.3">
      <c r="A229" s="194"/>
      <c r="B229" s="183"/>
      <c r="C229" s="607"/>
      <c r="D229" s="608"/>
      <c r="E229" s="189" t="s">
        <v>808</v>
      </c>
      <c r="F229" s="198"/>
      <c r="G229" s="72"/>
      <c r="H229" s="72"/>
      <c r="I229" s="72"/>
    </row>
    <row r="230" spans="1:9" ht="36.75" hidden="1" outlineLevel="2" thickBot="1" x14ac:dyDescent="0.3">
      <c r="A230" s="194">
        <v>2361</v>
      </c>
      <c r="B230" s="229" t="s">
        <v>68</v>
      </c>
      <c r="C230" s="614">
        <v>6</v>
      </c>
      <c r="D230" s="615">
        <v>1</v>
      </c>
      <c r="E230" s="189" t="s">
        <v>847</v>
      </c>
      <c r="F230" s="216" t="s">
        <v>334</v>
      </c>
      <c r="G230" s="72">
        <f>H230+I230</f>
        <v>0</v>
      </c>
      <c r="H230" s="72">
        <f>H232+H233</f>
        <v>0</v>
      </c>
      <c r="I230" s="72">
        <f>I232+I233</f>
        <v>0</v>
      </c>
    </row>
    <row r="231" spans="1:9" ht="36.75" hidden="1" outlineLevel="2" thickBot="1" x14ac:dyDescent="0.3">
      <c r="A231" s="194"/>
      <c r="B231" s="207"/>
      <c r="C231" s="614"/>
      <c r="D231" s="615"/>
      <c r="E231" s="189" t="s">
        <v>12</v>
      </c>
      <c r="F231" s="210"/>
      <c r="G231" s="72"/>
      <c r="H231" s="72"/>
      <c r="I231" s="72"/>
    </row>
    <row r="232" spans="1:9" ht="16.5" hidden="1" outlineLevel="2" thickBot="1" x14ac:dyDescent="0.3">
      <c r="A232" s="194"/>
      <c r="B232" s="207"/>
      <c r="C232" s="614"/>
      <c r="D232" s="615"/>
      <c r="E232" s="189" t="s">
        <v>13</v>
      </c>
      <c r="F232" s="210"/>
      <c r="G232" s="72">
        <f>H232+I232</f>
        <v>0</v>
      </c>
      <c r="H232" s="72"/>
      <c r="I232" s="72"/>
    </row>
    <row r="233" spans="1:9" ht="16.5" hidden="1" outlineLevel="2" thickBot="1" x14ac:dyDescent="0.3">
      <c r="A233" s="194"/>
      <c r="B233" s="207"/>
      <c r="C233" s="614"/>
      <c r="D233" s="615"/>
      <c r="E233" s="189" t="s">
        <v>13</v>
      </c>
      <c r="F233" s="210"/>
      <c r="G233" s="72">
        <f>H233+I233</f>
        <v>0</v>
      </c>
      <c r="H233" s="72"/>
      <c r="I233" s="72"/>
    </row>
    <row r="234" spans="1:9" ht="29.25" hidden="1" outlineLevel="2" thickBot="1" x14ac:dyDescent="0.3">
      <c r="A234" s="194">
        <v>2370</v>
      </c>
      <c r="B234" s="227" t="s">
        <v>68</v>
      </c>
      <c r="C234" s="607">
        <v>7</v>
      </c>
      <c r="D234" s="608">
        <v>0</v>
      </c>
      <c r="E234" s="197" t="s">
        <v>849</v>
      </c>
      <c r="F234" s="198" t="s">
        <v>335</v>
      </c>
      <c r="G234" s="72">
        <f>H234+I234</f>
        <v>0</v>
      </c>
      <c r="H234" s="72">
        <f>H236</f>
        <v>0</v>
      </c>
      <c r="I234" s="72">
        <f>I236</f>
        <v>0</v>
      </c>
    </row>
    <row r="235" spans="1:9" s="630" customFormat="1" ht="10.5" hidden="1" customHeight="1" outlineLevel="2" thickBot="1" x14ac:dyDescent="0.3">
      <c r="A235" s="194"/>
      <c r="B235" s="183"/>
      <c r="C235" s="607"/>
      <c r="D235" s="608"/>
      <c r="E235" s="189" t="s">
        <v>808</v>
      </c>
      <c r="F235" s="198"/>
      <c r="G235" s="72"/>
      <c r="H235" s="72"/>
      <c r="I235" s="72"/>
    </row>
    <row r="236" spans="1:9" ht="24.75" hidden="1" outlineLevel="2" thickBot="1" x14ac:dyDescent="0.3">
      <c r="A236" s="194">
        <v>2371</v>
      </c>
      <c r="B236" s="229" t="s">
        <v>68</v>
      </c>
      <c r="C236" s="614">
        <v>7</v>
      </c>
      <c r="D236" s="615">
        <v>1</v>
      </c>
      <c r="E236" s="189" t="s">
        <v>849</v>
      </c>
      <c r="F236" s="216" t="s">
        <v>336</v>
      </c>
      <c r="G236" s="72">
        <f>H236+I236</f>
        <v>0</v>
      </c>
      <c r="H236" s="72">
        <f>H238+H239</f>
        <v>0</v>
      </c>
      <c r="I236" s="72">
        <f>I238+I239</f>
        <v>0</v>
      </c>
    </row>
    <row r="237" spans="1:9" ht="36.75" hidden="1" outlineLevel="2" thickBot="1" x14ac:dyDescent="0.3">
      <c r="A237" s="194"/>
      <c r="B237" s="207"/>
      <c r="C237" s="614"/>
      <c r="D237" s="615"/>
      <c r="E237" s="189" t="s">
        <v>12</v>
      </c>
      <c r="F237" s="210"/>
      <c r="G237" s="72"/>
      <c r="H237" s="72"/>
      <c r="I237" s="72"/>
    </row>
    <row r="238" spans="1:9" ht="16.5" hidden="1" outlineLevel="2" thickBot="1" x14ac:dyDescent="0.3">
      <c r="A238" s="194"/>
      <c r="B238" s="207"/>
      <c r="C238" s="614"/>
      <c r="D238" s="615"/>
      <c r="E238" s="189" t="s">
        <v>13</v>
      </c>
      <c r="F238" s="210"/>
      <c r="G238" s="72">
        <f>H238+I238</f>
        <v>0</v>
      </c>
      <c r="H238" s="72"/>
      <c r="I238" s="72"/>
    </row>
    <row r="239" spans="1:9" ht="16.5" hidden="1" outlineLevel="2" thickBot="1" x14ac:dyDescent="0.3">
      <c r="A239" s="194"/>
      <c r="B239" s="207"/>
      <c r="C239" s="614"/>
      <c r="D239" s="615"/>
      <c r="E239" s="189" t="s">
        <v>13</v>
      </c>
      <c r="F239" s="210"/>
      <c r="G239" s="72">
        <f>H239+I239</f>
        <v>0</v>
      </c>
      <c r="H239" s="72"/>
      <c r="I239" s="72"/>
    </row>
    <row r="240" spans="1:9" s="629" customFormat="1" ht="45" customHeight="1" collapsed="1" thickBot="1" x14ac:dyDescent="0.25">
      <c r="A240" s="616">
        <v>2400</v>
      </c>
      <c r="B240" s="620" t="s">
        <v>72</v>
      </c>
      <c r="C240" s="617">
        <v>0</v>
      </c>
      <c r="D240" s="618">
        <v>0</v>
      </c>
      <c r="E240" s="621" t="s">
        <v>870</v>
      </c>
      <c r="F240" s="619" t="s">
        <v>337</v>
      </c>
      <c r="G240" s="806">
        <f>H240+I240</f>
        <v>855606.4</v>
      </c>
      <c r="H240" s="806">
        <f>H242+H252+H276+H290+H304+H336+H342+H360+H378</f>
        <v>7100</v>
      </c>
      <c r="I240" s="810">
        <f>I252+I276+I290+I304+I342+I378</f>
        <v>848506.4</v>
      </c>
    </row>
    <row r="241" spans="1:9" ht="11.25" customHeight="1" thickBot="1" x14ac:dyDescent="0.3">
      <c r="A241" s="188"/>
      <c r="B241" s="183"/>
      <c r="C241" s="605"/>
      <c r="D241" s="606"/>
      <c r="E241" s="189" t="s">
        <v>807</v>
      </c>
      <c r="F241" s="190"/>
      <c r="G241" s="788"/>
      <c r="H241" s="788"/>
      <c r="I241" s="811"/>
    </row>
    <row r="242" spans="1:9" ht="36.75" hidden="1" outlineLevel="1" thickBot="1" x14ac:dyDescent="0.3">
      <c r="A242" s="194">
        <v>2410</v>
      </c>
      <c r="B242" s="227" t="s">
        <v>72</v>
      </c>
      <c r="C242" s="607">
        <v>1</v>
      </c>
      <c r="D242" s="608">
        <v>0</v>
      </c>
      <c r="E242" s="197" t="s">
        <v>338</v>
      </c>
      <c r="F242" s="198" t="s">
        <v>341</v>
      </c>
      <c r="G242" s="790">
        <f>H242+I242</f>
        <v>0</v>
      </c>
      <c r="H242" s="790">
        <f>H244+H263</f>
        <v>0</v>
      </c>
      <c r="I242" s="797">
        <f>I244+I263</f>
        <v>0</v>
      </c>
    </row>
    <row r="243" spans="1:9" s="630" customFormat="1" ht="10.5" hidden="1" customHeight="1" outlineLevel="1" thickBot="1" x14ac:dyDescent="0.3">
      <c r="A243" s="194"/>
      <c r="B243" s="183"/>
      <c r="C243" s="607"/>
      <c r="D243" s="608"/>
      <c r="E243" s="189" t="s">
        <v>808</v>
      </c>
      <c r="F243" s="198"/>
      <c r="G243" s="790"/>
      <c r="H243" s="790"/>
      <c r="I243" s="797"/>
    </row>
    <row r="244" spans="1:9" ht="24.75" hidden="1" outlineLevel="1" thickBot="1" x14ac:dyDescent="0.3">
      <c r="A244" s="194">
        <v>2411</v>
      </c>
      <c r="B244" s="229" t="s">
        <v>72</v>
      </c>
      <c r="C244" s="614">
        <v>1</v>
      </c>
      <c r="D244" s="615">
        <v>1</v>
      </c>
      <c r="E244" s="189" t="s">
        <v>342</v>
      </c>
      <c r="F244" s="210" t="s">
        <v>343</v>
      </c>
      <c r="G244" s="790">
        <f>H244+I244</f>
        <v>0</v>
      </c>
      <c r="H244" s="790">
        <f>H246+H247</f>
        <v>0</v>
      </c>
      <c r="I244" s="797">
        <f>I246+I247</f>
        <v>0</v>
      </c>
    </row>
    <row r="245" spans="1:9" ht="36.75" hidden="1" outlineLevel="1" thickBot="1" x14ac:dyDescent="0.3">
      <c r="A245" s="194"/>
      <c r="B245" s="207"/>
      <c r="C245" s="614"/>
      <c r="D245" s="615"/>
      <c r="E245" s="189" t="s">
        <v>12</v>
      </c>
      <c r="F245" s="210"/>
      <c r="G245" s="790"/>
      <c r="H245" s="790"/>
      <c r="I245" s="797"/>
    </row>
    <row r="246" spans="1:9" ht="16.5" hidden="1" outlineLevel="1" thickBot="1" x14ac:dyDescent="0.3">
      <c r="A246" s="194"/>
      <c r="B246" s="207"/>
      <c r="C246" s="614"/>
      <c r="D246" s="615"/>
      <c r="E246" s="189" t="s">
        <v>13</v>
      </c>
      <c r="F246" s="210"/>
      <c r="G246" s="790">
        <f>H246+I246</f>
        <v>0</v>
      </c>
      <c r="H246" s="790"/>
      <c r="I246" s="797"/>
    </row>
    <row r="247" spans="1:9" ht="16.5" hidden="1" outlineLevel="1" thickBot="1" x14ac:dyDescent="0.3">
      <c r="A247" s="194"/>
      <c r="B247" s="207"/>
      <c r="C247" s="614"/>
      <c r="D247" s="615"/>
      <c r="E247" s="189" t="s">
        <v>13</v>
      </c>
      <c r="F247" s="210"/>
      <c r="G247" s="790">
        <f>H247+I247</f>
        <v>0</v>
      </c>
      <c r="H247" s="790"/>
      <c r="I247" s="797"/>
    </row>
    <row r="248" spans="1:9" ht="24.75" hidden="1" outlineLevel="1" thickBot="1" x14ac:dyDescent="0.3">
      <c r="A248" s="194">
        <v>2412</v>
      </c>
      <c r="B248" s="229" t="s">
        <v>72</v>
      </c>
      <c r="C248" s="614">
        <v>1</v>
      </c>
      <c r="D248" s="615">
        <v>2</v>
      </c>
      <c r="E248" s="189" t="s">
        <v>344</v>
      </c>
      <c r="F248" s="216" t="s">
        <v>345</v>
      </c>
      <c r="G248" s="790">
        <f>H248+I248</f>
        <v>0</v>
      </c>
      <c r="H248" s="790">
        <f>H250+H251</f>
        <v>0</v>
      </c>
      <c r="I248" s="797">
        <f>I250+I251</f>
        <v>0</v>
      </c>
    </row>
    <row r="249" spans="1:9" ht="36.75" hidden="1" outlineLevel="1" thickBot="1" x14ac:dyDescent="0.3">
      <c r="A249" s="194"/>
      <c r="B249" s="207"/>
      <c r="C249" s="614"/>
      <c r="D249" s="615"/>
      <c r="E249" s="189" t="s">
        <v>12</v>
      </c>
      <c r="F249" s="210"/>
      <c r="G249" s="790"/>
      <c r="H249" s="790"/>
      <c r="I249" s="797"/>
    </row>
    <row r="250" spans="1:9" ht="16.5" hidden="1" outlineLevel="1" thickBot="1" x14ac:dyDescent="0.3">
      <c r="A250" s="194"/>
      <c r="B250" s="207"/>
      <c r="C250" s="614"/>
      <c r="D250" s="615"/>
      <c r="E250" s="189" t="s">
        <v>13</v>
      </c>
      <c r="F250" s="210"/>
      <c r="G250" s="790">
        <f>H250+I250</f>
        <v>0</v>
      </c>
      <c r="H250" s="790"/>
      <c r="I250" s="797"/>
    </row>
    <row r="251" spans="1:9" ht="16.5" hidden="1" outlineLevel="1" thickBot="1" x14ac:dyDescent="0.3">
      <c r="A251" s="194"/>
      <c r="B251" s="207"/>
      <c r="C251" s="614"/>
      <c r="D251" s="615"/>
      <c r="E251" s="189" t="s">
        <v>13</v>
      </c>
      <c r="F251" s="210"/>
      <c r="G251" s="790">
        <f>H251+I251</f>
        <v>0</v>
      </c>
      <c r="H251" s="790"/>
      <c r="I251" s="797"/>
    </row>
    <row r="252" spans="1:9" ht="36.75" collapsed="1" thickBot="1" x14ac:dyDescent="0.3">
      <c r="A252" s="194">
        <v>2420</v>
      </c>
      <c r="B252" s="227" t="s">
        <v>72</v>
      </c>
      <c r="C252" s="607">
        <v>2</v>
      </c>
      <c r="D252" s="608">
        <v>0</v>
      </c>
      <c r="E252" s="197" t="s">
        <v>346</v>
      </c>
      <c r="F252" s="198" t="s">
        <v>347</v>
      </c>
      <c r="G252" s="788">
        <f>H252+I252</f>
        <v>226406.39999999999</v>
      </c>
      <c r="H252" s="788">
        <f>H254+H263+H267+H271</f>
        <v>3100</v>
      </c>
      <c r="I252" s="797">
        <f>I254+I263+I267+I271</f>
        <v>223306.4</v>
      </c>
    </row>
    <row r="253" spans="1:9" s="630" customFormat="1" ht="18" customHeight="1" thickBot="1" x14ac:dyDescent="0.3">
      <c r="A253" s="194"/>
      <c r="B253" s="183"/>
      <c r="C253" s="607"/>
      <c r="D253" s="608"/>
      <c r="E253" s="189" t="s">
        <v>808</v>
      </c>
      <c r="F253" s="198"/>
      <c r="G253" s="788"/>
      <c r="H253" s="788"/>
      <c r="I253" s="797"/>
    </row>
    <row r="254" spans="1:9" ht="16.5" thickBot="1" x14ac:dyDescent="0.3">
      <c r="A254" s="201">
        <v>2421</v>
      </c>
      <c r="B254" s="622" t="s">
        <v>72</v>
      </c>
      <c r="C254" s="610">
        <v>2</v>
      </c>
      <c r="D254" s="611">
        <v>1</v>
      </c>
      <c r="E254" s="612" t="s">
        <v>348</v>
      </c>
      <c r="F254" s="623" t="s">
        <v>349</v>
      </c>
      <c r="G254" s="805">
        <f>H254+I254</f>
        <v>4800</v>
      </c>
      <c r="H254" s="805">
        <f>H256+H258+H259+H260+H261+H262+H257</f>
        <v>1800</v>
      </c>
      <c r="I254" s="812">
        <f>I256+I258+I259+I260+I261+I262</f>
        <v>3000</v>
      </c>
    </row>
    <row r="255" spans="1:9" ht="23.25" customHeight="1" thickBot="1" x14ac:dyDescent="0.3">
      <c r="A255" s="194"/>
      <c r="B255" s="207"/>
      <c r="C255" s="614"/>
      <c r="D255" s="615"/>
      <c r="E255" s="189" t="s">
        <v>12</v>
      </c>
      <c r="F255" s="210"/>
      <c r="G255" s="72"/>
      <c r="H255" s="72"/>
      <c r="I255" s="722"/>
    </row>
    <row r="256" spans="1:9" ht="24" hidden="1" customHeight="1" thickBot="1" x14ac:dyDescent="0.3">
      <c r="A256" s="194"/>
      <c r="B256" s="207"/>
      <c r="C256" s="614"/>
      <c r="D256" s="615"/>
      <c r="E256" s="189">
        <v>4111</v>
      </c>
      <c r="F256" s="210"/>
      <c r="G256" s="788">
        <f t="shared" ref="G256:G263" si="6">H256+I256</f>
        <v>0</v>
      </c>
      <c r="H256" s="788"/>
      <c r="I256" s="797"/>
    </row>
    <row r="257" spans="1:9" ht="24" customHeight="1" thickBot="1" x14ac:dyDescent="0.3">
      <c r="A257" s="194"/>
      <c r="B257" s="207"/>
      <c r="C257" s="614"/>
      <c r="D257" s="615"/>
      <c r="E257" s="189">
        <v>4239</v>
      </c>
      <c r="F257" s="210"/>
      <c r="G257" s="788">
        <f t="shared" si="6"/>
        <v>1500</v>
      </c>
      <c r="H257" s="788">
        <v>1500</v>
      </c>
      <c r="I257" s="797"/>
    </row>
    <row r="258" spans="1:9" ht="24" customHeight="1" thickBot="1" x14ac:dyDescent="0.3">
      <c r="A258" s="194"/>
      <c r="B258" s="207"/>
      <c r="C258" s="614"/>
      <c r="D258" s="615"/>
      <c r="E258" s="189">
        <v>4264</v>
      </c>
      <c r="F258" s="210"/>
      <c r="G258" s="788">
        <f t="shared" si="6"/>
        <v>300</v>
      </c>
      <c r="H258" s="788">
        <v>300</v>
      </c>
      <c r="I258" s="797"/>
    </row>
    <row r="259" spans="1:9" ht="21" customHeight="1" thickBot="1" x14ac:dyDescent="0.3">
      <c r="A259" s="194"/>
      <c r="B259" s="207"/>
      <c r="C259" s="614"/>
      <c r="D259" s="615"/>
      <c r="E259" s="189">
        <v>5113</v>
      </c>
      <c r="F259" s="210"/>
      <c r="G259" s="790">
        <f t="shared" si="6"/>
        <v>3000</v>
      </c>
      <c r="H259" s="788"/>
      <c r="I259" s="797">
        <v>3000</v>
      </c>
    </row>
    <row r="260" spans="1:9" ht="21" customHeight="1" thickBot="1" x14ac:dyDescent="0.3">
      <c r="A260" s="194"/>
      <c r="B260" s="207"/>
      <c r="C260" s="614"/>
      <c r="D260" s="615"/>
      <c r="E260" s="189" t="s">
        <v>13</v>
      </c>
      <c r="F260" s="210"/>
      <c r="G260" s="74">
        <f t="shared" si="6"/>
        <v>0</v>
      </c>
      <c r="H260" s="72"/>
      <c r="I260" s="722"/>
    </row>
    <row r="261" spans="1:9" ht="21" customHeight="1" thickBot="1" x14ac:dyDescent="0.3">
      <c r="A261" s="194"/>
      <c r="B261" s="207"/>
      <c r="C261" s="614"/>
      <c r="D261" s="615"/>
      <c r="E261" s="189" t="s">
        <v>13</v>
      </c>
      <c r="F261" s="210"/>
      <c r="G261" s="74">
        <f t="shared" si="6"/>
        <v>0</v>
      </c>
      <c r="H261" s="72"/>
      <c r="I261" s="722"/>
    </row>
    <row r="262" spans="1:9" ht="21" customHeight="1" thickBot="1" x14ac:dyDescent="0.3">
      <c r="A262" s="194"/>
      <c r="B262" s="207"/>
      <c r="C262" s="614"/>
      <c r="D262" s="615"/>
      <c r="E262" s="189" t="s">
        <v>13</v>
      </c>
      <c r="F262" s="210"/>
      <c r="G262" s="74">
        <f t="shared" si="6"/>
        <v>0</v>
      </c>
      <c r="H262" s="72"/>
      <c r="I262" s="722"/>
    </row>
    <row r="263" spans="1:9" ht="21" customHeight="1" outlineLevel="1" thickBot="1" x14ac:dyDescent="0.3">
      <c r="A263" s="194">
        <v>2422</v>
      </c>
      <c r="B263" s="229" t="s">
        <v>72</v>
      </c>
      <c r="C263" s="614">
        <v>2</v>
      </c>
      <c r="D263" s="615">
        <v>2</v>
      </c>
      <c r="E263" s="189" t="s">
        <v>350</v>
      </c>
      <c r="F263" s="216" t="s">
        <v>351</v>
      </c>
      <c r="G263" s="74">
        <f t="shared" si="6"/>
        <v>0</v>
      </c>
      <c r="H263" s="72">
        <f>H265+H266</f>
        <v>0</v>
      </c>
      <c r="I263" s="722">
        <f>I265+I266</f>
        <v>0</v>
      </c>
    </row>
    <row r="264" spans="1:9" ht="21" customHeight="1" outlineLevel="1" thickBot="1" x14ac:dyDescent="0.3">
      <c r="A264" s="194"/>
      <c r="B264" s="207"/>
      <c r="C264" s="614"/>
      <c r="D264" s="615"/>
      <c r="E264" s="189" t="s">
        <v>12</v>
      </c>
      <c r="F264" s="210"/>
      <c r="G264" s="74"/>
      <c r="H264" s="72"/>
      <c r="I264" s="722"/>
    </row>
    <row r="265" spans="1:9" ht="21" customHeight="1" outlineLevel="1" thickBot="1" x14ac:dyDescent="0.3">
      <c r="A265" s="194"/>
      <c r="B265" s="207"/>
      <c r="C265" s="614"/>
      <c r="D265" s="615"/>
      <c r="E265" s="189" t="s">
        <v>13</v>
      </c>
      <c r="F265" s="210"/>
      <c r="G265" s="74">
        <f>H265+I265</f>
        <v>0</v>
      </c>
      <c r="H265" s="72"/>
      <c r="I265" s="722"/>
    </row>
    <row r="266" spans="1:9" ht="21" customHeight="1" outlineLevel="1" thickBot="1" x14ac:dyDescent="0.3">
      <c r="A266" s="194"/>
      <c r="B266" s="207"/>
      <c r="C266" s="614"/>
      <c r="D266" s="615"/>
      <c r="E266" s="189" t="s">
        <v>13</v>
      </c>
      <c r="F266" s="210"/>
      <c r="G266" s="74">
        <f>H266+I266</f>
        <v>0</v>
      </c>
      <c r="H266" s="72"/>
      <c r="I266" s="722"/>
    </row>
    <row r="267" spans="1:9" ht="21" customHeight="1" outlineLevel="1" thickBot="1" x14ac:dyDescent="0.3">
      <c r="A267" s="194">
        <v>2423</v>
      </c>
      <c r="B267" s="229" t="s">
        <v>72</v>
      </c>
      <c r="C267" s="614">
        <v>2</v>
      </c>
      <c r="D267" s="615">
        <v>3</v>
      </c>
      <c r="E267" s="189" t="s">
        <v>352</v>
      </c>
      <c r="F267" s="216" t="s">
        <v>353</v>
      </c>
      <c r="G267" s="74">
        <f>H267+I267</f>
        <v>0</v>
      </c>
      <c r="H267" s="72">
        <f>H269+H270</f>
        <v>0</v>
      </c>
      <c r="I267" s="722">
        <f>I269+I270</f>
        <v>0</v>
      </c>
    </row>
    <row r="268" spans="1:9" ht="21" customHeight="1" outlineLevel="1" thickBot="1" x14ac:dyDescent="0.3">
      <c r="A268" s="194"/>
      <c r="B268" s="207"/>
      <c r="C268" s="614"/>
      <c r="D268" s="615"/>
      <c r="E268" s="189" t="s">
        <v>12</v>
      </c>
      <c r="F268" s="210"/>
      <c r="G268" s="74"/>
      <c r="H268" s="72"/>
      <c r="I268" s="722"/>
    </row>
    <row r="269" spans="1:9" ht="21" customHeight="1" outlineLevel="1" thickBot="1" x14ac:dyDescent="0.3">
      <c r="A269" s="194"/>
      <c r="B269" s="207"/>
      <c r="C269" s="614"/>
      <c r="D269" s="615"/>
      <c r="E269" s="189" t="s">
        <v>13</v>
      </c>
      <c r="F269" s="210"/>
      <c r="G269" s="74">
        <f>H269+I269</f>
        <v>0</v>
      </c>
      <c r="H269" s="72"/>
      <c r="I269" s="722"/>
    </row>
    <row r="270" spans="1:9" ht="21" customHeight="1" outlineLevel="1" thickBot="1" x14ac:dyDescent="0.3">
      <c r="A270" s="194"/>
      <c r="B270" s="207"/>
      <c r="C270" s="614"/>
      <c r="D270" s="615"/>
      <c r="E270" s="189" t="s">
        <v>13</v>
      </c>
      <c r="F270" s="210"/>
      <c r="G270" s="74">
        <f>H270+I270</f>
        <v>0</v>
      </c>
      <c r="H270" s="72"/>
      <c r="I270" s="722"/>
    </row>
    <row r="271" spans="1:9" ht="21" customHeight="1" outlineLevel="1" thickBot="1" x14ac:dyDescent="0.3">
      <c r="A271" s="194">
        <v>2424</v>
      </c>
      <c r="B271" s="229" t="s">
        <v>72</v>
      </c>
      <c r="C271" s="614">
        <v>2</v>
      </c>
      <c r="D271" s="615">
        <v>4</v>
      </c>
      <c r="E271" s="189" t="s">
        <v>73</v>
      </c>
      <c r="F271" s="216"/>
      <c r="G271" s="790">
        <f>H271+I271</f>
        <v>221606.39999999999</v>
      </c>
      <c r="H271" s="788">
        <f>H273+H275+H274</f>
        <v>1300</v>
      </c>
      <c r="I271" s="797">
        <f>I275</f>
        <v>220306.4</v>
      </c>
    </row>
    <row r="272" spans="1:9" ht="21" customHeight="1" outlineLevel="1" thickBot="1" x14ac:dyDescent="0.3">
      <c r="A272" s="194"/>
      <c r="B272" s="207"/>
      <c r="C272" s="614"/>
      <c r="D272" s="615"/>
      <c r="E272" s="189" t="s">
        <v>12</v>
      </c>
      <c r="F272" s="210"/>
      <c r="G272" s="74"/>
      <c r="H272" s="72"/>
      <c r="I272" s="722"/>
    </row>
    <row r="273" spans="1:9" ht="27" customHeight="1" outlineLevel="1" thickBot="1" x14ac:dyDescent="0.3">
      <c r="A273" s="194"/>
      <c r="B273" s="207"/>
      <c r="C273" s="614"/>
      <c r="D273" s="615"/>
      <c r="E273" s="189">
        <v>4213</v>
      </c>
      <c r="F273" s="210"/>
      <c r="G273" s="790">
        <f>H273+I273</f>
        <v>500</v>
      </c>
      <c r="H273" s="788">
        <v>500</v>
      </c>
      <c r="I273" s="797"/>
    </row>
    <row r="274" spans="1:9" ht="27" customHeight="1" outlineLevel="1" thickBot="1" x14ac:dyDescent="0.3">
      <c r="A274" s="194"/>
      <c r="B274" s="207"/>
      <c r="C274" s="614"/>
      <c r="D274" s="615"/>
      <c r="E274" s="189">
        <v>4239</v>
      </c>
      <c r="F274" s="210"/>
      <c r="G274" s="790">
        <f>H274+I274</f>
        <v>800</v>
      </c>
      <c r="H274" s="788">
        <v>800</v>
      </c>
      <c r="I274" s="797"/>
    </row>
    <row r="275" spans="1:9" ht="27" customHeight="1" outlineLevel="1" thickBot="1" x14ac:dyDescent="0.3">
      <c r="A275" s="194"/>
      <c r="B275" s="207"/>
      <c r="C275" s="614"/>
      <c r="D275" s="615"/>
      <c r="E275" s="189">
        <v>5113</v>
      </c>
      <c r="F275" s="210"/>
      <c r="G275" s="856">
        <f>H275+I275</f>
        <v>220306.4</v>
      </c>
      <c r="H275" s="857"/>
      <c r="I275" s="858">
        <v>220306.4</v>
      </c>
    </row>
    <row r="276" spans="1:9" ht="27" customHeight="1" outlineLevel="1" thickBot="1" x14ac:dyDescent="0.3">
      <c r="A276" s="194">
        <v>2430</v>
      </c>
      <c r="B276" s="227" t="s">
        <v>72</v>
      </c>
      <c r="C276" s="607">
        <v>3</v>
      </c>
      <c r="D276" s="608">
        <v>0</v>
      </c>
      <c r="E276" s="197" t="s">
        <v>354</v>
      </c>
      <c r="F276" s="198" t="s">
        <v>355</v>
      </c>
      <c r="G276" s="74">
        <f>H276+I276</f>
        <v>0</v>
      </c>
      <c r="H276" s="72">
        <f>H278+H282+H286</f>
        <v>0</v>
      </c>
      <c r="I276" s="722">
        <f>I278+I282+I286</f>
        <v>0</v>
      </c>
    </row>
    <row r="277" spans="1:9" s="630" customFormat="1" ht="27" customHeight="1" outlineLevel="1" thickBot="1" x14ac:dyDescent="0.3">
      <c r="A277" s="194"/>
      <c r="B277" s="183"/>
      <c r="C277" s="607"/>
      <c r="D277" s="608"/>
      <c r="E277" s="189" t="s">
        <v>808</v>
      </c>
      <c r="F277" s="198"/>
      <c r="G277" s="74"/>
      <c r="H277" s="72"/>
      <c r="I277" s="722"/>
    </row>
    <row r="278" spans="1:9" ht="27" customHeight="1" outlineLevel="1" thickBot="1" x14ac:dyDescent="0.3">
      <c r="A278" s="194">
        <v>2431</v>
      </c>
      <c r="B278" s="229" t="s">
        <v>72</v>
      </c>
      <c r="C278" s="614">
        <v>3</v>
      </c>
      <c r="D278" s="615">
        <v>1</v>
      </c>
      <c r="E278" s="189" t="s">
        <v>356</v>
      </c>
      <c r="F278" s="216" t="s">
        <v>357</v>
      </c>
      <c r="G278" s="74">
        <f>H278+I278</f>
        <v>0</v>
      </c>
      <c r="H278" s="72">
        <f>H280+H281</f>
        <v>0</v>
      </c>
      <c r="I278" s="722">
        <f>I280+I281</f>
        <v>0</v>
      </c>
    </row>
    <row r="279" spans="1:9" ht="27" customHeight="1" outlineLevel="1" thickBot="1" x14ac:dyDescent="0.3">
      <c r="A279" s="194"/>
      <c r="B279" s="207"/>
      <c r="C279" s="614"/>
      <c r="D279" s="615"/>
      <c r="E279" s="189" t="s">
        <v>12</v>
      </c>
      <c r="F279" s="210"/>
      <c r="G279" s="74"/>
      <c r="H279" s="72"/>
      <c r="I279" s="722"/>
    </row>
    <row r="280" spans="1:9" ht="27" customHeight="1" outlineLevel="1" thickBot="1" x14ac:dyDescent="0.3">
      <c r="A280" s="194"/>
      <c r="B280" s="207"/>
      <c r="C280" s="614"/>
      <c r="D280" s="615"/>
      <c r="E280" s="189" t="s">
        <v>13</v>
      </c>
      <c r="F280" s="210"/>
      <c r="G280" s="74">
        <f>H280+I280</f>
        <v>0</v>
      </c>
      <c r="H280" s="72"/>
      <c r="I280" s="722"/>
    </row>
    <row r="281" spans="1:9" ht="27" customHeight="1" outlineLevel="1" thickBot="1" x14ac:dyDescent="0.3">
      <c r="A281" s="194"/>
      <c r="B281" s="207"/>
      <c r="C281" s="614"/>
      <c r="D281" s="615"/>
      <c r="E281" s="189" t="s">
        <v>13</v>
      </c>
      <c r="F281" s="210"/>
      <c r="G281" s="74">
        <f>H281+I281</f>
        <v>0</v>
      </c>
      <c r="H281" s="72"/>
      <c r="I281" s="722"/>
    </row>
    <row r="282" spans="1:9" ht="27" customHeight="1" outlineLevel="1" thickBot="1" x14ac:dyDescent="0.3">
      <c r="A282" s="194">
        <v>2432</v>
      </c>
      <c r="B282" s="229" t="s">
        <v>72</v>
      </c>
      <c r="C282" s="614">
        <v>3</v>
      </c>
      <c r="D282" s="615">
        <v>2</v>
      </c>
      <c r="E282" s="189" t="s">
        <v>358</v>
      </c>
      <c r="F282" s="216" t="s">
        <v>359</v>
      </c>
      <c r="G282" s="74">
        <f>H282+I282</f>
        <v>0</v>
      </c>
      <c r="H282" s="72">
        <f>H284+H285</f>
        <v>0</v>
      </c>
      <c r="I282" s="722">
        <f>I284+I285</f>
        <v>0</v>
      </c>
    </row>
    <row r="283" spans="1:9" ht="27" customHeight="1" outlineLevel="1" thickBot="1" x14ac:dyDescent="0.3">
      <c r="A283" s="194"/>
      <c r="B283" s="207"/>
      <c r="C283" s="614"/>
      <c r="D283" s="615"/>
      <c r="E283" s="189" t="s">
        <v>12</v>
      </c>
      <c r="F283" s="210"/>
      <c r="G283" s="74"/>
      <c r="H283" s="72"/>
      <c r="I283" s="722"/>
    </row>
    <row r="284" spans="1:9" ht="27" customHeight="1" outlineLevel="1" thickBot="1" x14ac:dyDescent="0.3">
      <c r="A284" s="194"/>
      <c r="B284" s="207"/>
      <c r="C284" s="614"/>
      <c r="D284" s="615"/>
      <c r="E284" s="189" t="s">
        <v>13</v>
      </c>
      <c r="F284" s="210"/>
      <c r="G284" s="74">
        <f>H284+I284</f>
        <v>0</v>
      </c>
      <c r="H284" s="72"/>
      <c r="I284" s="722"/>
    </row>
    <row r="285" spans="1:9" ht="27" customHeight="1" outlineLevel="1" thickBot="1" x14ac:dyDescent="0.3">
      <c r="A285" s="194"/>
      <c r="B285" s="207"/>
      <c r="C285" s="614"/>
      <c r="D285" s="615"/>
      <c r="E285" s="189" t="s">
        <v>13</v>
      </c>
      <c r="F285" s="210"/>
      <c r="G285" s="74">
        <f>H285+I285</f>
        <v>0</v>
      </c>
      <c r="H285" s="72"/>
      <c r="I285" s="722"/>
    </row>
    <row r="286" spans="1:9" ht="27" customHeight="1" outlineLevel="1" thickBot="1" x14ac:dyDescent="0.3">
      <c r="A286" s="194">
        <v>2433</v>
      </c>
      <c r="B286" s="229" t="s">
        <v>72</v>
      </c>
      <c r="C286" s="614">
        <v>3</v>
      </c>
      <c r="D286" s="615">
        <v>3</v>
      </c>
      <c r="E286" s="189" t="s">
        <v>360</v>
      </c>
      <c r="F286" s="216" t="s">
        <v>361</v>
      </c>
      <c r="G286" s="74">
        <f>H286+I286</f>
        <v>0</v>
      </c>
      <c r="H286" s="72">
        <f>H288+H289</f>
        <v>0</v>
      </c>
      <c r="I286" s="722">
        <f>I288+I289</f>
        <v>0</v>
      </c>
    </row>
    <row r="287" spans="1:9" ht="27" customHeight="1" outlineLevel="1" thickBot="1" x14ac:dyDescent="0.3">
      <c r="A287" s="194"/>
      <c r="B287" s="207"/>
      <c r="C287" s="614"/>
      <c r="D287" s="615"/>
      <c r="E287" s="189" t="s">
        <v>12</v>
      </c>
      <c r="F287" s="210"/>
      <c r="G287" s="74"/>
      <c r="H287" s="72"/>
      <c r="I287" s="722"/>
    </row>
    <row r="288" spans="1:9" ht="27" customHeight="1" outlineLevel="1" thickBot="1" x14ac:dyDescent="0.3">
      <c r="A288" s="194"/>
      <c r="B288" s="207"/>
      <c r="C288" s="614"/>
      <c r="D288" s="615"/>
      <c r="E288" s="189" t="s">
        <v>13</v>
      </c>
      <c r="F288" s="210"/>
      <c r="G288" s="74">
        <f>H288+I288</f>
        <v>0</v>
      </c>
      <c r="H288" s="72"/>
      <c r="I288" s="722"/>
    </row>
    <row r="289" spans="1:9" ht="27" customHeight="1" outlineLevel="1" thickBot="1" x14ac:dyDescent="0.3">
      <c r="A289" s="194"/>
      <c r="B289" s="207"/>
      <c r="C289" s="614"/>
      <c r="D289" s="615"/>
      <c r="E289" s="189" t="s">
        <v>13</v>
      </c>
      <c r="F289" s="210"/>
      <c r="G289" s="74">
        <f>H289+I289</f>
        <v>0</v>
      </c>
      <c r="H289" s="72"/>
      <c r="I289" s="722"/>
    </row>
    <row r="290" spans="1:9" ht="27" customHeight="1" outlineLevel="1" thickBot="1" x14ac:dyDescent="0.3">
      <c r="A290" s="194">
        <v>2440</v>
      </c>
      <c r="B290" s="227" t="s">
        <v>72</v>
      </c>
      <c r="C290" s="607">
        <v>4</v>
      </c>
      <c r="D290" s="608">
        <v>0</v>
      </c>
      <c r="E290" s="197" t="s">
        <v>368</v>
      </c>
      <c r="F290" s="198" t="s">
        <v>369</v>
      </c>
      <c r="G290" s="74">
        <f>H290+I290</f>
        <v>0</v>
      </c>
      <c r="H290" s="72">
        <f>H292+H296+H300</f>
        <v>0</v>
      </c>
      <c r="I290" s="722">
        <f>I292+I296+I300</f>
        <v>0</v>
      </c>
    </row>
    <row r="291" spans="1:9" s="630" customFormat="1" ht="27" customHeight="1" outlineLevel="1" thickBot="1" x14ac:dyDescent="0.3">
      <c r="A291" s="194"/>
      <c r="B291" s="183"/>
      <c r="C291" s="607"/>
      <c r="D291" s="608"/>
      <c r="E291" s="189" t="s">
        <v>808</v>
      </c>
      <c r="F291" s="198"/>
      <c r="G291" s="74"/>
      <c r="H291" s="72"/>
      <c r="I291" s="722"/>
    </row>
    <row r="292" spans="1:9" ht="27" customHeight="1" outlineLevel="1" thickBot="1" x14ac:dyDescent="0.3">
      <c r="A292" s="194">
        <v>2441</v>
      </c>
      <c r="B292" s="229" t="s">
        <v>72</v>
      </c>
      <c r="C292" s="614">
        <v>4</v>
      </c>
      <c r="D292" s="615">
        <v>1</v>
      </c>
      <c r="E292" s="189" t="s">
        <v>370</v>
      </c>
      <c r="F292" s="216" t="s">
        <v>371</v>
      </c>
      <c r="G292" s="74">
        <f>H292+I292</f>
        <v>0</v>
      </c>
      <c r="H292" s="72">
        <f>H294+H295</f>
        <v>0</v>
      </c>
      <c r="I292" s="722">
        <f>I294+I295</f>
        <v>0</v>
      </c>
    </row>
    <row r="293" spans="1:9" ht="27" customHeight="1" outlineLevel="1" thickBot="1" x14ac:dyDescent="0.3">
      <c r="A293" s="194"/>
      <c r="B293" s="207"/>
      <c r="C293" s="614"/>
      <c r="D293" s="615"/>
      <c r="E293" s="189" t="s">
        <v>12</v>
      </c>
      <c r="F293" s="210"/>
      <c r="G293" s="74"/>
      <c r="H293" s="72"/>
      <c r="I293" s="722"/>
    </row>
    <row r="294" spans="1:9" ht="27" customHeight="1" outlineLevel="1" thickBot="1" x14ac:dyDescent="0.3">
      <c r="A294" s="194"/>
      <c r="B294" s="207"/>
      <c r="C294" s="614"/>
      <c r="D294" s="615"/>
      <c r="E294" s="189" t="s">
        <v>13</v>
      </c>
      <c r="F294" s="210"/>
      <c r="G294" s="74">
        <f>H294+I294</f>
        <v>0</v>
      </c>
      <c r="H294" s="72"/>
      <c r="I294" s="722"/>
    </row>
    <row r="295" spans="1:9" ht="27" customHeight="1" outlineLevel="1" thickBot="1" x14ac:dyDescent="0.3">
      <c r="A295" s="194"/>
      <c r="B295" s="207"/>
      <c r="C295" s="614"/>
      <c r="D295" s="615"/>
      <c r="E295" s="189" t="s">
        <v>13</v>
      </c>
      <c r="F295" s="210"/>
      <c r="G295" s="74">
        <f>H295+I295</f>
        <v>0</v>
      </c>
      <c r="H295" s="72"/>
      <c r="I295" s="722"/>
    </row>
    <row r="296" spans="1:9" ht="27" customHeight="1" outlineLevel="1" thickBot="1" x14ac:dyDescent="0.3">
      <c r="A296" s="194">
        <v>2442</v>
      </c>
      <c r="B296" s="229" t="s">
        <v>72</v>
      </c>
      <c r="C296" s="614">
        <v>4</v>
      </c>
      <c r="D296" s="615">
        <v>2</v>
      </c>
      <c r="E296" s="189" t="s">
        <v>372</v>
      </c>
      <c r="F296" s="216" t="s">
        <v>373</v>
      </c>
      <c r="G296" s="74">
        <f>H296+I296</f>
        <v>0</v>
      </c>
      <c r="H296" s="72">
        <f>H298+H299</f>
        <v>0</v>
      </c>
      <c r="I296" s="722">
        <f>I298+I299</f>
        <v>0</v>
      </c>
    </row>
    <row r="297" spans="1:9" ht="27" customHeight="1" outlineLevel="1" thickBot="1" x14ac:dyDescent="0.3">
      <c r="A297" s="194"/>
      <c r="B297" s="207"/>
      <c r="C297" s="614"/>
      <c r="D297" s="615"/>
      <c r="E297" s="189" t="s">
        <v>12</v>
      </c>
      <c r="F297" s="210"/>
      <c r="G297" s="74"/>
      <c r="H297" s="72"/>
      <c r="I297" s="722"/>
    </row>
    <row r="298" spans="1:9" ht="27" customHeight="1" outlineLevel="1" thickBot="1" x14ac:dyDescent="0.3">
      <c r="A298" s="194"/>
      <c r="B298" s="207"/>
      <c r="C298" s="614"/>
      <c r="D298" s="615"/>
      <c r="E298" s="189" t="s">
        <v>13</v>
      </c>
      <c r="F298" s="210"/>
      <c r="G298" s="74">
        <f>H298+I298</f>
        <v>0</v>
      </c>
      <c r="H298" s="72"/>
      <c r="I298" s="722"/>
    </row>
    <row r="299" spans="1:9" ht="27" customHeight="1" outlineLevel="1" thickBot="1" x14ac:dyDescent="0.3">
      <c r="A299" s="194"/>
      <c r="B299" s="207"/>
      <c r="C299" s="614"/>
      <c r="D299" s="615"/>
      <c r="E299" s="189" t="s">
        <v>13</v>
      </c>
      <c r="F299" s="210"/>
      <c r="G299" s="74">
        <f>H299+I299</f>
        <v>0</v>
      </c>
      <c r="H299" s="72"/>
      <c r="I299" s="722"/>
    </row>
    <row r="300" spans="1:9" ht="27" customHeight="1" outlineLevel="1" thickBot="1" x14ac:dyDescent="0.3">
      <c r="A300" s="194">
        <v>2443</v>
      </c>
      <c r="B300" s="229" t="s">
        <v>72</v>
      </c>
      <c r="C300" s="614">
        <v>4</v>
      </c>
      <c r="D300" s="615">
        <v>3</v>
      </c>
      <c r="E300" s="189" t="s">
        <v>374</v>
      </c>
      <c r="F300" s="216" t="s">
        <v>375</v>
      </c>
      <c r="G300" s="74">
        <f>H300+I300</f>
        <v>0</v>
      </c>
      <c r="H300" s="72">
        <f>H302+H303</f>
        <v>0</v>
      </c>
      <c r="I300" s="722">
        <f>I302+I303</f>
        <v>0</v>
      </c>
    </row>
    <row r="301" spans="1:9" ht="27" customHeight="1" outlineLevel="1" thickBot="1" x14ac:dyDescent="0.3">
      <c r="A301" s="194"/>
      <c r="B301" s="207"/>
      <c r="C301" s="614"/>
      <c r="D301" s="615"/>
      <c r="E301" s="189" t="s">
        <v>12</v>
      </c>
      <c r="F301" s="210"/>
      <c r="G301" s="74"/>
      <c r="H301" s="72"/>
      <c r="I301" s="722"/>
    </row>
    <row r="302" spans="1:9" ht="27" customHeight="1" outlineLevel="1" thickBot="1" x14ac:dyDescent="0.3">
      <c r="A302" s="194"/>
      <c r="B302" s="207"/>
      <c r="C302" s="614"/>
      <c r="D302" s="615"/>
      <c r="E302" s="189" t="s">
        <v>13</v>
      </c>
      <c r="F302" s="210"/>
      <c r="G302" s="74">
        <f>H302+I302</f>
        <v>0</v>
      </c>
      <c r="H302" s="72"/>
      <c r="I302" s="722"/>
    </row>
    <row r="303" spans="1:9" ht="27" customHeight="1" outlineLevel="1" thickBot="1" x14ac:dyDescent="0.3">
      <c r="A303" s="194"/>
      <c r="B303" s="207"/>
      <c r="C303" s="614"/>
      <c r="D303" s="615"/>
      <c r="E303" s="189">
        <v>5113</v>
      </c>
      <c r="F303" s="210"/>
      <c r="G303" s="790">
        <f>H303+I303</f>
        <v>0</v>
      </c>
      <c r="H303" s="788"/>
      <c r="I303" s="797"/>
    </row>
    <row r="304" spans="1:9" ht="23.25" customHeight="1" thickBot="1" x14ac:dyDescent="0.3">
      <c r="A304" s="194">
        <v>2450</v>
      </c>
      <c r="B304" s="227" t="s">
        <v>72</v>
      </c>
      <c r="C304" s="607">
        <v>5</v>
      </c>
      <c r="D304" s="608">
        <v>0</v>
      </c>
      <c r="E304" s="197" t="s">
        <v>376</v>
      </c>
      <c r="F304" s="226" t="s">
        <v>377</v>
      </c>
      <c r="G304" s="790">
        <f>H304+I304</f>
        <v>629200</v>
      </c>
      <c r="H304" s="788">
        <f>H306+H320+H324+H328+H332</f>
        <v>4000</v>
      </c>
      <c r="I304" s="797">
        <f>I306+I317+I311+I316+I332</f>
        <v>625200</v>
      </c>
    </row>
    <row r="305" spans="1:12" s="630" customFormat="1" ht="20.25" customHeight="1" thickBot="1" x14ac:dyDescent="0.3">
      <c r="A305" s="194"/>
      <c r="B305" s="183"/>
      <c r="C305" s="607"/>
      <c r="D305" s="608"/>
      <c r="E305" s="189" t="s">
        <v>808</v>
      </c>
      <c r="F305" s="198"/>
      <c r="G305" s="790"/>
      <c r="H305" s="788"/>
      <c r="I305" s="797"/>
    </row>
    <row r="306" spans="1:12" ht="16.5" thickBot="1" x14ac:dyDescent="0.3">
      <c r="A306" s="194">
        <v>2451</v>
      </c>
      <c r="B306" s="229" t="s">
        <v>72</v>
      </c>
      <c r="C306" s="614">
        <v>5</v>
      </c>
      <c r="D306" s="615">
        <v>1</v>
      </c>
      <c r="E306" s="189" t="s">
        <v>378</v>
      </c>
      <c r="F306" s="216" t="s">
        <v>379</v>
      </c>
      <c r="G306" s="790">
        <f>H306+I306</f>
        <v>629200</v>
      </c>
      <c r="H306" s="788">
        <f>H310+H317+H308+H309</f>
        <v>4000</v>
      </c>
      <c r="I306" s="797">
        <f>I310+I312</f>
        <v>625200</v>
      </c>
    </row>
    <row r="307" spans="1:12" ht="27" customHeight="1" thickBot="1" x14ac:dyDescent="0.3">
      <c r="A307" s="194"/>
      <c r="B307" s="207"/>
      <c r="C307" s="614"/>
      <c r="D307" s="615"/>
      <c r="E307" s="189" t="s">
        <v>12</v>
      </c>
      <c r="F307" s="210"/>
      <c r="G307" s="74"/>
      <c r="H307" s="72"/>
      <c r="I307" s="74"/>
    </row>
    <row r="308" spans="1:12" ht="19.5" customHeight="1" thickBot="1" x14ac:dyDescent="0.3">
      <c r="A308" s="194"/>
      <c r="B308" s="207"/>
      <c r="C308" s="614"/>
      <c r="D308" s="615"/>
      <c r="E308" s="189">
        <v>4264</v>
      </c>
      <c r="F308" s="210"/>
      <c r="G308" s="790">
        <f>H308</f>
        <v>2000</v>
      </c>
      <c r="H308" s="788">
        <v>2000</v>
      </c>
      <c r="I308" s="790"/>
    </row>
    <row r="309" spans="1:12" ht="20.25" customHeight="1" thickBot="1" x14ac:dyDescent="0.3">
      <c r="A309" s="194"/>
      <c r="B309" s="207"/>
      <c r="C309" s="614"/>
      <c r="D309" s="615"/>
      <c r="E309" s="189">
        <v>4239</v>
      </c>
      <c r="F309" s="210"/>
      <c r="G309" s="790">
        <f>H309</f>
        <v>2000</v>
      </c>
      <c r="H309" s="788">
        <v>2000</v>
      </c>
      <c r="I309" s="790"/>
    </row>
    <row r="310" spans="1:12" ht="18" customHeight="1" thickBot="1" x14ac:dyDescent="0.3">
      <c r="A310" s="194"/>
      <c r="B310" s="207"/>
      <c r="C310" s="614"/>
      <c r="D310" s="615"/>
      <c r="E310" s="189">
        <v>5113</v>
      </c>
      <c r="F310" s="210"/>
      <c r="G310" s="790">
        <f>H310+I310</f>
        <v>621700</v>
      </c>
      <c r="H310" s="788"/>
      <c r="I310" s="799">
        <v>621700</v>
      </c>
      <c r="L310" s="692"/>
    </row>
    <row r="311" spans="1:12" ht="21" hidden="1" customHeight="1" thickBot="1" x14ac:dyDescent="0.3">
      <c r="A311" s="194"/>
      <c r="B311" s="207"/>
      <c r="C311" s="614"/>
      <c r="D311" s="615"/>
      <c r="E311" s="189">
        <v>5129</v>
      </c>
      <c r="F311" s="210"/>
      <c r="G311" s="74">
        <f t="shared" ref="G311:G316" si="7">H311+I311</f>
        <v>0</v>
      </c>
      <c r="H311" s="72"/>
      <c r="I311" s="74"/>
      <c r="L311" s="692"/>
    </row>
    <row r="312" spans="1:12" ht="17.25" customHeight="1" thickBot="1" x14ac:dyDescent="0.3">
      <c r="A312" s="194"/>
      <c r="B312" s="207"/>
      <c r="C312" s="614"/>
      <c r="D312" s="615"/>
      <c r="E312" s="189">
        <v>5134</v>
      </c>
      <c r="F312" s="210"/>
      <c r="G312" s="790">
        <f t="shared" si="7"/>
        <v>3500</v>
      </c>
      <c r="H312" s="788"/>
      <c r="I312" s="790">
        <v>3500</v>
      </c>
      <c r="L312" s="692"/>
    </row>
    <row r="313" spans="1:12" ht="21" hidden="1" customHeight="1" thickBot="1" x14ac:dyDescent="0.3">
      <c r="A313" s="194"/>
      <c r="B313" s="207"/>
      <c r="C313" s="614"/>
      <c r="D313" s="615"/>
      <c r="E313" s="189"/>
      <c r="F313" s="210"/>
      <c r="G313" s="74">
        <f t="shared" si="7"/>
        <v>0</v>
      </c>
      <c r="H313" s="72"/>
      <c r="I313" s="74"/>
      <c r="L313" s="692"/>
    </row>
    <row r="314" spans="1:12" ht="21" hidden="1" customHeight="1" thickBot="1" x14ac:dyDescent="0.3">
      <c r="A314" s="194"/>
      <c r="B314" s="207"/>
      <c r="C314" s="614"/>
      <c r="D314" s="615"/>
      <c r="E314" s="189"/>
      <c r="F314" s="210"/>
      <c r="G314" s="74">
        <f t="shared" si="7"/>
        <v>0</v>
      </c>
      <c r="H314" s="72"/>
      <c r="I314" s="74"/>
      <c r="L314" s="692"/>
    </row>
    <row r="315" spans="1:12" ht="21" hidden="1" customHeight="1" thickBot="1" x14ac:dyDescent="0.3">
      <c r="A315" s="194"/>
      <c r="B315" s="207"/>
      <c r="C315" s="614"/>
      <c r="D315" s="615"/>
      <c r="E315" s="189"/>
      <c r="F315" s="210"/>
      <c r="G315" s="74">
        <f t="shared" si="7"/>
        <v>0</v>
      </c>
      <c r="H315" s="72"/>
      <c r="I315" s="74"/>
      <c r="L315" s="692"/>
    </row>
    <row r="316" spans="1:12" ht="20.25" hidden="1" customHeight="1" thickBot="1" x14ac:dyDescent="0.3">
      <c r="A316" s="194">
        <v>2452</v>
      </c>
      <c r="B316" s="207" t="s">
        <v>72</v>
      </c>
      <c r="C316" s="614">
        <v>5</v>
      </c>
      <c r="D316" s="615">
        <v>5</v>
      </c>
      <c r="E316" s="189" t="s">
        <v>956</v>
      </c>
      <c r="F316" s="210"/>
      <c r="G316" s="790">
        <f t="shared" si="7"/>
        <v>0</v>
      </c>
      <c r="H316" s="788"/>
      <c r="I316" s="790">
        <f>I318+I319</f>
        <v>0</v>
      </c>
      <c r="L316" s="692"/>
    </row>
    <row r="317" spans="1:12" ht="24" hidden="1" customHeight="1" thickBot="1" x14ac:dyDescent="0.3">
      <c r="A317" s="194"/>
      <c r="B317" s="207"/>
      <c r="C317" s="614"/>
      <c r="D317" s="615"/>
      <c r="E317" s="189">
        <v>5113</v>
      </c>
      <c r="F317" s="210"/>
      <c r="G317" s="790">
        <f>H317+I317</f>
        <v>0</v>
      </c>
      <c r="H317" s="788"/>
      <c r="I317" s="798"/>
      <c r="L317" s="688"/>
    </row>
    <row r="318" spans="1:12" ht="25.5" hidden="1" customHeight="1" thickBot="1" x14ac:dyDescent="0.3">
      <c r="A318" s="194"/>
      <c r="B318" s="207"/>
      <c r="C318" s="614"/>
      <c r="D318" s="615"/>
      <c r="E318" s="189">
        <v>5112</v>
      </c>
      <c r="F318" s="210"/>
      <c r="G318" s="790">
        <f>H318+I318</f>
        <v>0</v>
      </c>
      <c r="H318" s="788"/>
      <c r="I318" s="798"/>
      <c r="L318" s="688"/>
    </row>
    <row r="319" spans="1:12" ht="21.75" hidden="1" customHeight="1" thickBot="1" x14ac:dyDescent="0.3">
      <c r="A319" s="194"/>
      <c r="B319" s="207"/>
      <c r="C319" s="614"/>
      <c r="D319" s="615"/>
      <c r="E319" s="189">
        <v>5134</v>
      </c>
      <c r="F319" s="210"/>
      <c r="G319" s="790">
        <f>H319+I319</f>
        <v>0</v>
      </c>
      <c r="H319" s="788"/>
      <c r="I319" s="798"/>
      <c r="L319" s="688"/>
    </row>
    <row r="320" spans="1:12" ht="47.25" hidden="1" customHeight="1" outlineLevel="1" thickBot="1" x14ac:dyDescent="0.3">
      <c r="A320" s="194">
        <v>2452</v>
      </c>
      <c r="B320" s="229" t="s">
        <v>72</v>
      </c>
      <c r="C320" s="614">
        <v>5</v>
      </c>
      <c r="D320" s="615">
        <v>2</v>
      </c>
      <c r="E320" s="189" t="s">
        <v>380</v>
      </c>
      <c r="F320" s="216" t="s">
        <v>381</v>
      </c>
      <c r="G320" s="74">
        <f>H320+I320</f>
        <v>0</v>
      </c>
      <c r="H320" s="72">
        <f>H322+H323</f>
        <v>0</v>
      </c>
      <c r="I320" s="74">
        <f>I322+I323</f>
        <v>0</v>
      </c>
    </row>
    <row r="321" spans="1:9" ht="47.25" hidden="1" customHeight="1" outlineLevel="1" thickBot="1" x14ac:dyDescent="0.3">
      <c r="A321" s="194"/>
      <c r="B321" s="207"/>
      <c r="C321" s="614"/>
      <c r="D321" s="615"/>
      <c r="E321" s="189" t="s">
        <v>12</v>
      </c>
      <c r="F321" s="210"/>
      <c r="G321" s="74"/>
      <c r="H321" s="72"/>
      <c r="I321" s="74"/>
    </row>
    <row r="322" spans="1:9" ht="47.25" hidden="1" customHeight="1" outlineLevel="1" thickBot="1" x14ac:dyDescent="0.3">
      <c r="A322" s="194"/>
      <c r="B322" s="207"/>
      <c r="C322" s="614"/>
      <c r="D322" s="615"/>
      <c r="E322" s="189" t="s">
        <v>13</v>
      </c>
      <c r="F322" s="210"/>
      <c r="G322" s="74">
        <f>H322+I322</f>
        <v>0</v>
      </c>
      <c r="H322" s="72"/>
      <c r="I322" s="74"/>
    </row>
    <row r="323" spans="1:9" ht="47.25" hidden="1" customHeight="1" outlineLevel="1" thickBot="1" x14ac:dyDescent="0.3">
      <c r="A323" s="194"/>
      <c r="B323" s="207"/>
      <c r="C323" s="614"/>
      <c r="D323" s="615"/>
      <c r="E323" s="189" t="s">
        <v>13</v>
      </c>
      <c r="F323" s="210"/>
      <c r="G323" s="74">
        <f>H323+I323</f>
        <v>0</v>
      </c>
      <c r="H323" s="72"/>
      <c r="I323" s="74"/>
    </row>
    <row r="324" spans="1:9" ht="47.25" hidden="1" customHeight="1" outlineLevel="1" thickBot="1" x14ac:dyDescent="0.3">
      <c r="A324" s="194">
        <v>2453</v>
      </c>
      <c r="B324" s="229" t="s">
        <v>72</v>
      </c>
      <c r="C324" s="614">
        <v>5</v>
      </c>
      <c r="D324" s="615">
        <v>3</v>
      </c>
      <c r="E324" s="189" t="s">
        <v>382</v>
      </c>
      <c r="F324" s="216" t="s">
        <v>383</v>
      </c>
      <c r="G324" s="74">
        <f>H324+I324</f>
        <v>0</v>
      </c>
      <c r="H324" s="72">
        <f>H326+H327</f>
        <v>0</v>
      </c>
      <c r="I324" s="74">
        <f>I326+I327</f>
        <v>0</v>
      </c>
    </row>
    <row r="325" spans="1:9" ht="47.25" hidden="1" customHeight="1" outlineLevel="1" thickBot="1" x14ac:dyDescent="0.3">
      <c r="A325" s="194"/>
      <c r="B325" s="207"/>
      <c r="C325" s="614"/>
      <c r="D325" s="615"/>
      <c r="E325" s="189" t="s">
        <v>12</v>
      </c>
      <c r="F325" s="210"/>
      <c r="G325" s="74"/>
      <c r="H325" s="72"/>
      <c r="I325" s="74"/>
    </row>
    <row r="326" spans="1:9" ht="47.25" hidden="1" customHeight="1" outlineLevel="1" thickBot="1" x14ac:dyDescent="0.3">
      <c r="A326" s="194"/>
      <c r="B326" s="207"/>
      <c r="C326" s="614"/>
      <c r="D326" s="615"/>
      <c r="E326" s="189" t="s">
        <v>13</v>
      </c>
      <c r="F326" s="210"/>
      <c r="G326" s="74">
        <f>H326+I326</f>
        <v>0</v>
      </c>
      <c r="H326" s="72"/>
      <c r="I326" s="74"/>
    </row>
    <row r="327" spans="1:9" ht="47.25" hidden="1" customHeight="1" outlineLevel="1" thickBot="1" x14ac:dyDescent="0.3">
      <c r="A327" s="194"/>
      <c r="B327" s="207"/>
      <c r="C327" s="614"/>
      <c r="D327" s="615"/>
      <c r="E327" s="189" t="s">
        <v>13</v>
      </c>
      <c r="F327" s="210"/>
      <c r="G327" s="74">
        <f>H327+I327</f>
        <v>0</v>
      </c>
      <c r="H327" s="72"/>
      <c r="I327" s="74"/>
    </row>
    <row r="328" spans="1:9" ht="47.25" hidden="1" customHeight="1" outlineLevel="1" thickBot="1" x14ac:dyDescent="0.3">
      <c r="A328" s="194">
        <v>2454</v>
      </c>
      <c r="B328" s="229" t="s">
        <v>72</v>
      </c>
      <c r="C328" s="614">
        <v>5</v>
      </c>
      <c r="D328" s="615">
        <v>4</v>
      </c>
      <c r="E328" s="189" t="s">
        <v>384</v>
      </c>
      <c r="F328" s="216" t="s">
        <v>385</v>
      </c>
      <c r="G328" s="74">
        <f>H328+I328</f>
        <v>0</v>
      </c>
      <c r="H328" s="72">
        <f>H330+H331</f>
        <v>0</v>
      </c>
      <c r="I328" s="74">
        <f>I330+I331</f>
        <v>0</v>
      </c>
    </row>
    <row r="329" spans="1:9" ht="47.25" hidden="1" customHeight="1" outlineLevel="1" thickBot="1" x14ac:dyDescent="0.3">
      <c r="A329" s="194"/>
      <c r="B329" s="207"/>
      <c r="C329" s="614"/>
      <c r="D329" s="615"/>
      <c r="E329" s="189" t="s">
        <v>12</v>
      </c>
      <c r="F329" s="210"/>
      <c r="G329" s="74"/>
      <c r="H329" s="72"/>
      <c r="I329" s="74"/>
    </row>
    <row r="330" spans="1:9" ht="47.25" hidden="1" customHeight="1" outlineLevel="1" thickBot="1" x14ac:dyDescent="0.3">
      <c r="A330" s="194"/>
      <c r="B330" s="207"/>
      <c r="C330" s="614"/>
      <c r="D330" s="615"/>
      <c r="E330" s="189" t="s">
        <v>13</v>
      </c>
      <c r="F330" s="210"/>
      <c r="G330" s="74">
        <f>H330+I330</f>
        <v>0</v>
      </c>
      <c r="H330" s="72"/>
      <c r="I330" s="74"/>
    </row>
    <row r="331" spans="1:9" ht="47.25" hidden="1" customHeight="1" outlineLevel="1" thickBot="1" x14ac:dyDescent="0.3">
      <c r="A331" s="194"/>
      <c r="B331" s="207"/>
      <c r="C331" s="614"/>
      <c r="D331" s="615"/>
      <c r="E331" s="189" t="s">
        <v>13</v>
      </c>
      <c r="F331" s="210"/>
      <c r="G331" s="74">
        <f>H331+I331</f>
        <v>0</v>
      </c>
      <c r="H331" s="72"/>
      <c r="I331" s="74"/>
    </row>
    <row r="332" spans="1:9" ht="47.25" customHeight="1" outlineLevel="1" thickBot="1" x14ac:dyDescent="0.3">
      <c r="A332" s="194">
        <v>2455</v>
      </c>
      <c r="B332" s="229" t="s">
        <v>72</v>
      </c>
      <c r="C332" s="614">
        <v>5</v>
      </c>
      <c r="D332" s="615">
        <v>5</v>
      </c>
      <c r="E332" s="189" t="s">
        <v>386</v>
      </c>
      <c r="F332" s="216" t="s">
        <v>387</v>
      </c>
      <c r="G332" s="790">
        <f>H332+I332</f>
        <v>0</v>
      </c>
      <c r="H332" s="788">
        <f>H334+H335</f>
        <v>0</v>
      </c>
      <c r="I332" s="790">
        <f>I334+I335</f>
        <v>0</v>
      </c>
    </row>
    <row r="333" spans="1:9" ht="27.75" customHeight="1" outlineLevel="1" thickBot="1" x14ac:dyDescent="0.3">
      <c r="A333" s="194"/>
      <c r="B333" s="207"/>
      <c r="C333" s="614"/>
      <c r="D333" s="615"/>
      <c r="E333" s="189" t="s">
        <v>12</v>
      </c>
      <c r="F333" s="210"/>
      <c r="G333" s="790"/>
      <c r="H333" s="788"/>
      <c r="I333" s="790"/>
    </row>
    <row r="334" spans="1:9" ht="24" customHeight="1" outlineLevel="1" thickBot="1" x14ac:dyDescent="0.3">
      <c r="A334" s="194"/>
      <c r="B334" s="207"/>
      <c r="C334" s="614"/>
      <c r="D334" s="615"/>
      <c r="E334" s="189">
        <v>5112</v>
      </c>
      <c r="F334" s="210"/>
      <c r="G334" s="790">
        <f>H334+I334</f>
        <v>0</v>
      </c>
      <c r="H334" s="788"/>
      <c r="I334" s="790"/>
    </row>
    <row r="335" spans="1:9" ht="18.75" customHeight="1" outlineLevel="1" thickBot="1" x14ac:dyDescent="0.3">
      <c r="A335" s="194"/>
      <c r="B335" s="207"/>
      <c r="C335" s="614"/>
      <c r="D335" s="615"/>
      <c r="E335" s="189">
        <v>5134</v>
      </c>
      <c r="F335" s="210"/>
      <c r="G335" s="790">
        <f>H335+I335</f>
        <v>0</v>
      </c>
      <c r="H335" s="788"/>
      <c r="I335" s="790"/>
    </row>
    <row r="336" spans="1:9" ht="32.25" customHeight="1" outlineLevel="1" thickBot="1" x14ac:dyDescent="0.3">
      <c r="A336" s="194">
        <v>2460</v>
      </c>
      <c r="B336" s="227" t="s">
        <v>72</v>
      </c>
      <c r="C336" s="607">
        <v>6</v>
      </c>
      <c r="D336" s="608">
        <v>0</v>
      </c>
      <c r="E336" s="197" t="s">
        <v>388</v>
      </c>
      <c r="F336" s="198" t="s">
        <v>389</v>
      </c>
      <c r="G336" s="74">
        <f>H336+I336</f>
        <v>0</v>
      </c>
      <c r="H336" s="72">
        <f>H338</f>
        <v>0</v>
      </c>
      <c r="I336" s="74">
        <f>I338</f>
        <v>0</v>
      </c>
    </row>
    <row r="337" spans="1:9" s="630" customFormat="1" ht="47.25" hidden="1" customHeight="1" outlineLevel="1" thickBot="1" x14ac:dyDescent="0.3">
      <c r="A337" s="194"/>
      <c r="B337" s="183"/>
      <c r="C337" s="607"/>
      <c r="D337" s="608"/>
      <c r="E337" s="189" t="s">
        <v>808</v>
      </c>
      <c r="F337" s="198"/>
      <c r="G337" s="74"/>
      <c r="H337" s="72"/>
      <c r="I337" s="74"/>
    </row>
    <row r="338" spans="1:9" ht="47.25" hidden="1" customHeight="1" outlineLevel="1" thickBot="1" x14ac:dyDescent="0.3">
      <c r="A338" s="194">
        <v>2461</v>
      </c>
      <c r="B338" s="229" t="s">
        <v>72</v>
      </c>
      <c r="C338" s="614">
        <v>6</v>
      </c>
      <c r="D338" s="615">
        <v>1</v>
      </c>
      <c r="E338" s="189" t="s">
        <v>390</v>
      </c>
      <c r="F338" s="216" t="s">
        <v>389</v>
      </c>
      <c r="G338" s="74">
        <f>H338+I338</f>
        <v>0</v>
      </c>
      <c r="H338" s="72">
        <f>H340+H341</f>
        <v>0</v>
      </c>
      <c r="I338" s="74">
        <f>I340+I341</f>
        <v>0</v>
      </c>
    </row>
    <row r="339" spans="1:9" ht="47.25" hidden="1" customHeight="1" outlineLevel="1" thickBot="1" x14ac:dyDescent="0.3">
      <c r="A339" s="194"/>
      <c r="B339" s="207"/>
      <c r="C339" s="614"/>
      <c r="D339" s="615"/>
      <c r="E339" s="189" t="s">
        <v>12</v>
      </c>
      <c r="F339" s="210"/>
      <c r="G339" s="74"/>
      <c r="H339" s="72"/>
      <c r="I339" s="74"/>
    </row>
    <row r="340" spans="1:9" ht="47.25" hidden="1" customHeight="1" outlineLevel="1" thickBot="1" x14ac:dyDescent="0.3">
      <c r="A340" s="194"/>
      <c r="B340" s="207"/>
      <c r="C340" s="614"/>
      <c r="D340" s="615"/>
      <c r="E340" s="189"/>
      <c r="F340" s="210"/>
      <c r="G340" s="74">
        <f>H340+I340</f>
        <v>0</v>
      </c>
      <c r="H340" s="72"/>
      <c r="I340" s="74"/>
    </row>
    <row r="341" spans="1:9" ht="47.25" hidden="1" customHeight="1" outlineLevel="1" thickBot="1" x14ac:dyDescent="0.3">
      <c r="A341" s="194"/>
      <c r="B341" s="207"/>
      <c r="C341" s="614"/>
      <c r="D341" s="615"/>
      <c r="E341" s="189" t="s">
        <v>13</v>
      </c>
      <c r="F341" s="210"/>
      <c r="G341" s="74">
        <f>H341+I341</f>
        <v>0</v>
      </c>
      <c r="H341" s="72"/>
      <c r="I341" s="74"/>
    </row>
    <row r="342" spans="1:9" ht="47.25" customHeight="1" outlineLevel="1" thickBot="1" x14ac:dyDescent="0.3">
      <c r="A342" s="194">
        <v>2470</v>
      </c>
      <c r="B342" s="227" t="s">
        <v>72</v>
      </c>
      <c r="C342" s="607">
        <v>7</v>
      </c>
      <c r="D342" s="608">
        <v>0</v>
      </c>
      <c r="E342" s="197" t="s">
        <v>391</v>
      </c>
      <c r="F342" s="226" t="s">
        <v>392</v>
      </c>
      <c r="G342" s="74">
        <f>H342+I342</f>
        <v>0</v>
      </c>
      <c r="H342" s="72">
        <f>H344+H348+H352+H356</f>
        <v>0</v>
      </c>
      <c r="I342" s="74">
        <f>I344+I348+I352+I356</f>
        <v>0</v>
      </c>
    </row>
    <row r="343" spans="1:9" s="630" customFormat="1" ht="47.25" customHeight="1" outlineLevel="1" thickBot="1" x14ac:dyDescent="0.3">
      <c r="A343" s="194"/>
      <c r="B343" s="183"/>
      <c r="C343" s="607"/>
      <c r="D343" s="608"/>
      <c r="E343" s="189" t="s">
        <v>808</v>
      </c>
      <c r="F343" s="198"/>
      <c r="G343" s="74"/>
      <c r="H343" s="72"/>
      <c r="I343" s="74"/>
    </row>
    <row r="344" spans="1:9" ht="47.25" customHeight="1" outlineLevel="1" thickBot="1" x14ac:dyDescent="0.3">
      <c r="A344" s="194">
        <v>2471</v>
      </c>
      <c r="B344" s="229" t="s">
        <v>72</v>
      </c>
      <c r="C344" s="614">
        <v>7</v>
      </c>
      <c r="D344" s="615">
        <v>1</v>
      </c>
      <c r="E344" s="189" t="s">
        <v>393</v>
      </c>
      <c r="F344" s="216" t="s">
        <v>394</v>
      </c>
      <c r="G344" s="74">
        <f>H344+I344</f>
        <v>0</v>
      </c>
      <c r="H344" s="72">
        <f>H346+H347</f>
        <v>0</v>
      </c>
      <c r="I344" s="74">
        <f>I346+I347</f>
        <v>0</v>
      </c>
    </row>
    <row r="345" spans="1:9" ht="47.25" customHeight="1" outlineLevel="1" thickBot="1" x14ac:dyDescent="0.3">
      <c r="A345" s="194"/>
      <c r="B345" s="207"/>
      <c r="C345" s="614"/>
      <c r="D345" s="615"/>
      <c r="E345" s="189" t="s">
        <v>12</v>
      </c>
      <c r="F345" s="210"/>
      <c r="G345" s="74"/>
      <c r="H345" s="72"/>
      <c r="I345" s="74"/>
    </row>
    <row r="346" spans="1:9" ht="29.25" customHeight="1" outlineLevel="1" thickBot="1" x14ac:dyDescent="0.3">
      <c r="A346" s="194"/>
      <c r="B346" s="207"/>
      <c r="C346" s="614"/>
      <c r="D346" s="615"/>
      <c r="E346" s="189" t="s">
        <v>13</v>
      </c>
      <c r="F346" s="210"/>
      <c r="G346" s="74">
        <f>H346+I346</f>
        <v>0</v>
      </c>
      <c r="H346" s="72"/>
      <c r="I346" s="74"/>
    </row>
    <row r="347" spans="1:9" ht="47.25" hidden="1" customHeight="1" outlineLevel="1" thickBot="1" x14ac:dyDescent="0.3">
      <c r="A347" s="194"/>
      <c r="B347" s="207"/>
      <c r="C347" s="614"/>
      <c r="D347" s="615"/>
      <c r="E347" s="189" t="s">
        <v>13</v>
      </c>
      <c r="F347" s="210"/>
      <c r="G347" s="74">
        <f>H347+I347</f>
        <v>0</v>
      </c>
      <c r="H347" s="72"/>
      <c r="I347" s="74"/>
    </row>
    <row r="348" spans="1:9" ht="47.25" hidden="1" customHeight="1" outlineLevel="1" thickBot="1" x14ac:dyDescent="0.3">
      <c r="A348" s="194">
        <v>2472</v>
      </c>
      <c r="B348" s="229" t="s">
        <v>72</v>
      </c>
      <c r="C348" s="614">
        <v>7</v>
      </c>
      <c r="D348" s="615">
        <v>2</v>
      </c>
      <c r="E348" s="189" t="s">
        <v>395</v>
      </c>
      <c r="F348" s="232" t="s">
        <v>396</v>
      </c>
      <c r="G348" s="74">
        <f>H348+I348</f>
        <v>0</v>
      </c>
      <c r="H348" s="72">
        <f>H350+H351</f>
        <v>0</v>
      </c>
      <c r="I348" s="74">
        <f>I350+I351</f>
        <v>0</v>
      </c>
    </row>
    <row r="349" spans="1:9" ht="30" customHeight="1" outlineLevel="1" thickBot="1" x14ac:dyDescent="0.3">
      <c r="A349" s="194"/>
      <c r="B349" s="207"/>
      <c r="C349" s="614"/>
      <c r="D349" s="615"/>
      <c r="E349" s="189" t="s">
        <v>12</v>
      </c>
      <c r="F349" s="210"/>
      <c r="G349" s="74"/>
      <c r="H349" s="72"/>
      <c r="I349" s="74"/>
    </row>
    <row r="350" spans="1:9" ht="47.25" hidden="1" customHeight="1" outlineLevel="1" thickBot="1" x14ac:dyDescent="0.3">
      <c r="A350" s="194"/>
      <c r="B350" s="207"/>
      <c r="C350" s="614"/>
      <c r="D350" s="615"/>
      <c r="E350" s="189" t="s">
        <v>13</v>
      </c>
      <c r="F350" s="210"/>
      <c r="G350" s="74">
        <f>H350+I350</f>
        <v>0</v>
      </c>
      <c r="H350" s="72"/>
      <c r="I350" s="74"/>
    </row>
    <row r="351" spans="1:9" ht="47.25" hidden="1" customHeight="1" outlineLevel="1" thickBot="1" x14ac:dyDescent="0.3">
      <c r="A351" s="194"/>
      <c r="B351" s="207"/>
      <c r="C351" s="614"/>
      <c r="D351" s="615"/>
      <c r="E351" s="189" t="s">
        <v>13</v>
      </c>
      <c r="F351" s="210"/>
      <c r="G351" s="74">
        <f>H351+I351</f>
        <v>0</v>
      </c>
      <c r="H351" s="72"/>
      <c r="I351" s="74"/>
    </row>
    <row r="352" spans="1:9" ht="47.25" hidden="1" customHeight="1" outlineLevel="1" thickBot="1" x14ac:dyDescent="0.3">
      <c r="A352" s="194">
        <v>2473</v>
      </c>
      <c r="B352" s="229" t="s">
        <v>72</v>
      </c>
      <c r="C352" s="614">
        <v>7</v>
      </c>
      <c r="D352" s="615">
        <v>3</v>
      </c>
      <c r="E352" s="189" t="s">
        <v>397</v>
      </c>
      <c r="F352" s="216" t="s">
        <v>398</v>
      </c>
      <c r="G352" s="74">
        <f>H352+I352</f>
        <v>0</v>
      </c>
      <c r="H352" s="72">
        <f>H354+H355</f>
        <v>0</v>
      </c>
      <c r="I352" s="74">
        <f>I354+I355</f>
        <v>0</v>
      </c>
    </row>
    <row r="353" spans="1:9" ht="47.25" hidden="1" customHeight="1" outlineLevel="1" thickBot="1" x14ac:dyDescent="0.3">
      <c r="A353" s="194"/>
      <c r="B353" s="207"/>
      <c r="C353" s="614"/>
      <c r="D353" s="615"/>
      <c r="E353" s="189" t="s">
        <v>12</v>
      </c>
      <c r="F353" s="210"/>
      <c r="G353" s="74"/>
      <c r="H353" s="72"/>
      <c r="I353" s="74"/>
    </row>
    <row r="354" spans="1:9" ht="47.25" hidden="1" customHeight="1" outlineLevel="1" thickBot="1" x14ac:dyDescent="0.3">
      <c r="A354" s="194"/>
      <c r="B354" s="207"/>
      <c r="C354" s="614"/>
      <c r="D354" s="615"/>
      <c r="E354" s="189" t="s">
        <v>13</v>
      </c>
      <c r="F354" s="210"/>
      <c r="G354" s="74">
        <f>H354+I354</f>
        <v>0</v>
      </c>
      <c r="H354" s="72"/>
      <c r="I354" s="74"/>
    </row>
    <row r="355" spans="1:9" ht="47.25" hidden="1" customHeight="1" outlineLevel="1" thickBot="1" x14ac:dyDescent="0.3">
      <c r="A355" s="194"/>
      <c r="B355" s="207"/>
      <c r="C355" s="614"/>
      <c r="D355" s="615"/>
      <c r="E355" s="189" t="s">
        <v>13</v>
      </c>
      <c r="F355" s="210"/>
      <c r="G355" s="74">
        <f>H355+I355</f>
        <v>0</v>
      </c>
      <c r="H355" s="72"/>
      <c r="I355" s="74"/>
    </row>
    <row r="356" spans="1:9" ht="24.75" customHeight="1" outlineLevel="1" thickBot="1" x14ac:dyDescent="0.3">
      <c r="A356" s="194">
        <v>2474</v>
      </c>
      <c r="B356" s="229" t="s">
        <v>72</v>
      </c>
      <c r="C356" s="614">
        <v>7</v>
      </c>
      <c r="D356" s="615">
        <v>4</v>
      </c>
      <c r="E356" s="189" t="s">
        <v>399</v>
      </c>
      <c r="F356" s="210" t="s">
        <v>400</v>
      </c>
      <c r="G356" s="74">
        <f>H356+I356</f>
        <v>0</v>
      </c>
      <c r="H356" s="72">
        <f>H358+H359</f>
        <v>0</v>
      </c>
      <c r="I356" s="74">
        <f>I358+I359</f>
        <v>0</v>
      </c>
    </row>
    <row r="357" spans="1:9" ht="47.25" hidden="1" customHeight="1" outlineLevel="1" thickBot="1" x14ac:dyDescent="0.3">
      <c r="A357" s="194"/>
      <c r="B357" s="207"/>
      <c r="C357" s="614"/>
      <c r="D357" s="615"/>
      <c r="E357" s="189" t="s">
        <v>12</v>
      </c>
      <c r="F357" s="210"/>
      <c r="G357" s="74"/>
      <c r="H357" s="72"/>
      <c r="I357" s="74"/>
    </row>
    <row r="358" spans="1:9" ht="47.25" hidden="1" customHeight="1" outlineLevel="1" thickBot="1" x14ac:dyDescent="0.3">
      <c r="A358" s="194"/>
      <c r="B358" s="207"/>
      <c r="C358" s="614"/>
      <c r="D358" s="615"/>
      <c r="E358" s="189" t="s">
        <v>13</v>
      </c>
      <c r="F358" s="210"/>
      <c r="G358" s="74">
        <f>H358+I358</f>
        <v>0</v>
      </c>
      <c r="H358" s="72"/>
      <c r="I358" s="74"/>
    </row>
    <row r="359" spans="1:9" ht="47.25" hidden="1" customHeight="1" outlineLevel="1" thickBot="1" x14ac:dyDescent="0.3">
      <c r="A359" s="194"/>
      <c r="B359" s="207"/>
      <c r="C359" s="614"/>
      <c r="D359" s="615"/>
      <c r="E359" s="189" t="s">
        <v>13</v>
      </c>
      <c r="F359" s="210"/>
      <c r="G359" s="74">
        <f>H359+I359</f>
        <v>0</v>
      </c>
      <c r="H359" s="72"/>
      <c r="I359" s="74"/>
    </row>
    <row r="360" spans="1:9" ht="47.25" hidden="1" customHeight="1" outlineLevel="1" thickBot="1" x14ac:dyDescent="0.3">
      <c r="A360" s="194">
        <v>2480</v>
      </c>
      <c r="B360" s="227" t="s">
        <v>72</v>
      </c>
      <c r="C360" s="607">
        <v>8</v>
      </c>
      <c r="D360" s="608">
        <v>0</v>
      </c>
      <c r="E360" s="197" t="s">
        <v>401</v>
      </c>
      <c r="F360" s="198" t="s">
        <v>402</v>
      </c>
      <c r="G360" s="74">
        <f>H360+I360</f>
        <v>0</v>
      </c>
      <c r="H360" s="72">
        <f>H362+H366+H370+H374</f>
        <v>0</v>
      </c>
      <c r="I360" s="74">
        <f>I362+I366+I370+I374</f>
        <v>0</v>
      </c>
    </row>
    <row r="361" spans="1:9" s="630" customFormat="1" ht="47.25" hidden="1" customHeight="1" outlineLevel="1" thickBot="1" x14ac:dyDescent="0.3">
      <c r="A361" s="194"/>
      <c r="B361" s="183"/>
      <c r="C361" s="607"/>
      <c r="D361" s="608"/>
      <c r="E361" s="189" t="s">
        <v>808</v>
      </c>
      <c r="F361" s="198"/>
      <c r="G361" s="74"/>
      <c r="H361" s="72"/>
      <c r="I361" s="74"/>
    </row>
    <row r="362" spans="1:9" ht="39.75" customHeight="1" outlineLevel="1" thickBot="1" x14ac:dyDescent="0.3">
      <c r="A362" s="194">
        <v>2481</v>
      </c>
      <c r="B362" s="229" t="s">
        <v>72</v>
      </c>
      <c r="C362" s="614">
        <v>8</v>
      </c>
      <c r="D362" s="615">
        <v>1</v>
      </c>
      <c r="E362" s="189" t="s">
        <v>403</v>
      </c>
      <c r="F362" s="216" t="s">
        <v>404</v>
      </c>
      <c r="G362" s="74">
        <f>H362+I362</f>
        <v>0</v>
      </c>
      <c r="H362" s="72">
        <f>H364+H365</f>
        <v>0</v>
      </c>
      <c r="I362" s="74">
        <f>I364+I365</f>
        <v>0</v>
      </c>
    </row>
    <row r="363" spans="1:9" ht="47.25" hidden="1" customHeight="1" outlineLevel="1" thickBot="1" x14ac:dyDescent="0.3">
      <c r="A363" s="194"/>
      <c r="B363" s="207"/>
      <c r="C363" s="614"/>
      <c r="D363" s="615"/>
      <c r="E363" s="189" t="s">
        <v>12</v>
      </c>
      <c r="F363" s="210"/>
      <c r="G363" s="74"/>
      <c r="H363" s="72"/>
      <c r="I363" s="74"/>
    </row>
    <row r="364" spans="1:9" ht="47.25" hidden="1" customHeight="1" outlineLevel="1" thickBot="1" x14ac:dyDescent="0.3">
      <c r="A364" s="194"/>
      <c r="B364" s="207"/>
      <c r="C364" s="614"/>
      <c r="D364" s="615"/>
      <c r="E364" s="189" t="s">
        <v>13</v>
      </c>
      <c r="F364" s="210"/>
      <c r="G364" s="74">
        <f>H364+I364</f>
        <v>0</v>
      </c>
      <c r="H364" s="72"/>
      <c r="I364" s="74"/>
    </row>
    <row r="365" spans="1:9" ht="47.25" hidden="1" customHeight="1" outlineLevel="1" thickBot="1" x14ac:dyDescent="0.3">
      <c r="A365" s="194"/>
      <c r="B365" s="207"/>
      <c r="C365" s="614"/>
      <c r="D365" s="615"/>
      <c r="E365" s="189" t="s">
        <v>13</v>
      </c>
      <c r="F365" s="210"/>
      <c r="G365" s="74">
        <f>H365+I365</f>
        <v>0</v>
      </c>
      <c r="H365" s="72"/>
      <c r="I365" s="74"/>
    </row>
    <row r="366" spans="1:9" ht="38.25" customHeight="1" outlineLevel="1" thickBot="1" x14ac:dyDescent="0.3">
      <c r="A366" s="194">
        <v>2482</v>
      </c>
      <c r="B366" s="229" t="s">
        <v>72</v>
      </c>
      <c r="C366" s="614">
        <v>8</v>
      </c>
      <c r="D366" s="615">
        <v>2</v>
      </c>
      <c r="E366" s="189" t="s">
        <v>405</v>
      </c>
      <c r="F366" s="216" t="s">
        <v>406</v>
      </c>
      <c r="G366" s="74">
        <f>H366+I366</f>
        <v>0</v>
      </c>
      <c r="H366" s="72">
        <f>H368+H369</f>
        <v>0</v>
      </c>
      <c r="I366" s="74">
        <f>I368+I369</f>
        <v>0</v>
      </c>
    </row>
    <row r="367" spans="1:9" ht="47.25" hidden="1" customHeight="1" outlineLevel="1" thickBot="1" x14ac:dyDescent="0.3">
      <c r="A367" s="194"/>
      <c r="B367" s="207"/>
      <c r="C367" s="614"/>
      <c r="D367" s="615"/>
      <c r="E367" s="189" t="s">
        <v>12</v>
      </c>
      <c r="F367" s="210"/>
      <c r="G367" s="74"/>
      <c r="H367" s="72"/>
      <c r="I367" s="74"/>
    </row>
    <row r="368" spans="1:9" ht="47.25" hidden="1" customHeight="1" outlineLevel="1" thickBot="1" x14ac:dyDescent="0.3">
      <c r="A368" s="194"/>
      <c r="B368" s="207"/>
      <c r="C368" s="614"/>
      <c r="D368" s="615"/>
      <c r="E368" s="189" t="s">
        <v>13</v>
      </c>
      <c r="F368" s="210"/>
      <c r="G368" s="74">
        <f>H368+I368</f>
        <v>0</v>
      </c>
      <c r="H368" s="72"/>
      <c r="I368" s="74"/>
    </row>
    <row r="369" spans="1:9" ht="47.25" hidden="1" customHeight="1" outlineLevel="1" thickBot="1" x14ac:dyDescent="0.3">
      <c r="A369" s="194"/>
      <c r="B369" s="207"/>
      <c r="C369" s="614"/>
      <c r="D369" s="615"/>
      <c r="E369" s="189" t="s">
        <v>13</v>
      </c>
      <c r="F369" s="210"/>
      <c r="G369" s="74">
        <f>H369+I369</f>
        <v>0</v>
      </c>
      <c r="H369" s="72"/>
      <c r="I369" s="74"/>
    </row>
    <row r="370" spans="1:9" ht="37.5" customHeight="1" outlineLevel="1" thickBot="1" x14ac:dyDescent="0.3">
      <c r="A370" s="194">
        <v>2483</v>
      </c>
      <c r="B370" s="229" t="s">
        <v>72</v>
      </c>
      <c r="C370" s="614">
        <v>8</v>
      </c>
      <c r="D370" s="615">
        <v>3</v>
      </c>
      <c r="E370" s="189" t="s">
        <v>407</v>
      </c>
      <c r="F370" s="216" t="s">
        <v>408</v>
      </c>
      <c r="G370" s="74">
        <f>H370+I370</f>
        <v>0</v>
      </c>
      <c r="H370" s="72">
        <f>H372+H373</f>
        <v>0</v>
      </c>
      <c r="I370" s="74">
        <f>I372+I373</f>
        <v>0</v>
      </c>
    </row>
    <row r="371" spans="1:9" ht="47.25" hidden="1" customHeight="1" outlineLevel="1" thickBot="1" x14ac:dyDescent="0.3">
      <c r="A371" s="194"/>
      <c r="B371" s="207"/>
      <c r="C371" s="614"/>
      <c r="D371" s="615"/>
      <c r="E371" s="189" t="s">
        <v>12</v>
      </c>
      <c r="F371" s="210"/>
      <c r="G371" s="74"/>
      <c r="H371" s="72"/>
      <c r="I371" s="74"/>
    </row>
    <row r="372" spans="1:9" ht="47.25" hidden="1" customHeight="1" outlineLevel="1" thickBot="1" x14ac:dyDescent="0.3">
      <c r="A372" s="194"/>
      <c r="B372" s="207"/>
      <c r="C372" s="614"/>
      <c r="D372" s="615"/>
      <c r="E372" s="189" t="s">
        <v>13</v>
      </c>
      <c r="F372" s="210"/>
      <c r="G372" s="74">
        <f>H372+I372</f>
        <v>0</v>
      </c>
      <c r="H372" s="72"/>
      <c r="I372" s="74"/>
    </row>
    <row r="373" spans="1:9" ht="47.25" hidden="1" customHeight="1" outlineLevel="1" thickBot="1" x14ac:dyDescent="0.3">
      <c r="A373" s="194"/>
      <c r="B373" s="207"/>
      <c r="C373" s="614"/>
      <c r="D373" s="615"/>
      <c r="E373" s="189" t="s">
        <v>13</v>
      </c>
      <c r="F373" s="210"/>
      <c r="G373" s="74">
        <f>H373+I373</f>
        <v>0</v>
      </c>
      <c r="H373" s="72"/>
      <c r="I373" s="74"/>
    </row>
    <row r="374" spans="1:9" ht="36" customHeight="1" outlineLevel="1" thickBot="1" x14ac:dyDescent="0.3">
      <c r="A374" s="194">
        <v>2484</v>
      </c>
      <c r="B374" s="229" t="s">
        <v>72</v>
      </c>
      <c r="C374" s="614">
        <v>8</v>
      </c>
      <c r="D374" s="615">
        <v>4</v>
      </c>
      <c r="E374" s="189" t="s">
        <v>409</v>
      </c>
      <c r="F374" s="216" t="s">
        <v>410</v>
      </c>
      <c r="G374" s="74">
        <f>H374+I374</f>
        <v>0</v>
      </c>
      <c r="H374" s="72">
        <f>H376+H377</f>
        <v>0</v>
      </c>
      <c r="I374" s="74">
        <f>I376+I377</f>
        <v>0</v>
      </c>
    </row>
    <row r="375" spans="1:9" ht="47.25" hidden="1" customHeight="1" outlineLevel="1" thickBot="1" x14ac:dyDescent="0.3">
      <c r="A375" s="194"/>
      <c r="B375" s="207"/>
      <c r="C375" s="614"/>
      <c r="D375" s="615"/>
      <c r="E375" s="189" t="s">
        <v>12</v>
      </c>
      <c r="F375" s="210"/>
      <c r="G375" s="74"/>
      <c r="H375" s="72"/>
      <c r="I375" s="74"/>
    </row>
    <row r="376" spans="1:9" ht="47.25" hidden="1" customHeight="1" outlineLevel="1" thickBot="1" x14ac:dyDescent="0.3">
      <c r="A376" s="194"/>
      <c r="B376" s="207"/>
      <c r="C376" s="614"/>
      <c r="D376" s="615"/>
      <c r="E376" s="189" t="s">
        <v>13</v>
      </c>
      <c r="F376" s="210"/>
      <c r="G376" s="74">
        <f>H376+I376</f>
        <v>0</v>
      </c>
      <c r="H376" s="72"/>
      <c r="I376" s="74"/>
    </row>
    <row r="377" spans="1:9" ht="47.25" hidden="1" customHeight="1" outlineLevel="1" thickBot="1" x14ac:dyDescent="0.3">
      <c r="A377" s="194"/>
      <c r="B377" s="207"/>
      <c r="C377" s="614"/>
      <c r="D377" s="615"/>
      <c r="E377" s="189" t="s">
        <v>13</v>
      </c>
      <c r="F377" s="210"/>
      <c r="G377" s="74">
        <f>H377+I377</f>
        <v>0</v>
      </c>
      <c r="H377" s="72"/>
      <c r="I377" s="74"/>
    </row>
    <row r="378" spans="1:9" ht="47.25" customHeight="1" outlineLevel="1" thickBot="1" x14ac:dyDescent="0.3">
      <c r="A378" s="194">
        <v>2490</v>
      </c>
      <c r="B378" s="227" t="s">
        <v>72</v>
      </c>
      <c r="C378" s="607">
        <v>9</v>
      </c>
      <c r="D378" s="608">
        <v>0</v>
      </c>
      <c r="E378" s="197" t="s">
        <v>417</v>
      </c>
      <c r="F378" s="198" t="s">
        <v>418</v>
      </c>
      <c r="G378" s="74">
        <f>H378+I378</f>
        <v>0</v>
      </c>
      <c r="H378" s="72">
        <f>H380</f>
        <v>0</v>
      </c>
      <c r="I378" s="74">
        <f>I380</f>
        <v>0</v>
      </c>
    </row>
    <row r="379" spans="1:9" s="630" customFormat="1" ht="16.5" outlineLevel="1" thickBot="1" x14ac:dyDescent="0.3">
      <c r="A379" s="194"/>
      <c r="B379" s="183"/>
      <c r="C379" s="607"/>
      <c r="D379" s="608"/>
      <c r="E379" s="189" t="s">
        <v>808</v>
      </c>
      <c r="F379" s="198"/>
      <c r="G379" s="74"/>
      <c r="H379" s="72"/>
      <c r="I379" s="74"/>
    </row>
    <row r="380" spans="1:9" ht="16.5" outlineLevel="1" thickBot="1" x14ac:dyDescent="0.3">
      <c r="A380" s="194">
        <v>2491</v>
      </c>
      <c r="B380" s="229" t="s">
        <v>72</v>
      </c>
      <c r="C380" s="614">
        <v>9</v>
      </c>
      <c r="D380" s="615">
        <v>1</v>
      </c>
      <c r="E380" s="189" t="s">
        <v>800</v>
      </c>
      <c r="F380" s="216" t="s">
        <v>419</v>
      </c>
      <c r="G380" s="74">
        <f>H380+I380</f>
        <v>0</v>
      </c>
      <c r="H380" s="72">
        <f>H382+H383</f>
        <v>0</v>
      </c>
      <c r="I380" s="74">
        <f>I382+I383</f>
        <v>0</v>
      </c>
    </row>
    <row r="381" spans="1:9" ht="26.25" customHeight="1" outlineLevel="1" thickBot="1" x14ac:dyDescent="0.3">
      <c r="A381" s="194"/>
      <c r="B381" s="207"/>
      <c r="C381" s="614"/>
      <c r="D381" s="615"/>
      <c r="E381" s="189" t="s">
        <v>12</v>
      </c>
      <c r="F381" s="210"/>
      <c r="G381" s="74"/>
      <c r="H381" s="72"/>
      <c r="I381" s="74"/>
    </row>
    <row r="382" spans="1:9" ht="15" customHeight="1" outlineLevel="1" thickBot="1" x14ac:dyDescent="0.3">
      <c r="A382" s="194"/>
      <c r="B382" s="207"/>
      <c r="C382" s="614"/>
      <c r="D382" s="615"/>
      <c r="E382" s="189">
        <v>6501</v>
      </c>
      <c r="F382" s="210"/>
      <c r="G382" s="74">
        <f>H382+I382</f>
        <v>0</v>
      </c>
      <c r="H382" s="72"/>
      <c r="I382" s="74">
        <f>Sheet2!I142</f>
        <v>0</v>
      </c>
    </row>
    <row r="383" spans="1:9" ht="16.5" hidden="1" outlineLevel="1" thickBot="1" x14ac:dyDescent="0.3">
      <c r="A383" s="194"/>
      <c r="B383" s="207"/>
      <c r="C383" s="614"/>
      <c r="D383" s="615"/>
      <c r="E383" s="189" t="s">
        <v>13</v>
      </c>
      <c r="F383" s="210"/>
      <c r="G383" s="74">
        <f>H383+I383</f>
        <v>0</v>
      </c>
      <c r="H383" s="72"/>
      <c r="I383" s="74"/>
    </row>
    <row r="384" spans="1:9" s="629" customFormat="1" ht="35.25" customHeight="1" collapsed="1" thickBot="1" x14ac:dyDescent="0.25">
      <c r="A384" s="616">
        <v>2500</v>
      </c>
      <c r="B384" s="620" t="s">
        <v>74</v>
      </c>
      <c r="C384" s="617">
        <v>0</v>
      </c>
      <c r="D384" s="618">
        <v>0</v>
      </c>
      <c r="E384" s="621" t="s">
        <v>871</v>
      </c>
      <c r="F384" s="619" t="s">
        <v>420</v>
      </c>
      <c r="G384" s="808">
        <f>H384+I384</f>
        <v>25100</v>
      </c>
      <c r="H384" s="808">
        <f>H386+H397+H403+H409+H415+H421</f>
        <v>22100</v>
      </c>
      <c r="I384" s="854">
        <f>I386+I397+I403+I409+I415+I421</f>
        <v>3000</v>
      </c>
    </row>
    <row r="385" spans="1:9" ht="11.25" hidden="1" customHeight="1" outlineLevel="1" thickBot="1" x14ac:dyDescent="0.3">
      <c r="A385" s="188"/>
      <c r="B385" s="183"/>
      <c r="C385" s="605"/>
      <c r="D385" s="606"/>
      <c r="E385" s="189" t="s">
        <v>807</v>
      </c>
      <c r="F385" s="190"/>
      <c r="G385" s="788"/>
      <c r="H385" s="788"/>
      <c r="I385" s="855"/>
    </row>
    <row r="386" spans="1:9" ht="16.5" hidden="1" outlineLevel="2" thickBot="1" x14ac:dyDescent="0.3">
      <c r="A386" s="194">
        <v>2510</v>
      </c>
      <c r="B386" s="227" t="s">
        <v>74</v>
      </c>
      <c r="C386" s="607">
        <v>1</v>
      </c>
      <c r="D386" s="608">
        <v>0</v>
      </c>
      <c r="E386" s="197" t="s">
        <v>421</v>
      </c>
      <c r="F386" s="198" t="s">
        <v>422</v>
      </c>
      <c r="G386" s="788">
        <f>H386+I386</f>
        <v>25100</v>
      </c>
      <c r="H386" s="788">
        <f>H388</f>
        <v>22100</v>
      </c>
      <c r="I386" s="855">
        <f>I388</f>
        <v>3000</v>
      </c>
    </row>
    <row r="387" spans="1:9" s="630" customFormat="1" ht="10.5" hidden="1" customHeight="1" outlineLevel="2" thickBot="1" x14ac:dyDescent="0.3">
      <c r="A387" s="194"/>
      <c r="B387" s="183"/>
      <c r="C387" s="607"/>
      <c r="D387" s="608"/>
      <c r="E387" s="189" t="s">
        <v>808</v>
      </c>
      <c r="F387" s="198"/>
      <c r="G387" s="788"/>
      <c r="H387" s="788"/>
      <c r="I387" s="855"/>
    </row>
    <row r="388" spans="1:9" ht="19.5" customHeight="1" outlineLevel="2" thickBot="1" x14ac:dyDescent="0.3">
      <c r="A388" s="194">
        <v>2511</v>
      </c>
      <c r="B388" s="229" t="s">
        <v>74</v>
      </c>
      <c r="C388" s="614">
        <v>1</v>
      </c>
      <c r="D388" s="615">
        <v>1</v>
      </c>
      <c r="E388" s="189" t="s">
        <v>971</v>
      </c>
      <c r="F388" s="216" t="s">
        <v>423</v>
      </c>
      <c r="G388" s="788">
        <f>H388+I388</f>
        <v>25100</v>
      </c>
      <c r="H388" s="788">
        <f>H390+H392+H391+H393+H394</f>
        <v>22100</v>
      </c>
      <c r="I388" s="855">
        <f>I390+I392+I395+I396</f>
        <v>3000</v>
      </c>
    </row>
    <row r="389" spans="1:9" ht="28.5" customHeight="1" outlineLevel="2" thickBot="1" x14ac:dyDescent="0.3">
      <c r="A389" s="194"/>
      <c r="B389" s="207"/>
      <c r="C389" s="614"/>
      <c r="D389" s="615"/>
      <c r="E389" s="189" t="s">
        <v>12</v>
      </c>
      <c r="F389" s="210"/>
      <c r="G389" s="72"/>
      <c r="H389" s="72"/>
      <c r="I389" s="72"/>
    </row>
    <row r="390" spans="1:9" ht="17.25" hidden="1" customHeight="1" outlineLevel="2" thickBot="1" x14ac:dyDescent="0.3">
      <c r="A390" s="194"/>
      <c r="B390" s="207"/>
      <c r="C390" s="614"/>
      <c r="D390" s="615"/>
      <c r="E390" s="189">
        <v>4111</v>
      </c>
      <c r="F390" s="210"/>
      <c r="G390" s="788">
        <f t="shared" ref="G390:G397" si="8">H390+I390</f>
        <v>0</v>
      </c>
      <c r="H390" s="789"/>
      <c r="I390" s="788"/>
    </row>
    <row r="391" spans="1:9" ht="17.25" customHeight="1" outlineLevel="2" thickBot="1" x14ac:dyDescent="0.3">
      <c r="A391" s="194"/>
      <c r="B391" s="207"/>
      <c r="C391" s="614"/>
      <c r="D391" s="615"/>
      <c r="E391" s="189">
        <v>4239</v>
      </c>
      <c r="F391" s="210"/>
      <c r="G391" s="788">
        <f t="shared" si="8"/>
        <v>21000</v>
      </c>
      <c r="H391" s="789">
        <v>21000</v>
      </c>
      <c r="I391" s="788"/>
    </row>
    <row r="392" spans="1:9" ht="14.25" customHeight="1" outlineLevel="2" thickBot="1" x14ac:dyDescent="0.3">
      <c r="A392" s="194"/>
      <c r="B392" s="207"/>
      <c r="C392" s="614"/>
      <c r="D392" s="615"/>
      <c r="E392" s="189">
        <v>4264</v>
      </c>
      <c r="F392" s="210"/>
      <c r="G392" s="788">
        <f t="shared" si="8"/>
        <v>1000</v>
      </c>
      <c r="H392" s="788">
        <v>1000</v>
      </c>
      <c r="I392" s="788"/>
    </row>
    <row r="393" spans="1:9" ht="0.75" hidden="1" customHeight="1" outlineLevel="2" thickBot="1" x14ac:dyDescent="0.3">
      <c r="A393" s="194"/>
      <c r="B393" s="207"/>
      <c r="C393" s="614"/>
      <c r="D393" s="615"/>
      <c r="E393" s="189">
        <v>4511</v>
      </c>
      <c r="F393" s="210"/>
      <c r="G393" s="788">
        <f t="shared" si="8"/>
        <v>0</v>
      </c>
      <c r="H393" s="788"/>
      <c r="I393" s="788"/>
    </row>
    <row r="394" spans="1:9" ht="16.5" customHeight="1" outlineLevel="2" thickBot="1" x14ac:dyDescent="0.3">
      <c r="A394" s="194"/>
      <c r="B394" s="207"/>
      <c r="C394" s="614"/>
      <c r="D394" s="615"/>
      <c r="E394" s="189">
        <v>4823</v>
      </c>
      <c r="F394" s="210"/>
      <c r="G394" s="788">
        <f t="shared" si="8"/>
        <v>100</v>
      </c>
      <c r="H394" s="788">
        <v>100</v>
      </c>
      <c r="I394" s="788"/>
    </row>
    <row r="395" spans="1:9" ht="16.5" customHeight="1" outlineLevel="2" thickBot="1" x14ac:dyDescent="0.3">
      <c r="A395" s="194"/>
      <c r="B395" s="207"/>
      <c r="C395" s="614"/>
      <c r="D395" s="615"/>
      <c r="E395" s="189">
        <v>5121</v>
      </c>
      <c r="F395" s="210"/>
      <c r="G395" s="788">
        <f t="shared" si="8"/>
        <v>0</v>
      </c>
      <c r="H395" s="788"/>
      <c r="I395" s="788"/>
    </row>
    <row r="396" spans="1:9" ht="16.5" customHeight="1" outlineLevel="2" thickBot="1" x14ac:dyDescent="0.3">
      <c r="A396" s="194"/>
      <c r="B396" s="207"/>
      <c r="C396" s="614"/>
      <c r="D396" s="615"/>
      <c r="E396" s="189">
        <v>5129</v>
      </c>
      <c r="F396" s="210"/>
      <c r="G396" s="788">
        <f t="shared" si="8"/>
        <v>3000</v>
      </c>
      <c r="H396" s="788"/>
      <c r="I396" s="788">
        <v>3000</v>
      </c>
    </row>
    <row r="397" spans="1:9" ht="16.5" customHeight="1" outlineLevel="2" thickBot="1" x14ac:dyDescent="0.3">
      <c r="A397" s="194">
        <v>2520</v>
      </c>
      <c r="B397" s="227" t="s">
        <v>74</v>
      </c>
      <c r="C397" s="607">
        <v>2</v>
      </c>
      <c r="D397" s="608">
        <v>0</v>
      </c>
      <c r="E397" s="197" t="s">
        <v>424</v>
      </c>
      <c r="F397" s="198" t="s">
        <v>425</v>
      </c>
      <c r="G397" s="72">
        <f t="shared" si="8"/>
        <v>0</v>
      </c>
      <c r="H397" s="72">
        <f>H399</f>
        <v>0</v>
      </c>
      <c r="I397" s="72">
        <f>I399</f>
        <v>0</v>
      </c>
    </row>
    <row r="398" spans="1:9" s="630" customFormat="1" ht="16.5" hidden="1" customHeight="1" outlineLevel="2" thickBot="1" x14ac:dyDescent="0.3">
      <c r="A398" s="194"/>
      <c r="B398" s="183"/>
      <c r="C398" s="607"/>
      <c r="D398" s="608"/>
      <c r="E398" s="189" t="s">
        <v>808</v>
      </c>
      <c r="F398" s="198"/>
      <c r="G398" s="72"/>
      <c r="H398" s="72"/>
      <c r="I398" s="72"/>
    </row>
    <row r="399" spans="1:9" ht="16.5" hidden="1" customHeight="1" outlineLevel="2" thickBot="1" x14ac:dyDescent="0.3">
      <c r="A399" s="194">
        <v>2521</v>
      </c>
      <c r="B399" s="229" t="s">
        <v>74</v>
      </c>
      <c r="C399" s="614">
        <v>2</v>
      </c>
      <c r="D399" s="615">
        <v>1</v>
      </c>
      <c r="E399" s="189" t="s">
        <v>426</v>
      </c>
      <c r="F399" s="216" t="s">
        <v>427</v>
      </c>
      <c r="G399" s="72">
        <f>H399+I399</f>
        <v>0</v>
      </c>
      <c r="H399" s="72">
        <f>H401+H402</f>
        <v>0</v>
      </c>
      <c r="I399" s="72">
        <f>I401+I402</f>
        <v>0</v>
      </c>
    </row>
    <row r="400" spans="1:9" ht="15" hidden="1" customHeight="1" outlineLevel="2" thickBot="1" x14ac:dyDescent="0.3">
      <c r="A400" s="194"/>
      <c r="B400" s="207"/>
      <c r="C400" s="614"/>
      <c r="D400" s="615"/>
      <c r="E400" s="189" t="s">
        <v>12</v>
      </c>
      <c r="F400" s="210"/>
      <c r="G400" s="72"/>
      <c r="H400" s="72"/>
      <c r="I400" s="72"/>
    </row>
    <row r="401" spans="1:9" ht="15" hidden="1" customHeight="1" outlineLevel="2" thickBot="1" x14ac:dyDescent="0.3">
      <c r="A401" s="194"/>
      <c r="B401" s="207"/>
      <c r="C401" s="614"/>
      <c r="D401" s="615"/>
      <c r="E401" s="189" t="s">
        <v>13</v>
      </c>
      <c r="F401" s="210"/>
      <c r="G401" s="72">
        <f>H401+I401</f>
        <v>0</v>
      </c>
      <c r="H401" s="72"/>
      <c r="I401" s="72"/>
    </row>
    <row r="402" spans="1:9" ht="12.75" hidden="1" customHeight="1" outlineLevel="2" thickBot="1" x14ac:dyDescent="0.3">
      <c r="A402" s="194"/>
      <c r="B402" s="207"/>
      <c r="C402" s="614"/>
      <c r="D402" s="615"/>
      <c r="E402" s="189" t="s">
        <v>13</v>
      </c>
      <c r="F402" s="210"/>
      <c r="G402" s="72">
        <f>H402+I402</f>
        <v>0</v>
      </c>
      <c r="H402" s="72"/>
      <c r="I402" s="72"/>
    </row>
    <row r="403" spans="1:9" ht="11.25" hidden="1" customHeight="1" outlineLevel="2" thickBot="1" x14ac:dyDescent="0.3">
      <c r="A403" s="194">
        <v>2530</v>
      </c>
      <c r="B403" s="227" t="s">
        <v>74</v>
      </c>
      <c r="C403" s="607">
        <v>3</v>
      </c>
      <c r="D403" s="608">
        <v>0</v>
      </c>
      <c r="E403" s="197" t="s">
        <v>428</v>
      </c>
      <c r="F403" s="198" t="s">
        <v>429</v>
      </c>
      <c r="G403" s="72">
        <f>H403+I403</f>
        <v>0</v>
      </c>
      <c r="H403" s="72">
        <f>H405</f>
        <v>0</v>
      </c>
      <c r="I403" s="72">
        <f>I405</f>
        <v>0</v>
      </c>
    </row>
    <row r="404" spans="1:9" s="630" customFormat="1" ht="12" hidden="1" customHeight="1" outlineLevel="2" thickBot="1" x14ac:dyDescent="0.3">
      <c r="A404" s="194"/>
      <c r="B404" s="183"/>
      <c r="C404" s="607"/>
      <c r="D404" s="608"/>
      <c r="E404" s="189" t="s">
        <v>808</v>
      </c>
      <c r="F404" s="198"/>
      <c r="G404" s="72"/>
      <c r="H404" s="72"/>
      <c r="I404" s="72"/>
    </row>
    <row r="405" spans="1:9" ht="11.25" hidden="1" customHeight="1" outlineLevel="2" thickBot="1" x14ac:dyDescent="0.3">
      <c r="A405" s="194">
        <v>3531</v>
      </c>
      <c r="B405" s="229" t="s">
        <v>74</v>
      </c>
      <c r="C405" s="614">
        <v>3</v>
      </c>
      <c r="D405" s="615">
        <v>1</v>
      </c>
      <c r="E405" s="189" t="s">
        <v>428</v>
      </c>
      <c r="F405" s="216" t="s">
        <v>430</v>
      </c>
      <c r="G405" s="72">
        <f>H405+I405</f>
        <v>0</v>
      </c>
      <c r="H405" s="72">
        <f>H407+H408</f>
        <v>0</v>
      </c>
      <c r="I405" s="72">
        <f>I407+I408</f>
        <v>0</v>
      </c>
    </row>
    <row r="406" spans="1:9" ht="12.75" hidden="1" customHeight="1" outlineLevel="2" thickBot="1" x14ac:dyDescent="0.3">
      <c r="A406" s="194"/>
      <c r="B406" s="207"/>
      <c r="C406" s="614"/>
      <c r="D406" s="615"/>
      <c r="E406" s="189" t="s">
        <v>12</v>
      </c>
      <c r="F406" s="210"/>
      <c r="G406" s="72"/>
      <c r="H406" s="72"/>
      <c r="I406" s="72"/>
    </row>
    <row r="407" spans="1:9" ht="12" hidden="1" customHeight="1" outlineLevel="2" thickBot="1" x14ac:dyDescent="0.3">
      <c r="A407" s="194"/>
      <c r="B407" s="207"/>
      <c r="C407" s="614"/>
      <c r="D407" s="615"/>
      <c r="E407" s="189" t="s">
        <v>13</v>
      </c>
      <c r="F407" s="210"/>
      <c r="G407" s="72">
        <f>H407+I407</f>
        <v>0</v>
      </c>
      <c r="H407" s="72"/>
      <c r="I407" s="72"/>
    </row>
    <row r="408" spans="1:9" ht="11.25" hidden="1" customHeight="1" outlineLevel="2" thickBot="1" x14ac:dyDescent="0.3">
      <c r="A408" s="194"/>
      <c r="B408" s="207"/>
      <c r="C408" s="614"/>
      <c r="D408" s="615"/>
      <c r="E408" s="189" t="s">
        <v>13</v>
      </c>
      <c r="F408" s="210"/>
      <c r="G408" s="72">
        <f>H408+I408</f>
        <v>0</v>
      </c>
      <c r="H408" s="72"/>
      <c r="I408" s="72"/>
    </row>
    <row r="409" spans="1:9" ht="9.75" hidden="1" customHeight="1" outlineLevel="2" thickBot="1" x14ac:dyDescent="0.3">
      <c r="A409" s="194">
        <v>2540</v>
      </c>
      <c r="B409" s="227" t="s">
        <v>74</v>
      </c>
      <c r="C409" s="607">
        <v>4</v>
      </c>
      <c r="D409" s="608">
        <v>0</v>
      </c>
      <c r="E409" s="197" t="s">
        <v>431</v>
      </c>
      <c r="F409" s="198" t="s">
        <v>432</v>
      </c>
      <c r="G409" s="72">
        <f>H409+I409</f>
        <v>0</v>
      </c>
      <c r="H409" s="72">
        <f>H411</f>
        <v>0</v>
      </c>
      <c r="I409" s="72">
        <f>I411</f>
        <v>0</v>
      </c>
    </row>
    <row r="410" spans="1:9" s="630" customFormat="1" ht="12.75" hidden="1" customHeight="1" outlineLevel="2" thickBot="1" x14ac:dyDescent="0.3">
      <c r="A410" s="194"/>
      <c r="B410" s="183"/>
      <c r="C410" s="607"/>
      <c r="D410" s="608"/>
      <c r="E410" s="189" t="s">
        <v>808</v>
      </c>
      <c r="F410" s="198"/>
      <c r="G410" s="72"/>
      <c r="H410" s="72"/>
      <c r="I410" s="72"/>
    </row>
    <row r="411" spans="1:9" ht="15" hidden="1" customHeight="1" outlineLevel="2" thickBot="1" x14ac:dyDescent="0.3">
      <c r="A411" s="194">
        <v>2541</v>
      </c>
      <c r="B411" s="229" t="s">
        <v>74</v>
      </c>
      <c r="C411" s="614">
        <v>4</v>
      </c>
      <c r="D411" s="615">
        <v>1</v>
      </c>
      <c r="E411" s="189" t="s">
        <v>431</v>
      </c>
      <c r="F411" s="216" t="s">
        <v>433</v>
      </c>
      <c r="G411" s="72">
        <f>H411+I411</f>
        <v>0</v>
      </c>
      <c r="H411" s="72">
        <f>H413+H414</f>
        <v>0</v>
      </c>
      <c r="I411" s="72">
        <f>I413+I414</f>
        <v>0</v>
      </c>
    </row>
    <row r="412" spans="1:9" ht="15" hidden="1" customHeight="1" outlineLevel="2" thickBot="1" x14ac:dyDescent="0.3">
      <c r="A412" s="194"/>
      <c r="B412" s="207"/>
      <c r="C412" s="614"/>
      <c r="D412" s="615"/>
      <c r="E412" s="189" t="s">
        <v>12</v>
      </c>
      <c r="F412" s="210"/>
      <c r="G412" s="72"/>
      <c r="H412" s="72"/>
      <c r="I412" s="72"/>
    </row>
    <row r="413" spans="1:9" ht="18.75" hidden="1" customHeight="1" outlineLevel="2" thickBot="1" x14ac:dyDescent="0.3">
      <c r="A413" s="194"/>
      <c r="B413" s="207"/>
      <c r="C413" s="614"/>
      <c r="D413" s="615"/>
      <c r="E413" s="189" t="s">
        <v>13</v>
      </c>
      <c r="F413" s="210"/>
      <c r="G413" s="72">
        <f>H413+I413</f>
        <v>0</v>
      </c>
      <c r="H413" s="72"/>
      <c r="I413" s="72"/>
    </row>
    <row r="414" spans="1:9" ht="17.25" hidden="1" customHeight="1" outlineLevel="2" thickBot="1" x14ac:dyDescent="0.3">
      <c r="A414" s="194"/>
      <c r="B414" s="207"/>
      <c r="C414" s="614"/>
      <c r="D414" s="615"/>
      <c r="E414" s="189" t="s">
        <v>13</v>
      </c>
      <c r="F414" s="210"/>
      <c r="G414" s="72">
        <f>H414+I414</f>
        <v>0</v>
      </c>
      <c r="H414" s="72"/>
      <c r="I414" s="72"/>
    </row>
    <row r="415" spans="1:9" ht="16.5" hidden="1" customHeight="1" outlineLevel="2" thickBot="1" x14ac:dyDescent="0.3">
      <c r="A415" s="194">
        <v>2550</v>
      </c>
      <c r="B415" s="227" t="s">
        <v>74</v>
      </c>
      <c r="C415" s="607">
        <v>5</v>
      </c>
      <c r="D415" s="608">
        <v>0</v>
      </c>
      <c r="E415" s="197" t="s">
        <v>434</v>
      </c>
      <c r="F415" s="198" t="s">
        <v>435</v>
      </c>
      <c r="G415" s="72">
        <f>H415+I415</f>
        <v>0</v>
      </c>
      <c r="H415" s="72">
        <f>H417</f>
        <v>0</v>
      </c>
      <c r="I415" s="72">
        <f>I417</f>
        <v>0</v>
      </c>
    </row>
    <row r="416" spans="1:9" s="630" customFormat="1" ht="24" hidden="1" customHeight="1" outlineLevel="2" thickBot="1" x14ac:dyDescent="0.3">
      <c r="A416" s="194"/>
      <c r="B416" s="183"/>
      <c r="C416" s="607"/>
      <c r="D416" s="608"/>
      <c r="E416" s="189" t="s">
        <v>808</v>
      </c>
      <c r="F416" s="198"/>
      <c r="G416" s="72"/>
      <c r="H416" s="72"/>
      <c r="I416" s="72"/>
    </row>
    <row r="417" spans="1:9" ht="18" hidden="1" customHeight="1" outlineLevel="2" thickBot="1" x14ac:dyDescent="0.3">
      <c r="A417" s="194">
        <v>2551</v>
      </c>
      <c r="B417" s="229" t="s">
        <v>74</v>
      </c>
      <c r="C417" s="614">
        <v>5</v>
      </c>
      <c r="D417" s="615">
        <v>1</v>
      </c>
      <c r="E417" s="189" t="s">
        <v>434</v>
      </c>
      <c r="F417" s="216" t="s">
        <v>436</v>
      </c>
      <c r="G417" s="72">
        <f>H417+I417</f>
        <v>0</v>
      </c>
      <c r="H417" s="72">
        <f>H419+H420</f>
        <v>0</v>
      </c>
      <c r="I417" s="72">
        <f>I419+I420</f>
        <v>0</v>
      </c>
    </row>
    <row r="418" spans="1:9" ht="12.75" hidden="1" customHeight="1" outlineLevel="2" thickBot="1" x14ac:dyDescent="0.3">
      <c r="A418" s="194"/>
      <c r="B418" s="207"/>
      <c r="C418" s="614"/>
      <c r="D418" s="615"/>
      <c r="E418" s="189" t="s">
        <v>12</v>
      </c>
      <c r="F418" s="210"/>
      <c r="G418" s="72"/>
      <c r="H418" s="72"/>
      <c r="I418" s="72"/>
    </row>
    <row r="419" spans="1:9" ht="13.5" hidden="1" customHeight="1" outlineLevel="2" thickBot="1" x14ac:dyDescent="0.3">
      <c r="A419" s="194"/>
      <c r="B419" s="207"/>
      <c r="C419" s="614"/>
      <c r="D419" s="615"/>
      <c r="E419" s="189" t="s">
        <v>13</v>
      </c>
      <c r="F419" s="210"/>
      <c r="G419" s="72">
        <f>H419+I419</f>
        <v>0</v>
      </c>
      <c r="H419" s="72"/>
      <c r="I419" s="72"/>
    </row>
    <row r="420" spans="1:9" ht="13.5" hidden="1" customHeight="1" outlineLevel="2" thickBot="1" x14ac:dyDescent="0.3">
      <c r="A420" s="194"/>
      <c r="B420" s="207"/>
      <c r="C420" s="614"/>
      <c r="D420" s="615"/>
      <c r="E420" s="189" t="s">
        <v>13</v>
      </c>
      <c r="F420" s="210"/>
      <c r="G420" s="72">
        <f>H420+I420</f>
        <v>0</v>
      </c>
      <c r="H420" s="72"/>
      <c r="I420" s="72"/>
    </row>
    <row r="421" spans="1:9" ht="15.75" hidden="1" customHeight="1" outlineLevel="2" thickBot="1" x14ac:dyDescent="0.3">
      <c r="A421" s="194">
        <v>2560</v>
      </c>
      <c r="B421" s="227" t="s">
        <v>74</v>
      </c>
      <c r="C421" s="607">
        <v>6</v>
      </c>
      <c r="D421" s="608">
        <v>0</v>
      </c>
      <c r="E421" s="197" t="s">
        <v>437</v>
      </c>
      <c r="F421" s="198" t="s">
        <v>438</v>
      </c>
      <c r="G421" s="72">
        <f>H421+I421</f>
        <v>0</v>
      </c>
      <c r="H421" s="72">
        <f>H423</f>
        <v>0</v>
      </c>
      <c r="I421" s="72">
        <f>I423</f>
        <v>0</v>
      </c>
    </row>
    <row r="422" spans="1:9" s="630" customFormat="1" ht="16.5" hidden="1" customHeight="1" outlineLevel="2" thickBot="1" x14ac:dyDescent="0.3">
      <c r="A422" s="194"/>
      <c r="B422" s="183"/>
      <c r="C422" s="607"/>
      <c r="D422" s="608"/>
      <c r="E422" s="189" t="s">
        <v>808</v>
      </c>
      <c r="F422" s="198"/>
      <c r="G422" s="72"/>
      <c r="H422" s="72"/>
      <c r="I422" s="72"/>
    </row>
    <row r="423" spans="1:9" ht="17.25" hidden="1" customHeight="1" outlineLevel="2" thickBot="1" x14ac:dyDescent="0.3">
      <c r="A423" s="194">
        <v>2561</v>
      </c>
      <c r="B423" s="229" t="s">
        <v>74</v>
      </c>
      <c r="C423" s="614">
        <v>6</v>
      </c>
      <c r="D423" s="615">
        <v>1</v>
      </c>
      <c r="E423" s="189" t="s">
        <v>437</v>
      </c>
      <c r="F423" s="216" t="s">
        <v>439</v>
      </c>
      <c r="G423" s="72">
        <f>H423+I423</f>
        <v>0</v>
      </c>
      <c r="H423" s="72">
        <f>H425+H426</f>
        <v>0</v>
      </c>
      <c r="I423" s="72">
        <f>I425+I426</f>
        <v>0</v>
      </c>
    </row>
    <row r="424" spans="1:9" ht="18.75" hidden="1" customHeight="1" outlineLevel="2" thickBot="1" x14ac:dyDescent="0.3">
      <c r="A424" s="194"/>
      <c r="B424" s="207"/>
      <c r="C424" s="614"/>
      <c r="D424" s="615"/>
      <c r="E424" s="189" t="s">
        <v>12</v>
      </c>
      <c r="F424" s="210"/>
      <c r="G424" s="72"/>
      <c r="H424" s="72"/>
      <c r="I424" s="72"/>
    </row>
    <row r="425" spans="1:9" ht="21" hidden="1" customHeight="1" outlineLevel="2" thickBot="1" x14ac:dyDescent="0.3">
      <c r="A425" s="194"/>
      <c r="B425" s="207"/>
      <c r="C425" s="614"/>
      <c r="D425" s="615"/>
      <c r="E425" s="189" t="s">
        <v>13</v>
      </c>
      <c r="F425" s="210"/>
      <c r="G425" s="72">
        <f>H425+I425</f>
        <v>0</v>
      </c>
      <c r="H425" s="72"/>
      <c r="I425" s="72"/>
    </row>
    <row r="426" spans="1:9" ht="22.5" hidden="1" customHeight="1" outlineLevel="2" thickBot="1" x14ac:dyDescent="0.3">
      <c r="A426" s="194"/>
      <c r="B426" s="207"/>
      <c r="C426" s="614"/>
      <c r="D426" s="615"/>
      <c r="E426" s="189" t="s">
        <v>13</v>
      </c>
      <c r="F426" s="210"/>
      <c r="G426" s="72">
        <f>H426+I426</f>
        <v>0</v>
      </c>
      <c r="H426" s="72"/>
      <c r="I426" s="72"/>
    </row>
    <row r="427" spans="1:9" s="629" customFormat="1" ht="48.75" customHeight="1" collapsed="1" thickBot="1" x14ac:dyDescent="0.25">
      <c r="A427" s="616">
        <v>2600</v>
      </c>
      <c r="B427" s="620" t="s">
        <v>75</v>
      </c>
      <c r="C427" s="617">
        <v>0</v>
      </c>
      <c r="D427" s="618">
        <v>0</v>
      </c>
      <c r="E427" s="621" t="s">
        <v>872</v>
      </c>
      <c r="F427" s="619" t="s">
        <v>440</v>
      </c>
      <c r="G427" s="806">
        <f>H427+I427</f>
        <v>182620</v>
      </c>
      <c r="H427" s="806">
        <f>H429+H435+H449+H461+H471+H482+H477</f>
        <v>172620</v>
      </c>
      <c r="I427" s="806">
        <f>I429+I435+I449+I461+I471+I482+I477</f>
        <v>10000</v>
      </c>
    </row>
    <row r="428" spans="1:9" ht="21.75" customHeight="1" outlineLevel="1" thickBot="1" x14ac:dyDescent="0.3">
      <c r="A428" s="188"/>
      <c r="B428" s="183"/>
      <c r="C428" s="605"/>
      <c r="D428" s="606"/>
      <c r="E428" s="189" t="s">
        <v>807</v>
      </c>
      <c r="F428" s="190"/>
      <c r="G428" s="72"/>
      <c r="H428" s="72"/>
      <c r="I428" s="72"/>
    </row>
    <row r="429" spans="1:9" ht="20.25" customHeight="1" outlineLevel="1" thickBot="1" x14ac:dyDescent="0.3">
      <c r="A429" s="194">
        <v>2610</v>
      </c>
      <c r="B429" s="227" t="s">
        <v>75</v>
      </c>
      <c r="C429" s="607">
        <v>1</v>
      </c>
      <c r="D429" s="608">
        <v>0</v>
      </c>
      <c r="E429" s="197" t="s">
        <v>441</v>
      </c>
      <c r="F429" s="198" t="s">
        <v>442</v>
      </c>
      <c r="G429" s="74">
        <f>H429+I429</f>
        <v>0</v>
      </c>
      <c r="H429" s="74">
        <f>H431</f>
        <v>0</v>
      </c>
      <c r="I429" s="74">
        <f>I431</f>
        <v>0</v>
      </c>
    </row>
    <row r="430" spans="1:9" s="630" customFormat="1" ht="21.75" hidden="1" customHeight="1" outlineLevel="1" thickBot="1" x14ac:dyDescent="0.3">
      <c r="A430" s="194"/>
      <c r="B430" s="183"/>
      <c r="C430" s="607"/>
      <c r="D430" s="608"/>
      <c r="E430" s="189" t="s">
        <v>808</v>
      </c>
      <c r="F430" s="198"/>
      <c r="G430" s="74"/>
      <c r="H430" s="74"/>
      <c r="I430" s="74"/>
    </row>
    <row r="431" spans="1:9" ht="21.75" hidden="1" customHeight="1" outlineLevel="1" thickBot="1" x14ac:dyDescent="0.3">
      <c r="A431" s="194">
        <v>2611</v>
      </c>
      <c r="B431" s="229" t="s">
        <v>75</v>
      </c>
      <c r="C431" s="614">
        <v>1</v>
      </c>
      <c r="D431" s="615">
        <v>1</v>
      </c>
      <c r="E431" s="189" t="s">
        <v>443</v>
      </c>
      <c r="F431" s="216" t="s">
        <v>444</v>
      </c>
      <c r="G431" s="74">
        <f>H431+I431</f>
        <v>0</v>
      </c>
      <c r="H431" s="74">
        <f>H433+H434</f>
        <v>0</v>
      </c>
      <c r="I431" s="74">
        <f>I433+I434</f>
        <v>0</v>
      </c>
    </row>
    <row r="432" spans="1:9" ht="21.75" hidden="1" customHeight="1" outlineLevel="1" thickBot="1" x14ac:dyDescent="0.3">
      <c r="A432" s="194"/>
      <c r="B432" s="207"/>
      <c r="C432" s="614"/>
      <c r="D432" s="615"/>
      <c r="E432" s="189" t="s">
        <v>12</v>
      </c>
      <c r="F432" s="210"/>
      <c r="G432" s="74"/>
      <c r="H432" s="74"/>
      <c r="I432" s="74"/>
    </row>
    <row r="433" spans="1:9" ht="21.75" hidden="1" customHeight="1" outlineLevel="1" thickBot="1" x14ac:dyDescent="0.3">
      <c r="A433" s="194"/>
      <c r="B433" s="207"/>
      <c r="C433" s="614"/>
      <c r="D433" s="615"/>
      <c r="E433" s="189" t="s">
        <v>13</v>
      </c>
      <c r="F433" s="210"/>
      <c r="G433" s="74">
        <f>H433+I433</f>
        <v>0</v>
      </c>
      <c r="H433" s="74"/>
      <c r="I433" s="74"/>
    </row>
    <row r="434" spans="1:9" ht="21.75" hidden="1" customHeight="1" outlineLevel="1" thickBot="1" x14ac:dyDescent="0.3">
      <c r="A434" s="194"/>
      <c r="B434" s="207"/>
      <c r="C434" s="614"/>
      <c r="D434" s="615"/>
      <c r="E434" s="189" t="s">
        <v>13</v>
      </c>
      <c r="F434" s="210"/>
      <c r="G434" s="74">
        <f>H434+I434</f>
        <v>0</v>
      </c>
      <c r="H434" s="74"/>
      <c r="I434" s="74"/>
    </row>
    <row r="435" spans="1:9" ht="21.75" customHeight="1" outlineLevel="1" thickBot="1" x14ac:dyDescent="0.3">
      <c r="A435" s="194">
        <v>2620</v>
      </c>
      <c r="B435" s="227" t="s">
        <v>75</v>
      </c>
      <c r="C435" s="607">
        <v>2</v>
      </c>
      <c r="D435" s="608">
        <v>0</v>
      </c>
      <c r="E435" s="197" t="s">
        <v>445</v>
      </c>
      <c r="F435" s="198" t="s">
        <v>446</v>
      </c>
      <c r="G435" s="72">
        <f>H435+I435</f>
        <v>0</v>
      </c>
      <c r="H435" s="72">
        <f>H437</f>
        <v>0</v>
      </c>
      <c r="I435" s="72">
        <f>I437</f>
        <v>0</v>
      </c>
    </row>
    <row r="436" spans="1:9" s="630" customFormat="1" ht="21.75" customHeight="1" outlineLevel="1" thickBot="1" x14ac:dyDescent="0.3">
      <c r="A436" s="194"/>
      <c r="B436" s="183"/>
      <c r="C436" s="607"/>
      <c r="D436" s="608"/>
      <c r="E436" s="189" t="s">
        <v>808</v>
      </c>
      <c r="F436" s="198"/>
      <c r="G436" s="72"/>
      <c r="H436" s="72"/>
      <c r="I436" s="72"/>
    </row>
    <row r="437" spans="1:9" ht="19.5" customHeight="1" outlineLevel="1" thickBot="1" x14ac:dyDescent="0.3">
      <c r="A437" s="201">
        <v>2621</v>
      </c>
      <c r="B437" s="622" t="s">
        <v>75</v>
      </c>
      <c r="C437" s="610">
        <v>2</v>
      </c>
      <c r="D437" s="611">
        <v>1</v>
      </c>
      <c r="E437" s="612" t="s">
        <v>553</v>
      </c>
      <c r="F437" s="623" t="s">
        <v>447</v>
      </c>
      <c r="G437" s="86">
        <f>H437+I437</f>
        <v>0</v>
      </c>
      <c r="H437" s="86">
        <f>SUM(H439:H448)</f>
        <v>0</v>
      </c>
      <c r="I437" s="86">
        <f>SUM(I439:I448)</f>
        <v>0</v>
      </c>
    </row>
    <row r="438" spans="1:9" ht="21.75" hidden="1" customHeight="1" outlineLevel="1" thickBot="1" x14ac:dyDescent="0.3">
      <c r="A438" s="194"/>
      <c r="B438" s="207"/>
      <c r="C438" s="614"/>
      <c r="D438" s="615"/>
      <c r="E438" s="189" t="s">
        <v>12</v>
      </c>
      <c r="F438" s="210"/>
      <c r="G438" s="72"/>
      <c r="H438" s="72"/>
      <c r="I438" s="72"/>
    </row>
    <row r="439" spans="1:9" ht="21.75" hidden="1" customHeight="1" outlineLevel="1" thickBot="1" x14ac:dyDescent="0.3">
      <c r="A439" s="194"/>
      <c r="B439" s="207"/>
      <c r="C439" s="614"/>
      <c r="D439" s="615"/>
      <c r="E439" s="189"/>
      <c r="F439" s="210"/>
      <c r="G439" s="72">
        <f t="shared" ref="G439:G449" si="9">H439+I439</f>
        <v>0</v>
      </c>
      <c r="H439" s="72"/>
      <c r="I439" s="72"/>
    </row>
    <row r="440" spans="1:9" ht="21.75" hidden="1" customHeight="1" outlineLevel="1" thickBot="1" x14ac:dyDescent="0.3">
      <c r="A440" s="194"/>
      <c r="B440" s="207"/>
      <c r="C440" s="614"/>
      <c r="D440" s="615"/>
      <c r="E440" s="189"/>
      <c r="F440" s="210"/>
      <c r="G440" s="72">
        <f t="shared" si="9"/>
        <v>0</v>
      </c>
      <c r="H440" s="72"/>
      <c r="I440" s="72"/>
    </row>
    <row r="441" spans="1:9" ht="21.75" hidden="1" customHeight="1" outlineLevel="1" thickBot="1" x14ac:dyDescent="0.3">
      <c r="A441" s="194"/>
      <c r="B441" s="207"/>
      <c r="C441" s="614"/>
      <c r="D441" s="615"/>
      <c r="E441" s="189"/>
      <c r="F441" s="210"/>
      <c r="G441" s="72">
        <f t="shared" si="9"/>
        <v>0</v>
      </c>
      <c r="H441" s="72"/>
      <c r="I441" s="72"/>
    </row>
    <row r="442" spans="1:9" ht="21.75" hidden="1" customHeight="1" outlineLevel="1" thickBot="1" x14ac:dyDescent="0.3">
      <c r="A442" s="194"/>
      <c r="B442" s="207"/>
      <c r="C442" s="614"/>
      <c r="D442" s="615"/>
      <c r="E442" s="189"/>
      <c r="F442" s="210"/>
      <c r="G442" s="72">
        <f t="shared" si="9"/>
        <v>0</v>
      </c>
      <c r="H442" s="72"/>
      <c r="I442" s="72"/>
    </row>
    <row r="443" spans="1:9" ht="21.75" hidden="1" customHeight="1" outlineLevel="1" thickBot="1" x14ac:dyDescent="0.3">
      <c r="A443" s="194"/>
      <c r="B443" s="207"/>
      <c r="C443" s="614"/>
      <c r="D443" s="615"/>
      <c r="E443" s="189"/>
      <c r="F443" s="210"/>
      <c r="G443" s="72">
        <f t="shared" si="9"/>
        <v>0</v>
      </c>
      <c r="H443" s="72"/>
      <c r="I443" s="72"/>
    </row>
    <row r="444" spans="1:9" ht="21.75" hidden="1" customHeight="1" outlineLevel="1" thickBot="1" x14ac:dyDescent="0.3">
      <c r="A444" s="194"/>
      <c r="B444" s="207"/>
      <c r="C444" s="614"/>
      <c r="D444" s="615"/>
      <c r="E444" s="189"/>
      <c r="F444" s="210"/>
      <c r="G444" s="72">
        <f t="shared" si="9"/>
        <v>0</v>
      </c>
      <c r="H444" s="72"/>
      <c r="I444" s="72"/>
    </row>
    <row r="445" spans="1:9" ht="21.75" hidden="1" customHeight="1" outlineLevel="1" thickBot="1" x14ac:dyDescent="0.3">
      <c r="A445" s="194"/>
      <c r="B445" s="207"/>
      <c r="C445" s="614"/>
      <c r="D445" s="615"/>
      <c r="E445" s="189"/>
      <c r="F445" s="210"/>
      <c r="G445" s="72">
        <f t="shared" si="9"/>
        <v>0</v>
      </c>
      <c r="H445" s="72"/>
      <c r="I445" s="72"/>
    </row>
    <row r="446" spans="1:9" ht="21.75" hidden="1" customHeight="1" outlineLevel="1" thickBot="1" x14ac:dyDescent="0.3">
      <c r="A446" s="194"/>
      <c r="B446" s="207"/>
      <c r="C446" s="614"/>
      <c r="D446" s="615"/>
      <c r="E446" s="189"/>
      <c r="F446" s="210"/>
      <c r="G446" s="72">
        <f t="shared" si="9"/>
        <v>0</v>
      </c>
      <c r="H446" s="72"/>
      <c r="I446" s="72"/>
    </row>
    <row r="447" spans="1:9" ht="21.75" hidden="1" customHeight="1" outlineLevel="1" thickBot="1" x14ac:dyDescent="0.3">
      <c r="A447" s="194"/>
      <c r="B447" s="207"/>
      <c r="C447" s="614"/>
      <c r="D447" s="615"/>
      <c r="E447" s="189"/>
      <c r="F447" s="210"/>
      <c r="G447" s="72">
        <f t="shared" si="9"/>
        <v>0</v>
      </c>
      <c r="H447" s="72"/>
      <c r="I447" s="72"/>
    </row>
    <row r="448" spans="1:9" ht="21.75" hidden="1" customHeight="1" outlineLevel="1" thickBot="1" x14ac:dyDescent="0.3">
      <c r="A448" s="194"/>
      <c r="B448" s="207"/>
      <c r="C448" s="614"/>
      <c r="D448" s="615"/>
      <c r="E448" s="189"/>
      <c r="F448" s="210"/>
      <c r="G448" s="72">
        <f t="shared" si="9"/>
        <v>0</v>
      </c>
      <c r="H448" s="72"/>
      <c r="I448" s="72"/>
    </row>
    <row r="449" spans="1:9" ht="21.75" customHeight="1" outlineLevel="1" thickBot="1" x14ac:dyDescent="0.3">
      <c r="A449" s="194">
        <v>2630</v>
      </c>
      <c r="B449" s="227" t="s">
        <v>75</v>
      </c>
      <c r="C449" s="607">
        <v>3</v>
      </c>
      <c r="D449" s="608">
        <v>0</v>
      </c>
      <c r="E449" s="197" t="s">
        <v>448</v>
      </c>
      <c r="F449" s="198" t="s">
        <v>449</v>
      </c>
      <c r="G449" s="788">
        <f t="shared" si="9"/>
        <v>18620</v>
      </c>
      <c r="H449" s="788">
        <f>H451</f>
        <v>13620</v>
      </c>
      <c r="I449" s="788">
        <f>I451</f>
        <v>5000</v>
      </c>
    </row>
    <row r="450" spans="1:9" s="630" customFormat="1" ht="21.75" customHeight="1" outlineLevel="1" thickBot="1" x14ac:dyDescent="0.3">
      <c r="A450" s="194"/>
      <c r="B450" s="183"/>
      <c r="C450" s="607"/>
      <c r="D450" s="608"/>
      <c r="E450" s="189" t="s">
        <v>808</v>
      </c>
      <c r="F450" s="198"/>
      <c r="G450" s="72"/>
      <c r="H450" s="72"/>
      <c r="I450" s="72"/>
    </row>
    <row r="451" spans="1:9" ht="21.75" customHeight="1" outlineLevel="1" thickBot="1" x14ac:dyDescent="0.3">
      <c r="A451" s="194">
        <v>2631</v>
      </c>
      <c r="B451" s="229" t="s">
        <v>75</v>
      </c>
      <c r="C451" s="614">
        <v>3</v>
      </c>
      <c r="D451" s="615">
        <v>1</v>
      </c>
      <c r="E451" s="189" t="s">
        <v>450</v>
      </c>
      <c r="F451" s="235" t="s">
        <v>451</v>
      </c>
      <c r="G451" s="788">
        <f>H451+I451</f>
        <v>18620</v>
      </c>
      <c r="H451" s="788">
        <f>SUM(H453:H459)</f>
        <v>13620</v>
      </c>
      <c r="I451" s="788">
        <f>I453+I454+I460</f>
        <v>5000</v>
      </c>
    </row>
    <row r="452" spans="1:9" ht="26.25" customHeight="1" outlineLevel="1" thickBot="1" x14ac:dyDescent="0.3">
      <c r="A452" s="194"/>
      <c r="B452" s="207"/>
      <c r="C452" s="614"/>
      <c r="D452" s="615"/>
      <c r="E452" s="189" t="s">
        <v>12</v>
      </c>
      <c r="F452" s="210"/>
      <c r="G452" s="72"/>
      <c r="H452" s="72"/>
      <c r="I452" s="72"/>
    </row>
    <row r="453" spans="1:9" ht="21.75" hidden="1" customHeight="1" outlineLevel="1" thickBot="1" x14ac:dyDescent="0.3">
      <c r="A453" s="194"/>
      <c r="B453" s="207"/>
      <c r="C453" s="614"/>
      <c r="D453" s="615"/>
      <c r="E453" s="189">
        <v>4111</v>
      </c>
      <c r="F453" s="210"/>
      <c r="G453" s="788">
        <f t="shared" ref="G453:G461" si="10">H453+I453</f>
        <v>0</v>
      </c>
      <c r="H453" s="788"/>
      <c r="I453" s="788"/>
    </row>
    <row r="454" spans="1:9" ht="21.75" customHeight="1" outlineLevel="1" thickBot="1" x14ac:dyDescent="0.3">
      <c r="A454" s="194"/>
      <c r="B454" s="207"/>
      <c r="C454" s="614"/>
      <c r="D454" s="615"/>
      <c r="E454" s="189">
        <v>4213</v>
      </c>
      <c r="F454" s="210"/>
      <c r="G454" s="788">
        <f t="shared" si="10"/>
        <v>6500</v>
      </c>
      <c r="H454" s="788">
        <v>6500</v>
      </c>
      <c r="I454" s="788"/>
    </row>
    <row r="455" spans="1:9" ht="21.75" customHeight="1" outlineLevel="1" thickBot="1" x14ac:dyDescent="0.3">
      <c r="A455" s="194"/>
      <c r="B455" s="207"/>
      <c r="C455" s="614"/>
      <c r="D455" s="615"/>
      <c r="E455" s="189">
        <v>4239</v>
      </c>
      <c r="F455" s="210"/>
      <c r="G455" s="788">
        <f t="shared" si="10"/>
        <v>2500</v>
      </c>
      <c r="H455" s="788">
        <v>2500</v>
      </c>
      <c r="I455" s="788"/>
    </row>
    <row r="456" spans="1:9" ht="21.75" customHeight="1" outlineLevel="1" thickBot="1" x14ac:dyDescent="0.3">
      <c r="A456" s="194"/>
      <c r="B456" s="207"/>
      <c r="C456" s="614"/>
      <c r="D456" s="615"/>
      <c r="E456" s="189">
        <v>4264</v>
      </c>
      <c r="F456" s="210"/>
      <c r="G456" s="788">
        <f t="shared" si="10"/>
        <v>1320</v>
      </c>
      <c r="H456" s="788">
        <v>1320</v>
      </c>
      <c r="I456" s="788"/>
    </row>
    <row r="457" spans="1:9" ht="15" customHeight="1" outlineLevel="1" thickBot="1" x14ac:dyDescent="0.3">
      <c r="A457" s="194"/>
      <c r="B457" s="207"/>
      <c r="C457" s="614"/>
      <c r="D457" s="615"/>
      <c r="E457" s="189">
        <v>4269</v>
      </c>
      <c r="F457" s="210"/>
      <c r="G457" s="788">
        <f t="shared" si="10"/>
        <v>3000</v>
      </c>
      <c r="H457" s="788">
        <v>3000</v>
      </c>
      <c r="I457" s="788"/>
    </row>
    <row r="458" spans="1:9" ht="21.75" hidden="1" customHeight="1" outlineLevel="1" thickBot="1" x14ac:dyDescent="0.3">
      <c r="A458" s="194"/>
      <c r="B458" s="207"/>
      <c r="C458" s="614"/>
      <c r="D458" s="615"/>
      <c r="E458" s="189">
        <v>4511</v>
      </c>
      <c r="F458" s="210"/>
      <c r="G458" s="788">
        <f t="shared" si="10"/>
        <v>0</v>
      </c>
      <c r="H458" s="788"/>
      <c r="I458" s="788"/>
    </row>
    <row r="459" spans="1:9" ht="21.75" customHeight="1" outlineLevel="1" thickBot="1" x14ac:dyDescent="0.3">
      <c r="A459" s="194"/>
      <c r="B459" s="207"/>
      <c r="C459" s="614"/>
      <c r="D459" s="615"/>
      <c r="E459" s="189">
        <v>4823</v>
      </c>
      <c r="F459" s="210"/>
      <c r="G459" s="788">
        <f t="shared" si="10"/>
        <v>300</v>
      </c>
      <c r="H459" s="788">
        <v>300</v>
      </c>
      <c r="I459" s="788"/>
    </row>
    <row r="460" spans="1:9" ht="21.75" customHeight="1" outlineLevel="1" thickBot="1" x14ac:dyDescent="0.3">
      <c r="A460" s="194"/>
      <c r="B460" s="207"/>
      <c r="C460" s="614"/>
      <c r="D460" s="615"/>
      <c r="E460" s="189">
        <v>5113</v>
      </c>
      <c r="F460" s="210"/>
      <c r="G460" s="788">
        <f t="shared" si="10"/>
        <v>5000</v>
      </c>
      <c r="H460" s="788"/>
      <c r="I460" s="788">
        <v>5000</v>
      </c>
    </row>
    <row r="461" spans="1:9" ht="21.75" customHeight="1" outlineLevel="1" thickBot="1" x14ac:dyDescent="0.3">
      <c r="A461" s="194">
        <v>2640</v>
      </c>
      <c r="B461" s="227" t="s">
        <v>75</v>
      </c>
      <c r="C461" s="607">
        <v>4</v>
      </c>
      <c r="D461" s="608">
        <v>0</v>
      </c>
      <c r="E461" s="197" t="s">
        <v>452</v>
      </c>
      <c r="F461" s="198" t="s">
        <v>453</v>
      </c>
      <c r="G461" s="788">
        <f t="shared" si="10"/>
        <v>14000</v>
      </c>
      <c r="H461" s="788">
        <f>H463</f>
        <v>9000</v>
      </c>
      <c r="I461" s="788">
        <f>I463</f>
        <v>5000</v>
      </c>
    </row>
    <row r="462" spans="1:9" s="630" customFormat="1" ht="21.75" customHeight="1" outlineLevel="1" thickBot="1" x14ac:dyDescent="0.3">
      <c r="A462" s="194"/>
      <c r="B462" s="183"/>
      <c r="C462" s="607"/>
      <c r="D462" s="608"/>
      <c r="E462" s="189" t="s">
        <v>808</v>
      </c>
      <c r="F462" s="198"/>
      <c r="G462" s="72"/>
      <c r="H462" s="72"/>
      <c r="I462" s="72"/>
    </row>
    <row r="463" spans="1:9" ht="21.75" customHeight="1" outlineLevel="1" thickBot="1" x14ac:dyDescent="0.3">
      <c r="A463" s="194">
        <v>2641</v>
      </c>
      <c r="B463" s="229" t="s">
        <v>75</v>
      </c>
      <c r="C463" s="614">
        <v>4</v>
      </c>
      <c r="D463" s="615">
        <v>1</v>
      </c>
      <c r="E463" s="189" t="s">
        <v>454</v>
      </c>
      <c r="F463" s="216" t="s">
        <v>455</v>
      </c>
      <c r="G463" s="788">
        <f>H463+I463</f>
        <v>14000</v>
      </c>
      <c r="H463" s="788">
        <f>H465+H466+H467+H468</f>
        <v>9000</v>
      </c>
      <c r="I463" s="788">
        <f>SUM(I465:I470)</f>
        <v>5000</v>
      </c>
    </row>
    <row r="464" spans="1:9" ht="28.5" customHeight="1" outlineLevel="1" thickBot="1" x14ac:dyDescent="0.3">
      <c r="A464" s="194"/>
      <c r="B464" s="207"/>
      <c r="C464" s="614"/>
      <c r="D464" s="615"/>
      <c r="E464" s="189" t="s">
        <v>12</v>
      </c>
      <c r="F464" s="210"/>
      <c r="G464" s="72"/>
      <c r="H464" s="72"/>
      <c r="I464" s="72"/>
    </row>
    <row r="465" spans="1:12" ht="21.75" customHeight="1" outlineLevel="1" thickBot="1" x14ac:dyDescent="0.3">
      <c r="A465" s="194"/>
      <c r="B465" s="207"/>
      <c r="C465" s="614"/>
      <c r="D465" s="615"/>
      <c r="E465" s="189">
        <v>4212</v>
      </c>
      <c r="F465" s="210"/>
      <c r="G465" s="788">
        <f t="shared" ref="G465:G471" si="11">H465+I465</f>
        <v>3000</v>
      </c>
      <c r="H465" s="788">
        <v>3000</v>
      </c>
      <c r="I465" s="788"/>
    </row>
    <row r="466" spans="1:12" ht="21.75" customHeight="1" outlineLevel="1" thickBot="1" x14ac:dyDescent="0.3">
      <c r="A466" s="194"/>
      <c r="B466" s="207"/>
      <c r="C466" s="614"/>
      <c r="D466" s="615"/>
      <c r="E466" s="189">
        <v>4251</v>
      </c>
      <c r="F466" s="210"/>
      <c r="G466" s="788">
        <f t="shared" si="11"/>
        <v>1500</v>
      </c>
      <c r="H466" s="788">
        <v>1500</v>
      </c>
      <c r="I466" s="788"/>
    </row>
    <row r="467" spans="1:12" ht="18" customHeight="1" outlineLevel="1" thickBot="1" x14ac:dyDescent="0.3">
      <c r="A467" s="194"/>
      <c r="B467" s="207"/>
      <c r="C467" s="614"/>
      <c r="D467" s="615"/>
      <c r="E467" s="189">
        <v>4269</v>
      </c>
      <c r="F467" s="210"/>
      <c r="G467" s="788">
        <f t="shared" si="11"/>
        <v>4500</v>
      </c>
      <c r="H467" s="788">
        <v>4500</v>
      </c>
      <c r="I467" s="788"/>
    </row>
    <row r="468" spans="1:12" ht="21.75" hidden="1" customHeight="1" outlineLevel="1" thickBot="1" x14ac:dyDescent="0.3">
      <c r="A468" s="194"/>
      <c r="B468" s="207"/>
      <c r="C468" s="614"/>
      <c r="D468" s="615"/>
      <c r="E468" s="189">
        <v>4511</v>
      </c>
      <c r="F468" s="210"/>
      <c r="G468" s="788">
        <f t="shared" si="11"/>
        <v>0</v>
      </c>
      <c r="H468" s="788"/>
      <c r="I468" s="788"/>
    </row>
    <row r="469" spans="1:12" ht="21.75" hidden="1" customHeight="1" outlineLevel="1" thickBot="1" x14ac:dyDescent="0.3">
      <c r="A469" s="194"/>
      <c r="B469" s="207"/>
      <c r="C469" s="614"/>
      <c r="D469" s="615"/>
      <c r="E469" s="189">
        <v>5112</v>
      </c>
      <c r="F469" s="210"/>
      <c r="G469" s="788">
        <f t="shared" si="11"/>
        <v>0</v>
      </c>
      <c r="H469" s="788"/>
      <c r="I469" s="788"/>
    </row>
    <row r="470" spans="1:12" ht="21.75" customHeight="1" outlineLevel="1" thickBot="1" x14ac:dyDescent="0.3">
      <c r="A470" s="194"/>
      <c r="B470" s="207"/>
      <c r="C470" s="614"/>
      <c r="D470" s="615"/>
      <c r="E470" s="189">
        <v>5113</v>
      </c>
      <c r="F470" s="210"/>
      <c r="G470" s="788">
        <f t="shared" si="11"/>
        <v>5000</v>
      </c>
      <c r="H470" s="788"/>
      <c r="I470" s="788">
        <v>5000</v>
      </c>
    </row>
    <row r="471" spans="1:12" ht="40.5" customHeight="1" outlineLevel="1" thickBot="1" x14ac:dyDescent="0.3">
      <c r="A471" s="194">
        <v>2650</v>
      </c>
      <c r="B471" s="227" t="s">
        <v>75</v>
      </c>
      <c r="C471" s="607">
        <v>5</v>
      </c>
      <c r="D471" s="608">
        <v>0</v>
      </c>
      <c r="E471" s="197" t="s">
        <v>462</v>
      </c>
      <c r="F471" s="198" t="s">
        <v>463</v>
      </c>
      <c r="G471" s="788">
        <f t="shared" si="11"/>
        <v>0</v>
      </c>
      <c r="H471" s="788">
        <f>H473</f>
        <v>0</v>
      </c>
      <c r="I471" s="788">
        <f>I473</f>
        <v>0</v>
      </c>
    </row>
    <row r="472" spans="1:12" s="630" customFormat="1" ht="21.75" customHeight="1" outlineLevel="1" thickBot="1" x14ac:dyDescent="0.3">
      <c r="A472" s="194"/>
      <c r="B472" s="183"/>
      <c r="C472" s="607"/>
      <c r="D472" s="608"/>
      <c r="E472" s="189" t="s">
        <v>808</v>
      </c>
      <c r="F472" s="198"/>
      <c r="G472" s="788"/>
      <c r="H472" s="788"/>
      <c r="I472" s="788"/>
    </row>
    <row r="473" spans="1:12" ht="44.25" customHeight="1" outlineLevel="1" thickBot="1" x14ac:dyDescent="0.3">
      <c r="A473" s="194">
        <v>2651</v>
      </c>
      <c r="B473" s="229" t="s">
        <v>75</v>
      </c>
      <c r="C473" s="614">
        <v>5</v>
      </c>
      <c r="D473" s="615">
        <v>1</v>
      </c>
      <c r="E473" s="189" t="s">
        <v>462</v>
      </c>
      <c r="F473" s="216" t="s">
        <v>464</v>
      </c>
      <c r="G473" s="788">
        <f>H473+I473</f>
        <v>0</v>
      </c>
      <c r="H473" s="788">
        <f>H475+H476</f>
        <v>0</v>
      </c>
      <c r="I473" s="788">
        <f>I475+I476</f>
        <v>0</v>
      </c>
    </row>
    <row r="474" spans="1:12" ht="33.75" customHeight="1" outlineLevel="1" thickBot="1" x14ac:dyDescent="0.3">
      <c r="A474" s="194"/>
      <c r="B474" s="207"/>
      <c r="C474" s="614"/>
      <c r="D474" s="615"/>
      <c r="E474" s="189" t="s">
        <v>12</v>
      </c>
      <c r="F474" s="210"/>
      <c r="G474" s="72"/>
      <c r="H474" s="72"/>
      <c r="I474" s="72"/>
    </row>
    <row r="475" spans="1:12" ht="20.25" customHeight="1" outlineLevel="1" thickBot="1" x14ac:dyDescent="0.3">
      <c r="A475" s="194"/>
      <c r="B475" s="207"/>
      <c r="C475" s="614"/>
      <c r="D475" s="615"/>
      <c r="E475" s="189">
        <v>4511</v>
      </c>
      <c r="F475" s="210"/>
      <c r="G475" s="788">
        <f>H475+I475</f>
        <v>0</v>
      </c>
      <c r="H475" s="788"/>
      <c r="I475" s="788"/>
    </row>
    <row r="476" spans="1:12" ht="21.75" hidden="1" customHeight="1" outlineLevel="1" thickBot="1" x14ac:dyDescent="0.3">
      <c r="A476" s="194"/>
      <c r="B476" s="207"/>
      <c r="C476" s="614"/>
      <c r="D476" s="615"/>
      <c r="E476" s="189" t="s">
        <v>13</v>
      </c>
      <c r="F476" s="210"/>
      <c r="G476" s="72">
        <f>H476+I476</f>
        <v>0</v>
      </c>
      <c r="H476" s="72"/>
      <c r="I476" s="72"/>
    </row>
    <row r="477" spans="1:12" ht="21.75" hidden="1" customHeight="1" outlineLevel="1" thickBot="1" x14ac:dyDescent="0.3">
      <c r="A477" s="194"/>
      <c r="B477" s="207"/>
      <c r="C477" s="614"/>
      <c r="D477" s="615"/>
      <c r="E477" s="189"/>
      <c r="F477" s="210"/>
      <c r="G477" s="72"/>
      <c r="H477" s="72"/>
      <c r="I477" s="72"/>
      <c r="L477" s="692"/>
    </row>
    <row r="478" spans="1:12" ht="22.5" hidden="1" customHeight="1" outlineLevel="1" thickBot="1" x14ac:dyDescent="0.3">
      <c r="A478" s="194"/>
      <c r="B478" s="207"/>
      <c r="C478" s="614"/>
      <c r="D478" s="615"/>
      <c r="E478" s="189"/>
      <c r="F478" s="210"/>
      <c r="G478" s="74"/>
      <c r="H478" s="72"/>
      <c r="I478" s="671"/>
    </row>
    <row r="479" spans="1:12" ht="22.5" hidden="1" customHeight="1" outlineLevel="1" thickBot="1" x14ac:dyDescent="0.3">
      <c r="A479" s="194"/>
      <c r="B479" s="207"/>
      <c r="C479" s="614"/>
      <c r="D479" s="615"/>
      <c r="E479" s="189"/>
      <c r="F479" s="210"/>
      <c r="G479" s="74"/>
      <c r="H479" s="72"/>
      <c r="I479" s="671"/>
    </row>
    <row r="480" spans="1:12" ht="22.5" hidden="1" customHeight="1" outlineLevel="1" thickBot="1" x14ac:dyDescent="0.3">
      <c r="A480" s="194"/>
      <c r="B480" s="207"/>
      <c r="C480" s="614"/>
      <c r="D480" s="615"/>
      <c r="E480" s="189"/>
      <c r="F480" s="210"/>
      <c r="G480" s="74"/>
      <c r="H480" s="72"/>
      <c r="I480" s="671"/>
    </row>
    <row r="481" spans="1:9" ht="21" hidden="1" customHeight="1" outlineLevel="1" thickBot="1" x14ac:dyDescent="0.3">
      <c r="A481" s="194"/>
      <c r="B481" s="207"/>
      <c r="C481" s="614"/>
      <c r="D481" s="615"/>
      <c r="E481" s="189"/>
      <c r="F481" s="210"/>
      <c r="G481" s="74"/>
      <c r="H481" s="72"/>
      <c r="I481" s="671"/>
    </row>
    <row r="482" spans="1:9" ht="36.75" collapsed="1" thickBot="1" x14ac:dyDescent="0.3">
      <c r="A482" s="194">
        <v>2660</v>
      </c>
      <c r="B482" s="227" t="s">
        <v>75</v>
      </c>
      <c r="C482" s="607">
        <v>6</v>
      </c>
      <c r="D482" s="608">
        <v>0</v>
      </c>
      <c r="E482" s="197" t="s">
        <v>466</v>
      </c>
      <c r="F482" s="226" t="s">
        <v>467</v>
      </c>
      <c r="G482" s="790">
        <f>H482+I482</f>
        <v>150000</v>
      </c>
      <c r="H482" s="803">
        <f>H484</f>
        <v>150000</v>
      </c>
      <c r="I482" s="790">
        <f>I484</f>
        <v>0</v>
      </c>
    </row>
    <row r="483" spans="1:9" s="630" customFormat="1" ht="22.5" customHeight="1" thickBot="1" x14ac:dyDescent="0.3">
      <c r="A483" s="194"/>
      <c r="B483" s="183"/>
      <c r="C483" s="607"/>
      <c r="D483" s="608"/>
      <c r="E483" s="189" t="s">
        <v>808</v>
      </c>
      <c r="F483" s="198"/>
      <c r="G483" s="790"/>
      <c r="H483" s="790"/>
      <c r="I483" s="790"/>
    </row>
    <row r="484" spans="1:9" ht="29.25" thickBot="1" x14ac:dyDescent="0.3">
      <c r="A484" s="194">
        <v>2661</v>
      </c>
      <c r="B484" s="229" t="s">
        <v>75</v>
      </c>
      <c r="C484" s="614">
        <v>6</v>
      </c>
      <c r="D484" s="615">
        <v>1</v>
      </c>
      <c r="E484" s="189" t="s">
        <v>466</v>
      </c>
      <c r="F484" s="216" t="s">
        <v>468</v>
      </c>
      <c r="G484" s="790">
        <f>H484+I484</f>
        <v>150000</v>
      </c>
      <c r="H484" s="803">
        <f>SUM(H486:H498)</f>
        <v>150000</v>
      </c>
      <c r="I484" s="803">
        <f>I499+I500</f>
        <v>0</v>
      </c>
    </row>
    <row r="485" spans="1:9" ht="25.5" customHeight="1" thickBot="1" x14ac:dyDescent="0.3">
      <c r="A485" s="194"/>
      <c r="B485" s="207"/>
      <c r="C485" s="614"/>
      <c r="D485" s="615"/>
      <c r="E485" s="189" t="s">
        <v>12</v>
      </c>
      <c r="F485" s="210"/>
      <c r="G485" s="74"/>
      <c r="H485" s="74"/>
      <c r="I485" s="74"/>
    </row>
    <row r="486" spans="1:9" ht="16.5" hidden="1" thickBot="1" x14ac:dyDescent="0.3">
      <c r="A486" s="194"/>
      <c r="B486" s="207"/>
      <c r="C486" s="614"/>
      <c r="D486" s="615"/>
      <c r="E486" s="189">
        <v>4111</v>
      </c>
      <c r="F486" s="210"/>
      <c r="G486" s="88">
        <f t="shared" ref="G486:G501" si="12">H486+I486</f>
        <v>0</v>
      </c>
      <c r="H486" s="89"/>
      <c r="I486" s="74"/>
    </row>
    <row r="487" spans="1:9" ht="16.5" hidden="1" thickBot="1" x14ac:dyDescent="0.3">
      <c r="A487" s="194"/>
      <c r="B487" s="207"/>
      <c r="C487" s="614"/>
      <c r="D487" s="615"/>
      <c r="E487" s="189">
        <v>4131</v>
      </c>
      <c r="F487" s="210"/>
      <c r="G487" s="88">
        <f t="shared" si="12"/>
        <v>0</v>
      </c>
      <c r="H487" s="88"/>
      <c r="I487" s="74"/>
    </row>
    <row r="488" spans="1:9" ht="16.5" hidden="1" thickBot="1" x14ac:dyDescent="0.3">
      <c r="A488" s="194"/>
      <c r="B488" s="207"/>
      <c r="C488" s="614"/>
      <c r="D488" s="615"/>
      <c r="E488" s="189">
        <v>4241</v>
      </c>
      <c r="F488" s="210"/>
      <c r="G488" s="88">
        <f t="shared" si="12"/>
        <v>0</v>
      </c>
      <c r="H488" s="88"/>
      <c r="I488" s="74"/>
    </row>
    <row r="489" spans="1:9" ht="16.5" hidden="1" thickBot="1" x14ac:dyDescent="0.3">
      <c r="A489" s="194"/>
      <c r="B489" s="207"/>
      <c r="C489" s="614"/>
      <c r="D489" s="615"/>
      <c r="E489" s="189">
        <v>4261</v>
      </c>
      <c r="F489" s="210"/>
      <c r="G489" s="88">
        <f t="shared" si="12"/>
        <v>0</v>
      </c>
      <c r="H489" s="88"/>
      <c r="I489" s="74"/>
    </row>
    <row r="490" spans="1:9" ht="16.5" hidden="1" thickBot="1" x14ac:dyDescent="0.3">
      <c r="A490" s="194"/>
      <c r="B490" s="207"/>
      <c r="C490" s="614"/>
      <c r="D490" s="615"/>
      <c r="E490" s="189">
        <v>4251</v>
      </c>
      <c r="F490" s="210"/>
      <c r="G490" s="88">
        <f t="shared" si="12"/>
        <v>0</v>
      </c>
      <c r="H490" s="88"/>
      <c r="I490" s="74"/>
    </row>
    <row r="491" spans="1:9" ht="16.5" hidden="1" thickBot="1" x14ac:dyDescent="0.3">
      <c r="A491" s="194"/>
      <c r="B491" s="207"/>
      <c r="C491" s="614"/>
      <c r="D491" s="615"/>
      <c r="E491" s="189">
        <v>4267</v>
      </c>
      <c r="F491" s="210"/>
      <c r="G491" s="88">
        <f t="shared" si="12"/>
        <v>0</v>
      </c>
      <c r="H491" s="88"/>
      <c r="I491" s="74"/>
    </row>
    <row r="492" spans="1:9" ht="16.5" hidden="1" thickBot="1" x14ac:dyDescent="0.3">
      <c r="A492" s="194"/>
      <c r="B492" s="207"/>
      <c r="C492" s="614"/>
      <c r="D492" s="615"/>
      <c r="E492" s="189">
        <v>4269</v>
      </c>
      <c r="F492" s="210"/>
      <c r="G492" s="88">
        <f t="shared" si="12"/>
        <v>0</v>
      </c>
      <c r="H492" s="88"/>
      <c r="I492" s="74"/>
    </row>
    <row r="493" spans="1:9" ht="16.5" hidden="1" thickBot="1" x14ac:dyDescent="0.3">
      <c r="A493" s="194"/>
      <c r="B493" s="207"/>
      <c r="C493" s="614"/>
      <c r="D493" s="615"/>
      <c r="E493" s="189">
        <v>4264</v>
      </c>
      <c r="F493" s="210"/>
      <c r="G493" s="88">
        <f t="shared" si="12"/>
        <v>0</v>
      </c>
      <c r="H493" s="88"/>
      <c r="I493" s="74"/>
    </row>
    <row r="494" spans="1:9" ht="16.5" hidden="1" thickBot="1" x14ac:dyDescent="0.3">
      <c r="A494" s="194"/>
      <c r="B494" s="207"/>
      <c r="C494" s="614"/>
      <c r="D494" s="615"/>
      <c r="E494" s="189">
        <v>4252</v>
      </c>
      <c r="F494" s="210"/>
      <c r="G494" s="88">
        <f t="shared" si="12"/>
        <v>0</v>
      </c>
      <c r="H494" s="88"/>
      <c r="I494" s="74"/>
    </row>
    <row r="495" spans="1:9" ht="16.5" hidden="1" thickBot="1" x14ac:dyDescent="0.3">
      <c r="A495" s="194"/>
      <c r="B495" s="207"/>
      <c r="C495" s="614"/>
      <c r="D495" s="615"/>
      <c r="E495" s="189">
        <v>4823</v>
      </c>
      <c r="F495" s="210"/>
      <c r="G495" s="88">
        <f t="shared" si="12"/>
        <v>0</v>
      </c>
      <c r="H495" s="88"/>
      <c r="I495" s="74"/>
    </row>
    <row r="496" spans="1:9" ht="16.5" hidden="1" thickBot="1" x14ac:dyDescent="0.3">
      <c r="A496" s="194"/>
      <c r="B496" s="207"/>
      <c r="C496" s="614"/>
      <c r="D496" s="615"/>
      <c r="E496" s="189">
        <v>4212</v>
      </c>
      <c r="F496" s="210"/>
      <c r="G496" s="88">
        <f t="shared" si="12"/>
        <v>0</v>
      </c>
      <c r="H496" s="88"/>
      <c r="I496" s="74"/>
    </row>
    <row r="497" spans="1:11" ht="16.5" hidden="1" thickBot="1" x14ac:dyDescent="0.3">
      <c r="A497" s="194"/>
      <c r="B497" s="207"/>
      <c r="C497" s="614"/>
      <c r="D497" s="615"/>
      <c r="E497" s="189">
        <v>4231</v>
      </c>
      <c r="F497" s="210"/>
      <c r="G497" s="88">
        <f t="shared" si="12"/>
        <v>0</v>
      </c>
      <c r="H497" s="88"/>
      <c r="I497" s="74"/>
    </row>
    <row r="498" spans="1:11" ht="18.75" customHeight="1" thickBot="1" x14ac:dyDescent="0.3">
      <c r="A498" s="194"/>
      <c r="B498" s="207"/>
      <c r="C498" s="614"/>
      <c r="D498" s="615"/>
      <c r="E498" s="189">
        <v>4511</v>
      </c>
      <c r="F498" s="210"/>
      <c r="G498" s="803">
        <f t="shared" si="12"/>
        <v>150000</v>
      </c>
      <c r="H498" s="793">
        <v>150000</v>
      </c>
      <c r="I498" s="790"/>
      <c r="J498" s="687"/>
      <c r="K498" s="688"/>
    </row>
    <row r="499" spans="1:11" ht="23.25" customHeight="1" thickBot="1" x14ac:dyDescent="0.3">
      <c r="A499" s="194"/>
      <c r="B499" s="207"/>
      <c r="C499" s="614"/>
      <c r="D499" s="615"/>
      <c r="E499" s="189">
        <v>5121</v>
      </c>
      <c r="F499" s="210"/>
      <c r="G499" s="803">
        <f t="shared" si="12"/>
        <v>0</v>
      </c>
      <c r="H499" s="793"/>
      <c r="I499" s="790"/>
      <c r="J499" s="687"/>
      <c r="K499" s="688"/>
    </row>
    <row r="500" spans="1:11" ht="23.25" customHeight="1" thickBot="1" x14ac:dyDescent="0.3">
      <c r="A500" s="194"/>
      <c r="B500" s="207"/>
      <c r="C500" s="614"/>
      <c r="D500" s="615"/>
      <c r="E500" s="189">
        <v>5129</v>
      </c>
      <c r="F500" s="210"/>
      <c r="G500" s="803">
        <f t="shared" si="12"/>
        <v>0</v>
      </c>
      <c r="H500" s="793"/>
      <c r="I500" s="790"/>
      <c r="J500" s="687"/>
      <c r="K500" s="688"/>
    </row>
    <row r="501" spans="1:11" s="629" customFormat="1" ht="26.25" customHeight="1" thickBot="1" x14ac:dyDescent="0.25">
      <c r="A501" s="616">
        <v>2700</v>
      </c>
      <c r="B501" s="620" t="s">
        <v>76</v>
      </c>
      <c r="C501" s="617">
        <v>0</v>
      </c>
      <c r="D501" s="618">
        <v>0</v>
      </c>
      <c r="E501" s="621" t="s">
        <v>873</v>
      </c>
      <c r="F501" s="619" t="s">
        <v>469</v>
      </c>
      <c r="G501" s="788">
        <f t="shared" si="12"/>
        <v>85800</v>
      </c>
      <c r="H501" s="788">
        <f>H503+H517+H535+H553+H559+H565</f>
        <v>85800</v>
      </c>
      <c r="I501" s="808">
        <f>I503+I517+I535+I553+I559+I565</f>
        <v>0</v>
      </c>
    </row>
    <row r="502" spans="1:11" ht="11.25" hidden="1" customHeight="1" outlineLevel="1" thickBot="1" x14ac:dyDescent="0.3">
      <c r="A502" s="188"/>
      <c r="B502" s="183"/>
      <c r="C502" s="605"/>
      <c r="D502" s="606"/>
      <c r="E502" s="189" t="s">
        <v>807</v>
      </c>
      <c r="F502" s="190"/>
      <c r="G502" s="788"/>
      <c r="H502" s="792"/>
      <c r="I502" s="788"/>
    </row>
    <row r="503" spans="1:11" ht="29.25" hidden="1" outlineLevel="2" thickBot="1" x14ac:dyDescent="0.3">
      <c r="A503" s="194">
        <v>2710</v>
      </c>
      <c r="B503" s="227" t="s">
        <v>76</v>
      </c>
      <c r="C503" s="607">
        <v>1</v>
      </c>
      <c r="D503" s="608">
        <v>0</v>
      </c>
      <c r="E503" s="197" t="s">
        <v>470</v>
      </c>
      <c r="F503" s="198" t="s">
        <v>471</v>
      </c>
      <c r="G503" s="788">
        <f>H503+I503</f>
        <v>0</v>
      </c>
      <c r="H503" s="792">
        <f>H505+H509+H513</f>
        <v>0</v>
      </c>
      <c r="I503" s="788">
        <f>I505+I509+I513</f>
        <v>0</v>
      </c>
    </row>
    <row r="504" spans="1:11" s="630" customFormat="1" ht="10.5" hidden="1" customHeight="1" outlineLevel="2" thickBot="1" x14ac:dyDescent="0.3">
      <c r="A504" s="194"/>
      <c r="B504" s="183"/>
      <c r="C504" s="607"/>
      <c r="D504" s="608"/>
      <c r="E504" s="189" t="s">
        <v>808</v>
      </c>
      <c r="F504" s="198"/>
      <c r="G504" s="788"/>
      <c r="H504" s="792"/>
      <c r="I504" s="788"/>
    </row>
    <row r="505" spans="1:11" ht="16.5" hidden="1" outlineLevel="2" thickBot="1" x14ac:dyDescent="0.3">
      <c r="A505" s="194">
        <v>2711</v>
      </c>
      <c r="B505" s="229" t="s">
        <v>76</v>
      </c>
      <c r="C505" s="614">
        <v>1</v>
      </c>
      <c r="D505" s="615">
        <v>1</v>
      </c>
      <c r="E505" s="189" t="s">
        <v>472</v>
      </c>
      <c r="F505" s="216" t="s">
        <v>473</v>
      </c>
      <c r="G505" s="788">
        <f>H505+I505</f>
        <v>0</v>
      </c>
      <c r="H505" s="792">
        <f>H507+H508</f>
        <v>0</v>
      </c>
      <c r="I505" s="788">
        <f>I507+I508</f>
        <v>0</v>
      </c>
    </row>
    <row r="506" spans="1:11" ht="36.75" hidden="1" outlineLevel="2" thickBot="1" x14ac:dyDescent="0.3">
      <c r="A506" s="194"/>
      <c r="B506" s="207"/>
      <c r="C506" s="614"/>
      <c r="D506" s="615"/>
      <c r="E506" s="189" t="s">
        <v>12</v>
      </c>
      <c r="F506" s="210"/>
      <c r="G506" s="788"/>
      <c r="H506" s="792"/>
      <c r="I506" s="788"/>
    </row>
    <row r="507" spans="1:11" ht="16.5" hidden="1" outlineLevel="2" thickBot="1" x14ac:dyDescent="0.3">
      <c r="A507" s="194"/>
      <c r="B507" s="207"/>
      <c r="C507" s="614"/>
      <c r="D507" s="615"/>
      <c r="E507" s="189" t="s">
        <v>13</v>
      </c>
      <c r="F507" s="210"/>
      <c r="G507" s="788">
        <f>H507+I507</f>
        <v>0</v>
      </c>
      <c r="H507" s="792"/>
      <c r="I507" s="788"/>
    </row>
    <row r="508" spans="1:11" ht="16.5" hidden="1" outlineLevel="2" thickBot="1" x14ac:dyDescent="0.3">
      <c r="A508" s="194"/>
      <c r="B508" s="207"/>
      <c r="C508" s="614"/>
      <c r="D508" s="615"/>
      <c r="E508" s="189" t="s">
        <v>13</v>
      </c>
      <c r="F508" s="210"/>
      <c r="G508" s="788">
        <f>H508+I508</f>
        <v>0</v>
      </c>
      <c r="H508" s="792"/>
      <c r="I508" s="788"/>
    </row>
    <row r="509" spans="1:11" ht="16.5" hidden="1" outlineLevel="2" thickBot="1" x14ac:dyDescent="0.3">
      <c r="A509" s="194">
        <v>2712</v>
      </c>
      <c r="B509" s="229" t="s">
        <v>76</v>
      </c>
      <c r="C509" s="614">
        <v>1</v>
      </c>
      <c r="D509" s="615">
        <v>2</v>
      </c>
      <c r="E509" s="189" t="s">
        <v>474</v>
      </c>
      <c r="F509" s="216" t="s">
        <v>475</v>
      </c>
      <c r="G509" s="788">
        <f>H509+I509</f>
        <v>0</v>
      </c>
      <c r="H509" s="792">
        <f>H511+H512</f>
        <v>0</v>
      </c>
      <c r="I509" s="788">
        <f>I511+I512</f>
        <v>0</v>
      </c>
    </row>
    <row r="510" spans="1:11" ht="36.75" hidden="1" outlineLevel="2" thickBot="1" x14ac:dyDescent="0.3">
      <c r="A510" s="194"/>
      <c r="B510" s="207"/>
      <c r="C510" s="614"/>
      <c r="D510" s="615"/>
      <c r="E510" s="189" t="s">
        <v>12</v>
      </c>
      <c r="F510" s="210"/>
      <c r="G510" s="788"/>
      <c r="H510" s="792"/>
      <c r="I510" s="788"/>
    </row>
    <row r="511" spans="1:11" ht="16.5" hidden="1" outlineLevel="2" thickBot="1" x14ac:dyDescent="0.3">
      <c r="A511" s="194"/>
      <c r="B511" s="207"/>
      <c r="C511" s="614"/>
      <c r="D511" s="615"/>
      <c r="E511" s="189" t="s">
        <v>13</v>
      </c>
      <c r="F511" s="210"/>
      <c r="G511" s="788">
        <f>H511+I511</f>
        <v>0</v>
      </c>
      <c r="H511" s="792"/>
      <c r="I511" s="788"/>
    </row>
    <row r="512" spans="1:11" ht="16.5" hidden="1" outlineLevel="2" thickBot="1" x14ac:dyDescent="0.3">
      <c r="A512" s="194"/>
      <c r="B512" s="207"/>
      <c r="C512" s="614"/>
      <c r="D512" s="615"/>
      <c r="E512" s="189" t="s">
        <v>13</v>
      </c>
      <c r="F512" s="210"/>
      <c r="G512" s="788">
        <f>H512+I512</f>
        <v>0</v>
      </c>
      <c r="H512" s="792"/>
      <c r="I512" s="788"/>
    </row>
    <row r="513" spans="1:9" ht="16.5" hidden="1" outlineLevel="2" thickBot="1" x14ac:dyDescent="0.3">
      <c r="A513" s="194">
        <v>2713</v>
      </c>
      <c r="B513" s="229" t="s">
        <v>76</v>
      </c>
      <c r="C513" s="614">
        <v>1</v>
      </c>
      <c r="D513" s="615">
        <v>3</v>
      </c>
      <c r="E513" s="189" t="s">
        <v>735</v>
      </c>
      <c r="F513" s="216" t="s">
        <v>476</v>
      </c>
      <c r="G513" s="788">
        <f>H513+I513</f>
        <v>0</v>
      </c>
      <c r="H513" s="792">
        <f>H515+H516</f>
        <v>0</v>
      </c>
      <c r="I513" s="788">
        <f>I515+I516</f>
        <v>0</v>
      </c>
    </row>
    <row r="514" spans="1:9" ht="36.75" hidden="1" outlineLevel="2" thickBot="1" x14ac:dyDescent="0.3">
      <c r="A514" s="194"/>
      <c r="B514" s="207"/>
      <c r="C514" s="614"/>
      <c r="D514" s="615"/>
      <c r="E514" s="189" t="s">
        <v>12</v>
      </c>
      <c r="F514" s="210"/>
      <c r="G514" s="788"/>
      <c r="H514" s="792"/>
      <c r="I514" s="788"/>
    </row>
    <row r="515" spans="1:9" ht="16.5" hidden="1" outlineLevel="2" thickBot="1" x14ac:dyDescent="0.3">
      <c r="A515" s="194"/>
      <c r="B515" s="207"/>
      <c r="C515" s="614"/>
      <c r="D515" s="615"/>
      <c r="E515" s="189" t="s">
        <v>13</v>
      </c>
      <c r="F515" s="210"/>
      <c r="G515" s="788">
        <f>H515+I515</f>
        <v>0</v>
      </c>
      <c r="H515" s="792"/>
      <c r="I515" s="788"/>
    </row>
    <row r="516" spans="1:9" ht="16.5" hidden="1" outlineLevel="2" thickBot="1" x14ac:dyDescent="0.3">
      <c r="A516" s="194"/>
      <c r="B516" s="207"/>
      <c r="C516" s="614"/>
      <c r="D516" s="615"/>
      <c r="E516" s="189" t="s">
        <v>13</v>
      </c>
      <c r="F516" s="210"/>
      <c r="G516" s="788">
        <f>H516+I516</f>
        <v>0</v>
      </c>
      <c r="H516" s="792"/>
      <c r="I516" s="788"/>
    </row>
    <row r="517" spans="1:9" ht="16.5" hidden="1" outlineLevel="2" thickBot="1" x14ac:dyDescent="0.3">
      <c r="A517" s="194">
        <v>2720</v>
      </c>
      <c r="B517" s="227" t="s">
        <v>76</v>
      </c>
      <c r="C517" s="607">
        <v>2</v>
      </c>
      <c r="D517" s="608">
        <v>0</v>
      </c>
      <c r="E517" s="197" t="s">
        <v>77</v>
      </c>
      <c r="F517" s="198" t="s">
        <v>477</v>
      </c>
      <c r="G517" s="788">
        <f>H517+I517</f>
        <v>0</v>
      </c>
      <c r="H517" s="792">
        <f>H519+H523+H527+H531</f>
        <v>0</v>
      </c>
      <c r="I517" s="788">
        <f>I519+I523+I527+I531</f>
        <v>0</v>
      </c>
    </row>
    <row r="518" spans="1:9" s="630" customFormat="1" ht="10.5" hidden="1" customHeight="1" outlineLevel="2" thickBot="1" x14ac:dyDescent="0.3">
      <c r="A518" s="194"/>
      <c r="B518" s="183"/>
      <c r="C518" s="607"/>
      <c r="D518" s="608"/>
      <c r="E518" s="189" t="s">
        <v>808</v>
      </c>
      <c r="F518" s="198"/>
      <c r="G518" s="788"/>
      <c r="H518" s="792"/>
      <c r="I518" s="788"/>
    </row>
    <row r="519" spans="1:9" ht="16.5" hidden="1" outlineLevel="2" thickBot="1" x14ac:dyDescent="0.3">
      <c r="A519" s="194">
        <v>2721</v>
      </c>
      <c r="B519" s="229" t="s">
        <v>76</v>
      </c>
      <c r="C519" s="614">
        <v>2</v>
      </c>
      <c r="D519" s="615">
        <v>1</v>
      </c>
      <c r="E519" s="189" t="s">
        <v>478</v>
      </c>
      <c r="F519" s="216" t="s">
        <v>479</v>
      </c>
      <c r="G519" s="788">
        <f>H519+I519</f>
        <v>0</v>
      </c>
      <c r="H519" s="792">
        <f>H521+H522</f>
        <v>0</v>
      </c>
      <c r="I519" s="788">
        <f>I521+I522</f>
        <v>0</v>
      </c>
    </row>
    <row r="520" spans="1:9" ht="36.75" hidden="1" outlineLevel="2" thickBot="1" x14ac:dyDescent="0.3">
      <c r="A520" s="194"/>
      <c r="B520" s="207"/>
      <c r="C520" s="614"/>
      <c r="D520" s="615"/>
      <c r="E520" s="189" t="s">
        <v>12</v>
      </c>
      <c r="F520" s="210"/>
      <c r="G520" s="788"/>
      <c r="H520" s="792"/>
      <c r="I520" s="788"/>
    </row>
    <row r="521" spans="1:9" ht="16.5" hidden="1" outlineLevel="2" thickBot="1" x14ac:dyDescent="0.3">
      <c r="A521" s="194"/>
      <c r="B521" s="207"/>
      <c r="C521" s="614"/>
      <c r="D521" s="615"/>
      <c r="E521" s="189" t="s">
        <v>13</v>
      </c>
      <c r="F521" s="210"/>
      <c r="G521" s="788">
        <f>H521+I521</f>
        <v>0</v>
      </c>
      <c r="H521" s="792"/>
      <c r="I521" s="788"/>
    </row>
    <row r="522" spans="1:9" ht="16.5" hidden="1" outlineLevel="2" thickBot="1" x14ac:dyDescent="0.3">
      <c r="A522" s="194"/>
      <c r="B522" s="207"/>
      <c r="C522" s="614"/>
      <c r="D522" s="615"/>
      <c r="E522" s="189" t="s">
        <v>13</v>
      </c>
      <c r="F522" s="210"/>
      <c r="G522" s="788">
        <f>H522+I522</f>
        <v>0</v>
      </c>
      <c r="H522" s="792"/>
      <c r="I522" s="788"/>
    </row>
    <row r="523" spans="1:9" ht="20.25" hidden="1" customHeight="1" outlineLevel="2" thickBot="1" x14ac:dyDescent="0.3">
      <c r="A523" s="194">
        <v>2722</v>
      </c>
      <c r="B523" s="229" t="s">
        <v>76</v>
      </c>
      <c r="C523" s="614">
        <v>2</v>
      </c>
      <c r="D523" s="615">
        <v>2</v>
      </c>
      <c r="E523" s="189" t="s">
        <v>480</v>
      </c>
      <c r="F523" s="216" t="s">
        <v>481</v>
      </c>
      <c r="G523" s="788">
        <f>H523+I523</f>
        <v>0</v>
      </c>
      <c r="H523" s="792">
        <f>H525+H526</f>
        <v>0</v>
      </c>
      <c r="I523" s="788">
        <f>I525+I526</f>
        <v>0</v>
      </c>
    </row>
    <row r="524" spans="1:9" ht="36.75" hidden="1" outlineLevel="2" thickBot="1" x14ac:dyDescent="0.3">
      <c r="A524" s="194"/>
      <c r="B524" s="207"/>
      <c r="C524" s="614"/>
      <c r="D524" s="615"/>
      <c r="E524" s="189" t="s">
        <v>12</v>
      </c>
      <c r="F524" s="210"/>
      <c r="G524" s="788"/>
      <c r="H524" s="792"/>
      <c r="I524" s="788"/>
    </row>
    <row r="525" spans="1:9" ht="16.5" hidden="1" outlineLevel="2" thickBot="1" x14ac:dyDescent="0.3">
      <c r="A525" s="194"/>
      <c r="B525" s="207"/>
      <c r="C525" s="614"/>
      <c r="D525" s="615"/>
      <c r="E525" s="189" t="s">
        <v>13</v>
      </c>
      <c r="F525" s="210"/>
      <c r="G525" s="788">
        <f>H525+I525</f>
        <v>0</v>
      </c>
      <c r="H525" s="792"/>
      <c r="I525" s="788"/>
    </row>
    <row r="526" spans="1:9" ht="16.5" hidden="1" outlineLevel="2" thickBot="1" x14ac:dyDescent="0.3">
      <c r="A526" s="194"/>
      <c r="B526" s="207"/>
      <c r="C526" s="614"/>
      <c r="D526" s="615"/>
      <c r="E526" s="189" t="s">
        <v>13</v>
      </c>
      <c r="F526" s="210"/>
      <c r="G526" s="788">
        <f>H526+I526</f>
        <v>0</v>
      </c>
      <c r="H526" s="792"/>
      <c r="I526" s="788"/>
    </row>
    <row r="527" spans="1:9" ht="16.5" hidden="1" outlineLevel="2" thickBot="1" x14ac:dyDescent="0.3">
      <c r="A527" s="194">
        <v>2723</v>
      </c>
      <c r="B527" s="229" t="s">
        <v>76</v>
      </c>
      <c r="C527" s="614">
        <v>2</v>
      </c>
      <c r="D527" s="615">
        <v>3</v>
      </c>
      <c r="E527" s="189" t="s">
        <v>736</v>
      </c>
      <c r="F527" s="216" t="s">
        <v>482</v>
      </c>
      <c r="G527" s="788">
        <f>H527+I527</f>
        <v>0</v>
      </c>
      <c r="H527" s="792">
        <f>H529+H530</f>
        <v>0</v>
      </c>
      <c r="I527" s="788">
        <f>I529+I530</f>
        <v>0</v>
      </c>
    </row>
    <row r="528" spans="1:9" ht="36.75" hidden="1" outlineLevel="2" thickBot="1" x14ac:dyDescent="0.3">
      <c r="A528" s="194"/>
      <c r="B528" s="207"/>
      <c r="C528" s="614"/>
      <c r="D528" s="615"/>
      <c r="E528" s="189" t="s">
        <v>12</v>
      </c>
      <c r="F528" s="210"/>
      <c r="G528" s="788"/>
      <c r="H528" s="792"/>
      <c r="I528" s="788"/>
    </row>
    <row r="529" spans="1:9" ht="16.5" hidden="1" outlineLevel="2" thickBot="1" x14ac:dyDescent="0.3">
      <c r="A529" s="194"/>
      <c r="B529" s="207"/>
      <c r="C529" s="614"/>
      <c r="D529" s="615"/>
      <c r="E529" s="189" t="s">
        <v>13</v>
      </c>
      <c r="F529" s="210"/>
      <c r="G529" s="788">
        <f>H529+I529</f>
        <v>0</v>
      </c>
      <c r="H529" s="792"/>
      <c r="I529" s="788"/>
    </row>
    <row r="530" spans="1:9" ht="16.5" hidden="1" outlineLevel="2" thickBot="1" x14ac:dyDescent="0.3">
      <c r="A530" s="194"/>
      <c r="B530" s="207"/>
      <c r="C530" s="614"/>
      <c r="D530" s="615"/>
      <c r="E530" s="189" t="s">
        <v>13</v>
      </c>
      <c r="F530" s="210"/>
      <c r="G530" s="788">
        <f>H530+I530</f>
        <v>0</v>
      </c>
      <c r="H530" s="792"/>
      <c r="I530" s="788"/>
    </row>
    <row r="531" spans="1:9" ht="16.5" hidden="1" outlineLevel="2" thickBot="1" x14ac:dyDescent="0.3">
      <c r="A531" s="194">
        <v>2724</v>
      </c>
      <c r="B531" s="229" t="s">
        <v>76</v>
      </c>
      <c r="C531" s="614">
        <v>2</v>
      </c>
      <c r="D531" s="615">
        <v>4</v>
      </c>
      <c r="E531" s="189" t="s">
        <v>483</v>
      </c>
      <c r="F531" s="216" t="s">
        <v>484</v>
      </c>
      <c r="G531" s="788">
        <f>H531+I531</f>
        <v>0</v>
      </c>
      <c r="H531" s="792">
        <f>H533+H534</f>
        <v>0</v>
      </c>
      <c r="I531" s="788">
        <f>I533+I534</f>
        <v>0</v>
      </c>
    </row>
    <row r="532" spans="1:9" ht="36.75" hidden="1" outlineLevel="2" thickBot="1" x14ac:dyDescent="0.3">
      <c r="A532" s="194"/>
      <c r="B532" s="207"/>
      <c r="C532" s="614"/>
      <c r="D532" s="615"/>
      <c r="E532" s="189" t="s">
        <v>12</v>
      </c>
      <c r="F532" s="210"/>
      <c r="G532" s="788"/>
      <c r="H532" s="792"/>
      <c r="I532" s="788"/>
    </row>
    <row r="533" spans="1:9" ht="16.5" hidden="1" outlineLevel="2" thickBot="1" x14ac:dyDescent="0.3">
      <c r="A533" s="194"/>
      <c r="B533" s="207"/>
      <c r="C533" s="614"/>
      <c r="D533" s="615"/>
      <c r="E533" s="189" t="s">
        <v>13</v>
      </c>
      <c r="F533" s="210"/>
      <c r="G533" s="788">
        <f>H533+I533</f>
        <v>0</v>
      </c>
      <c r="H533" s="792"/>
      <c r="I533" s="788"/>
    </row>
    <row r="534" spans="1:9" ht="16.5" hidden="1" outlineLevel="2" thickBot="1" x14ac:dyDescent="0.3">
      <c r="A534" s="194"/>
      <c r="B534" s="207"/>
      <c r="C534" s="614"/>
      <c r="D534" s="615"/>
      <c r="E534" s="189" t="s">
        <v>13</v>
      </c>
      <c r="F534" s="210"/>
      <c r="G534" s="788">
        <f>H534+I534</f>
        <v>0</v>
      </c>
      <c r="H534" s="792"/>
      <c r="I534" s="788"/>
    </row>
    <row r="535" spans="1:9" ht="16.5" hidden="1" outlineLevel="2" thickBot="1" x14ac:dyDescent="0.3">
      <c r="A535" s="194">
        <v>2730</v>
      </c>
      <c r="B535" s="227" t="s">
        <v>76</v>
      </c>
      <c r="C535" s="607">
        <v>3</v>
      </c>
      <c r="D535" s="608">
        <v>0</v>
      </c>
      <c r="E535" s="197" t="s">
        <v>485</v>
      </c>
      <c r="F535" s="198" t="s">
        <v>488</v>
      </c>
      <c r="G535" s="788">
        <f>H535+I535</f>
        <v>0</v>
      </c>
      <c r="H535" s="792">
        <f>H537+H541+H545+H549</f>
        <v>0</v>
      </c>
      <c r="I535" s="788">
        <f>I537+I541+I545+I549</f>
        <v>0</v>
      </c>
    </row>
    <row r="536" spans="1:9" s="630" customFormat="1" ht="10.5" hidden="1" customHeight="1" outlineLevel="2" thickBot="1" x14ac:dyDescent="0.3">
      <c r="A536" s="194"/>
      <c r="B536" s="183"/>
      <c r="C536" s="607"/>
      <c r="D536" s="608"/>
      <c r="E536" s="189" t="s">
        <v>808</v>
      </c>
      <c r="F536" s="198"/>
      <c r="G536" s="788"/>
      <c r="H536" s="792"/>
      <c r="I536" s="788"/>
    </row>
    <row r="537" spans="1:9" ht="15" hidden="1" customHeight="1" outlineLevel="2" thickBot="1" x14ac:dyDescent="0.3">
      <c r="A537" s="194">
        <v>2731</v>
      </c>
      <c r="B537" s="229" t="s">
        <v>76</v>
      </c>
      <c r="C537" s="614">
        <v>3</v>
      </c>
      <c r="D537" s="615">
        <v>1</v>
      </c>
      <c r="E537" s="189" t="s">
        <v>489</v>
      </c>
      <c r="F537" s="210" t="s">
        <v>490</v>
      </c>
      <c r="G537" s="788">
        <f>H537+I537</f>
        <v>0</v>
      </c>
      <c r="H537" s="792">
        <f>H539+H540</f>
        <v>0</v>
      </c>
      <c r="I537" s="788">
        <f>I539+I540</f>
        <v>0</v>
      </c>
    </row>
    <row r="538" spans="1:9" ht="36.75" hidden="1" outlineLevel="2" thickBot="1" x14ac:dyDescent="0.3">
      <c r="A538" s="194"/>
      <c r="B538" s="207"/>
      <c r="C538" s="614"/>
      <c r="D538" s="615"/>
      <c r="E538" s="189" t="s">
        <v>12</v>
      </c>
      <c r="F538" s="210"/>
      <c r="G538" s="788"/>
      <c r="H538" s="792"/>
      <c r="I538" s="788"/>
    </row>
    <row r="539" spans="1:9" ht="16.5" hidden="1" outlineLevel="2" thickBot="1" x14ac:dyDescent="0.3">
      <c r="A539" s="194"/>
      <c r="B539" s="207"/>
      <c r="C539" s="614"/>
      <c r="D539" s="615"/>
      <c r="E539" s="189" t="s">
        <v>13</v>
      </c>
      <c r="F539" s="210"/>
      <c r="G539" s="788">
        <f>H539+I539</f>
        <v>0</v>
      </c>
      <c r="H539" s="792"/>
      <c r="I539" s="788"/>
    </row>
    <row r="540" spans="1:9" ht="16.5" hidden="1" outlineLevel="2" thickBot="1" x14ac:dyDescent="0.3">
      <c r="A540" s="194"/>
      <c r="B540" s="207"/>
      <c r="C540" s="614"/>
      <c r="D540" s="615"/>
      <c r="E540" s="189" t="s">
        <v>13</v>
      </c>
      <c r="F540" s="210"/>
      <c r="G540" s="788">
        <f>H540+I540</f>
        <v>0</v>
      </c>
      <c r="H540" s="792"/>
      <c r="I540" s="788"/>
    </row>
    <row r="541" spans="1:9" ht="18" hidden="1" customHeight="1" outlineLevel="2" thickBot="1" x14ac:dyDescent="0.3">
      <c r="A541" s="194">
        <v>2732</v>
      </c>
      <c r="B541" s="229" t="s">
        <v>76</v>
      </c>
      <c r="C541" s="614">
        <v>3</v>
      </c>
      <c r="D541" s="615">
        <v>2</v>
      </c>
      <c r="E541" s="189" t="s">
        <v>491</v>
      </c>
      <c r="F541" s="210" t="s">
        <v>492</v>
      </c>
      <c r="G541" s="788">
        <f>H541+I541</f>
        <v>0</v>
      </c>
      <c r="H541" s="792">
        <f>H543+H544</f>
        <v>0</v>
      </c>
      <c r="I541" s="788">
        <f>I543+I544</f>
        <v>0</v>
      </c>
    </row>
    <row r="542" spans="1:9" ht="36.75" hidden="1" outlineLevel="2" thickBot="1" x14ac:dyDescent="0.3">
      <c r="A542" s="194"/>
      <c r="B542" s="207"/>
      <c r="C542" s="614"/>
      <c r="D542" s="615"/>
      <c r="E542" s="189" t="s">
        <v>12</v>
      </c>
      <c r="F542" s="210"/>
      <c r="G542" s="788"/>
      <c r="H542" s="792"/>
      <c r="I542" s="788"/>
    </row>
    <row r="543" spans="1:9" ht="16.5" hidden="1" outlineLevel="2" thickBot="1" x14ac:dyDescent="0.3">
      <c r="A543" s="194"/>
      <c r="B543" s="207"/>
      <c r="C543" s="614"/>
      <c r="D543" s="615"/>
      <c r="E543" s="189" t="s">
        <v>13</v>
      </c>
      <c r="F543" s="210"/>
      <c r="G543" s="788">
        <f>H543+I543</f>
        <v>0</v>
      </c>
      <c r="H543" s="792"/>
      <c r="I543" s="788"/>
    </row>
    <row r="544" spans="1:9" ht="16.5" hidden="1" outlineLevel="2" thickBot="1" x14ac:dyDescent="0.3">
      <c r="A544" s="194"/>
      <c r="B544" s="207"/>
      <c r="C544" s="614"/>
      <c r="D544" s="615"/>
      <c r="E544" s="189" t="s">
        <v>13</v>
      </c>
      <c r="F544" s="210"/>
      <c r="G544" s="788">
        <f>H544+I544</f>
        <v>0</v>
      </c>
      <c r="H544" s="792"/>
      <c r="I544" s="788"/>
    </row>
    <row r="545" spans="1:9" ht="16.5" hidden="1" customHeight="1" outlineLevel="2" thickBot="1" x14ac:dyDescent="0.3">
      <c r="A545" s="194">
        <v>2733</v>
      </c>
      <c r="B545" s="229" t="s">
        <v>76</v>
      </c>
      <c r="C545" s="614">
        <v>3</v>
      </c>
      <c r="D545" s="615">
        <v>3</v>
      </c>
      <c r="E545" s="189" t="s">
        <v>493</v>
      </c>
      <c r="F545" s="210" t="s">
        <v>494</v>
      </c>
      <c r="G545" s="788">
        <f>H545+I545</f>
        <v>0</v>
      </c>
      <c r="H545" s="792">
        <f>H547+H548</f>
        <v>0</v>
      </c>
      <c r="I545" s="788">
        <f>I547+I548</f>
        <v>0</v>
      </c>
    </row>
    <row r="546" spans="1:9" ht="36.75" hidden="1" outlineLevel="2" thickBot="1" x14ac:dyDescent="0.3">
      <c r="A546" s="194"/>
      <c r="B546" s="207"/>
      <c r="C546" s="614"/>
      <c r="D546" s="615"/>
      <c r="E546" s="189" t="s">
        <v>12</v>
      </c>
      <c r="F546" s="210"/>
      <c r="G546" s="788"/>
      <c r="H546" s="792"/>
      <c r="I546" s="788"/>
    </row>
    <row r="547" spans="1:9" ht="16.5" hidden="1" outlineLevel="2" thickBot="1" x14ac:dyDescent="0.3">
      <c r="A547" s="194"/>
      <c r="B547" s="207"/>
      <c r="C547" s="614"/>
      <c r="D547" s="615"/>
      <c r="E547" s="189" t="s">
        <v>13</v>
      </c>
      <c r="F547" s="210"/>
      <c r="G547" s="788">
        <f>H547+I547</f>
        <v>0</v>
      </c>
      <c r="H547" s="792"/>
      <c r="I547" s="788"/>
    </row>
    <row r="548" spans="1:9" ht="16.5" hidden="1" outlineLevel="2" thickBot="1" x14ac:dyDescent="0.3">
      <c r="A548" s="194"/>
      <c r="B548" s="207"/>
      <c r="C548" s="614"/>
      <c r="D548" s="615"/>
      <c r="E548" s="189" t="s">
        <v>13</v>
      </c>
      <c r="F548" s="210"/>
      <c r="G548" s="788">
        <f>H548+I548</f>
        <v>0</v>
      </c>
      <c r="H548" s="792"/>
      <c r="I548" s="788"/>
    </row>
    <row r="549" spans="1:9" ht="24.75" hidden="1" outlineLevel="2" thickBot="1" x14ac:dyDescent="0.3">
      <c r="A549" s="194">
        <v>2734</v>
      </c>
      <c r="B549" s="229" t="s">
        <v>76</v>
      </c>
      <c r="C549" s="614">
        <v>3</v>
      </c>
      <c r="D549" s="615">
        <v>4</v>
      </c>
      <c r="E549" s="189" t="s">
        <v>495</v>
      </c>
      <c r="F549" s="210" t="s">
        <v>496</v>
      </c>
      <c r="G549" s="788">
        <f>H549+I549</f>
        <v>0</v>
      </c>
      <c r="H549" s="792">
        <f>H551+H552</f>
        <v>0</v>
      </c>
      <c r="I549" s="788">
        <f>I551+I552</f>
        <v>0</v>
      </c>
    </row>
    <row r="550" spans="1:9" ht="32.25" hidden="1" customHeight="1" outlineLevel="2" thickBot="1" x14ac:dyDescent="0.3">
      <c r="A550" s="194"/>
      <c r="B550" s="207"/>
      <c r="C550" s="614"/>
      <c r="D550" s="615"/>
      <c r="E550" s="189" t="s">
        <v>12</v>
      </c>
      <c r="F550" s="210"/>
      <c r="G550" s="788"/>
      <c r="H550" s="792"/>
      <c r="I550" s="788"/>
    </row>
    <row r="551" spans="1:9" ht="16.5" hidden="1" outlineLevel="2" thickBot="1" x14ac:dyDescent="0.3">
      <c r="A551" s="194"/>
      <c r="B551" s="207"/>
      <c r="C551" s="614"/>
      <c r="D551" s="615"/>
      <c r="E551" s="189" t="s">
        <v>13</v>
      </c>
      <c r="F551" s="210"/>
      <c r="G551" s="788">
        <f>H551+I551</f>
        <v>0</v>
      </c>
      <c r="H551" s="792"/>
      <c r="I551" s="788"/>
    </row>
    <row r="552" spans="1:9" ht="16.5" hidden="1" outlineLevel="2" thickBot="1" x14ac:dyDescent="0.3">
      <c r="A552" s="194"/>
      <c r="B552" s="207"/>
      <c r="C552" s="614"/>
      <c r="D552" s="615"/>
      <c r="E552" s="189" t="s">
        <v>13</v>
      </c>
      <c r="F552" s="210"/>
      <c r="G552" s="788">
        <f>H552+I552</f>
        <v>0</v>
      </c>
      <c r="H552" s="792"/>
      <c r="I552" s="788"/>
    </row>
    <row r="553" spans="1:9" ht="24.75" hidden="1" outlineLevel="2" thickBot="1" x14ac:dyDescent="0.3">
      <c r="A553" s="194">
        <v>2740</v>
      </c>
      <c r="B553" s="227" t="s">
        <v>76</v>
      </c>
      <c r="C553" s="607">
        <v>4</v>
      </c>
      <c r="D553" s="608">
        <v>0</v>
      </c>
      <c r="E553" s="197" t="s">
        <v>497</v>
      </c>
      <c r="F553" s="198" t="s">
        <v>498</v>
      </c>
      <c r="G553" s="788">
        <f>H553+I553</f>
        <v>0</v>
      </c>
      <c r="H553" s="792">
        <f>H555</f>
        <v>0</v>
      </c>
      <c r="I553" s="788">
        <f>I555</f>
        <v>0</v>
      </c>
    </row>
    <row r="554" spans="1:9" s="630" customFormat="1" ht="10.5" hidden="1" customHeight="1" outlineLevel="2" thickBot="1" x14ac:dyDescent="0.3">
      <c r="A554" s="194"/>
      <c r="B554" s="183"/>
      <c r="C554" s="607"/>
      <c r="D554" s="608"/>
      <c r="E554" s="189" t="s">
        <v>808</v>
      </c>
      <c r="F554" s="198"/>
      <c r="G554" s="788"/>
      <c r="H554" s="792"/>
      <c r="I554" s="788"/>
    </row>
    <row r="555" spans="1:9" ht="16.5" hidden="1" outlineLevel="2" thickBot="1" x14ac:dyDescent="0.3">
      <c r="A555" s="194">
        <v>2741</v>
      </c>
      <c r="B555" s="229" t="s">
        <v>76</v>
      </c>
      <c r="C555" s="614">
        <v>4</v>
      </c>
      <c r="D555" s="615">
        <v>1</v>
      </c>
      <c r="E555" s="189" t="s">
        <v>497</v>
      </c>
      <c r="F555" s="216" t="s">
        <v>499</v>
      </c>
      <c r="G555" s="788">
        <f>H555+I555</f>
        <v>0</v>
      </c>
      <c r="H555" s="792">
        <f>H557+H558</f>
        <v>0</v>
      </c>
      <c r="I555" s="788">
        <f>I557+I558</f>
        <v>0</v>
      </c>
    </row>
    <row r="556" spans="1:9" ht="36.75" hidden="1" outlineLevel="2" thickBot="1" x14ac:dyDescent="0.3">
      <c r="A556" s="194"/>
      <c r="B556" s="207"/>
      <c r="C556" s="614"/>
      <c r="D556" s="615"/>
      <c r="E556" s="189" t="s">
        <v>12</v>
      </c>
      <c r="F556" s="210"/>
      <c r="G556" s="788"/>
      <c r="H556" s="792"/>
      <c r="I556" s="788"/>
    </row>
    <row r="557" spans="1:9" ht="16.5" hidden="1" outlineLevel="2" thickBot="1" x14ac:dyDescent="0.3">
      <c r="A557" s="194"/>
      <c r="B557" s="207"/>
      <c r="C557" s="614"/>
      <c r="D557" s="615"/>
      <c r="E557" s="189" t="s">
        <v>13</v>
      </c>
      <c r="F557" s="210"/>
      <c r="G557" s="788">
        <f>H557+I557</f>
        <v>0</v>
      </c>
      <c r="H557" s="792"/>
      <c r="I557" s="788"/>
    </row>
    <row r="558" spans="1:9" ht="16.5" hidden="1" outlineLevel="2" thickBot="1" x14ac:dyDescent="0.3">
      <c r="A558" s="194"/>
      <c r="B558" s="207"/>
      <c r="C558" s="614"/>
      <c r="D558" s="615"/>
      <c r="E558" s="189" t="s">
        <v>13</v>
      </c>
      <c r="F558" s="210"/>
      <c r="G558" s="788">
        <f>H558+I558</f>
        <v>0</v>
      </c>
      <c r="H558" s="792"/>
      <c r="I558" s="788"/>
    </row>
    <row r="559" spans="1:9" ht="24.75" hidden="1" outlineLevel="2" thickBot="1" x14ac:dyDescent="0.3">
      <c r="A559" s="194">
        <v>2750</v>
      </c>
      <c r="B559" s="227" t="s">
        <v>76</v>
      </c>
      <c r="C559" s="607">
        <v>5</v>
      </c>
      <c r="D559" s="608">
        <v>0</v>
      </c>
      <c r="E559" s="197" t="s">
        <v>500</v>
      </c>
      <c r="F559" s="198" t="s">
        <v>501</v>
      </c>
      <c r="G559" s="788">
        <f>H559+I559</f>
        <v>0</v>
      </c>
      <c r="H559" s="792">
        <f>H561</f>
        <v>0</v>
      </c>
      <c r="I559" s="788">
        <f>I561</f>
        <v>0</v>
      </c>
    </row>
    <row r="560" spans="1:9" s="630" customFormat="1" ht="10.5" hidden="1" customHeight="1" outlineLevel="2" thickBot="1" x14ac:dyDescent="0.3">
      <c r="A560" s="194"/>
      <c r="B560" s="183"/>
      <c r="C560" s="607"/>
      <c r="D560" s="608"/>
      <c r="E560" s="189" t="s">
        <v>808</v>
      </c>
      <c r="F560" s="198"/>
      <c r="G560" s="788"/>
      <c r="H560" s="792"/>
      <c r="I560" s="788"/>
    </row>
    <row r="561" spans="1:9" ht="24.75" hidden="1" outlineLevel="2" thickBot="1" x14ac:dyDescent="0.3">
      <c r="A561" s="194">
        <v>2751</v>
      </c>
      <c r="B561" s="229" t="s">
        <v>76</v>
      </c>
      <c r="C561" s="614">
        <v>5</v>
      </c>
      <c r="D561" s="615">
        <v>1</v>
      </c>
      <c r="E561" s="189" t="s">
        <v>500</v>
      </c>
      <c r="F561" s="216" t="s">
        <v>501</v>
      </c>
      <c r="G561" s="788">
        <f>H561+I561</f>
        <v>0</v>
      </c>
      <c r="H561" s="792">
        <f>H563+H564</f>
        <v>0</v>
      </c>
      <c r="I561" s="788">
        <f>I563+I564</f>
        <v>0</v>
      </c>
    </row>
    <row r="562" spans="1:9" ht="36.75" hidden="1" outlineLevel="2" thickBot="1" x14ac:dyDescent="0.3">
      <c r="A562" s="194"/>
      <c r="B562" s="207"/>
      <c r="C562" s="614"/>
      <c r="D562" s="615"/>
      <c r="E562" s="189" t="s">
        <v>12</v>
      </c>
      <c r="F562" s="210"/>
      <c r="G562" s="788"/>
      <c r="H562" s="792"/>
      <c r="I562" s="788"/>
    </row>
    <row r="563" spans="1:9" ht="16.5" hidden="1" outlineLevel="2" thickBot="1" x14ac:dyDescent="0.3">
      <c r="A563" s="194"/>
      <c r="B563" s="207"/>
      <c r="C563" s="614"/>
      <c r="D563" s="615"/>
      <c r="E563" s="189" t="s">
        <v>13</v>
      </c>
      <c r="F563" s="210"/>
      <c r="G563" s="788">
        <f>H563+I563</f>
        <v>0</v>
      </c>
      <c r="H563" s="792"/>
      <c r="I563" s="788"/>
    </row>
    <row r="564" spans="1:9" ht="16.5" hidden="1" outlineLevel="2" thickBot="1" x14ac:dyDescent="0.3">
      <c r="A564" s="194"/>
      <c r="B564" s="207"/>
      <c r="C564" s="614"/>
      <c r="D564" s="615"/>
      <c r="E564" s="189" t="s">
        <v>13</v>
      </c>
      <c r="F564" s="210"/>
      <c r="G564" s="788">
        <f>H564+I564</f>
        <v>0</v>
      </c>
      <c r="H564" s="792"/>
      <c r="I564" s="788"/>
    </row>
    <row r="565" spans="1:9" ht="24.75" outlineLevel="2" thickBot="1" x14ac:dyDescent="0.3">
      <c r="A565" s="194">
        <v>2760</v>
      </c>
      <c r="B565" s="227" t="s">
        <v>76</v>
      </c>
      <c r="C565" s="607">
        <v>6</v>
      </c>
      <c r="D565" s="608">
        <v>0</v>
      </c>
      <c r="E565" s="197" t="s">
        <v>502</v>
      </c>
      <c r="F565" s="198" t="s">
        <v>503</v>
      </c>
      <c r="G565" s="788">
        <f>H565+I565</f>
        <v>85800</v>
      </c>
      <c r="H565" s="788">
        <f>H567+H571</f>
        <v>85800</v>
      </c>
      <c r="I565" s="788">
        <f>I567+I571</f>
        <v>0</v>
      </c>
    </row>
    <row r="566" spans="1:9" s="630" customFormat="1" ht="10.5" customHeight="1" outlineLevel="2" thickBot="1" x14ac:dyDescent="0.3">
      <c r="A566" s="194"/>
      <c r="B566" s="183"/>
      <c r="C566" s="607"/>
      <c r="D566" s="608"/>
      <c r="E566" s="189" t="s">
        <v>808</v>
      </c>
      <c r="F566" s="198"/>
      <c r="G566" s="788"/>
      <c r="H566" s="788"/>
      <c r="I566" s="788"/>
    </row>
    <row r="567" spans="1:9" ht="0.75" customHeight="1" outlineLevel="2" thickBot="1" x14ac:dyDescent="0.3">
      <c r="A567" s="194">
        <v>2761</v>
      </c>
      <c r="B567" s="229" t="s">
        <v>76</v>
      </c>
      <c r="C567" s="614">
        <v>6</v>
      </c>
      <c r="D567" s="615">
        <v>1</v>
      </c>
      <c r="E567" s="189" t="s">
        <v>78</v>
      </c>
      <c r="F567" s="198"/>
      <c r="G567" s="788">
        <f>H567+I567</f>
        <v>0</v>
      </c>
      <c r="H567" s="788">
        <f>H569+H570</f>
        <v>0</v>
      </c>
      <c r="I567" s="788">
        <f>I569+I570</f>
        <v>0</v>
      </c>
    </row>
    <row r="568" spans="1:9" ht="36.75" hidden="1" outlineLevel="2" thickBot="1" x14ac:dyDescent="0.3">
      <c r="A568" s="194"/>
      <c r="B568" s="207"/>
      <c r="C568" s="614"/>
      <c r="D568" s="615"/>
      <c r="E568" s="189" t="s">
        <v>12</v>
      </c>
      <c r="F568" s="210"/>
      <c r="G568" s="788"/>
      <c r="H568" s="788"/>
      <c r="I568" s="788"/>
    </row>
    <row r="569" spans="1:9" ht="16.5" hidden="1" outlineLevel="2" thickBot="1" x14ac:dyDescent="0.3">
      <c r="A569" s="194"/>
      <c r="B569" s="207"/>
      <c r="C569" s="614"/>
      <c r="D569" s="615"/>
      <c r="E569" s="189" t="s">
        <v>13</v>
      </c>
      <c r="F569" s="210"/>
      <c r="G569" s="788">
        <f>H569+I569</f>
        <v>0</v>
      </c>
      <c r="H569" s="788"/>
      <c r="I569" s="788"/>
    </row>
    <row r="570" spans="1:9" ht="16.5" hidden="1" outlineLevel="2" thickBot="1" x14ac:dyDescent="0.3">
      <c r="A570" s="194"/>
      <c r="B570" s="207"/>
      <c r="C570" s="614"/>
      <c r="D570" s="615"/>
      <c r="E570" s="189" t="s">
        <v>13</v>
      </c>
      <c r="F570" s="210"/>
      <c r="G570" s="788">
        <f>H570+I570</f>
        <v>0</v>
      </c>
      <c r="H570" s="788"/>
      <c r="I570" s="788"/>
    </row>
    <row r="571" spans="1:9" ht="16.5" outlineLevel="2" thickBot="1" x14ac:dyDescent="0.3">
      <c r="A571" s="194">
        <v>2762</v>
      </c>
      <c r="B571" s="229" t="s">
        <v>76</v>
      </c>
      <c r="C571" s="614">
        <v>6</v>
      </c>
      <c r="D571" s="615">
        <v>2</v>
      </c>
      <c r="E571" s="189" t="s">
        <v>502</v>
      </c>
      <c r="F571" s="216" t="s">
        <v>504</v>
      </c>
      <c r="G571" s="788">
        <f>H571+I571</f>
        <v>85800</v>
      </c>
      <c r="H571" s="788">
        <f>H573+H574</f>
        <v>85800</v>
      </c>
      <c r="I571" s="788">
        <f>I573+I574</f>
        <v>0</v>
      </c>
    </row>
    <row r="572" spans="1:9" ht="36.75" outlineLevel="2" thickBot="1" x14ac:dyDescent="0.3">
      <c r="A572" s="194"/>
      <c r="B572" s="207"/>
      <c r="C572" s="614"/>
      <c r="D572" s="615"/>
      <c r="E572" s="189" t="s">
        <v>12</v>
      </c>
      <c r="F572" s="210"/>
      <c r="G572" s="788"/>
      <c r="H572" s="788"/>
      <c r="I572" s="788"/>
    </row>
    <row r="573" spans="1:9" ht="16.5" outlineLevel="2" thickBot="1" x14ac:dyDescent="0.3">
      <c r="A573" s="194"/>
      <c r="B573" s="207"/>
      <c r="C573" s="614"/>
      <c r="D573" s="615"/>
      <c r="E573" s="189">
        <v>4511</v>
      </c>
      <c r="F573" s="210"/>
      <c r="G573" s="788">
        <f>H573+I573</f>
        <v>85800</v>
      </c>
      <c r="H573" s="788">
        <v>85800</v>
      </c>
      <c r="I573" s="788"/>
    </row>
    <row r="574" spans="1:9" ht="16.5" outlineLevel="2" thickBot="1" x14ac:dyDescent="0.3">
      <c r="A574" s="194"/>
      <c r="B574" s="207"/>
      <c r="C574" s="614"/>
      <c r="D574" s="615"/>
      <c r="E574" s="189" t="s">
        <v>13</v>
      </c>
      <c r="F574" s="210"/>
      <c r="G574" s="72">
        <f>H574+I574</f>
        <v>0</v>
      </c>
      <c r="H574" s="72"/>
      <c r="I574" s="72"/>
    </row>
    <row r="575" spans="1:9" s="629" customFormat="1" ht="28.5" customHeight="1" thickBot="1" x14ac:dyDescent="0.25">
      <c r="A575" s="616">
        <v>2800</v>
      </c>
      <c r="B575" s="620" t="s">
        <v>79</v>
      </c>
      <c r="C575" s="617">
        <v>0</v>
      </c>
      <c r="D575" s="618">
        <v>0</v>
      </c>
      <c r="E575" s="621" t="s">
        <v>874</v>
      </c>
      <c r="F575" s="619" t="s">
        <v>505</v>
      </c>
      <c r="G575" s="806">
        <f>H575+I575</f>
        <v>133000</v>
      </c>
      <c r="H575" s="806">
        <f>H577+H595+H654+H668+H682</f>
        <v>133000</v>
      </c>
      <c r="I575" s="806">
        <f>I577+I595+I654+I668+I682</f>
        <v>0</v>
      </c>
    </row>
    <row r="576" spans="1:9" ht="11.25" customHeight="1" thickBot="1" x14ac:dyDescent="0.3">
      <c r="A576" s="188"/>
      <c r="B576" s="183"/>
      <c r="C576" s="605"/>
      <c r="D576" s="606"/>
      <c r="E576" s="189" t="s">
        <v>807</v>
      </c>
      <c r="F576" s="190"/>
      <c r="G576" s="788"/>
      <c r="H576" s="788"/>
      <c r="I576" s="72"/>
    </row>
    <row r="577" spans="1:13" ht="16.5" outlineLevel="1" thickBot="1" x14ac:dyDescent="0.3">
      <c r="A577" s="194">
        <v>2810</v>
      </c>
      <c r="B577" s="229" t="s">
        <v>79</v>
      </c>
      <c r="C577" s="614">
        <v>1</v>
      </c>
      <c r="D577" s="615">
        <v>0</v>
      </c>
      <c r="E577" s="197" t="s">
        <v>506</v>
      </c>
      <c r="F577" s="198" t="s">
        <v>507</v>
      </c>
      <c r="G577" s="800">
        <f>H577+I577</f>
        <v>27000</v>
      </c>
      <c r="H577" s="800">
        <f>H579</f>
        <v>27000</v>
      </c>
      <c r="I577" s="74">
        <f>I579</f>
        <v>0</v>
      </c>
    </row>
    <row r="578" spans="1:13" s="630" customFormat="1" ht="18" customHeight="1" outlineLevel="1" thickBot="1" x14ac:dyDescent="0.3">
      <c r="A578" s="194"/>
      <c r="B578" s="183"/>
      <c r="C578" s="607"/>
      <c r="D578" s="608"/>
      <c r="E578" s="189" t="s">
        <v>808</v>
      </c>
      <c r="F578" s="198"/>
      <c r="G578" s="74"/>
      <c r="H578" s="74"/>
      <c r="I578" s="74"/>
    </row>
    <row r="579" spans="1:13" ht="16.5" outlineLevel="1" thickBot="1" x14ac:dyDescent="0.3">
      <c r="A579" s="624">
        <v>2811</v>
      </c>
      <c r="B579" s="622" t="s">
        <v>79</v>
      </c>
      <c r="C579" s="610">
        <v>1</v>
      </c>
      <c r="D579" s="611">
        <v>1</v>
      </c>
      <c r="E579" s="612" t="s">
        <v>506</v>
      </c>
      <c r="F579" s="623" t="s">
        <v>508</v>
      </c>
      <c r="G579" s="801">
        <f>H579+I579</f>
        <v>27000</v>
      </c>
      <c r="H579" s="802">
        <f>SUM(H581:H591)</f>
        <v>27000</v>
      </c>
      <c r="I579" s="801">
        <f>I594+I592</f>
        <v>0</v>
      </c>
      <c r="K579" s="680"/>
      <c r="M579" s="706"/>
    </row>
    <row r="580" spans="1:13" ht="24.75" customHeight="1" outlineLevel="1" thickBot="1" x14ac:dyDescent="0.3">
      <c r="A580" s="194"/>
      <c r="B580" s="207"/>
      <c r="C580" s="614"/>
      <c r="D580" s="615"/>
      <c r="E580" s="189" t="s">
        <v>12</v>
      </c>
      <c r="F580" s="210"/>
      <c r="G580" s="74"/>
      <c r="H580" s="74"/>
      <c r="I580" s="74"/>
    </row>
    <row r="581" spans="1:13" ht="16.5" hidden="1" outlineLevel="1" thickBot="1" x14ac:dyDescent="0.3">
      <c r="A581" s="194"/>
      <c r="B581" s="207"/>
      <c r="C581" s="614"/>
      <c r="D581" s="615"/>
      <c r="E581" s="189">
        <v>4111</v>
      </c>
      <c r="F581" s="210"/>
      <c r="G581" s="92">
        <f t="shared" ref="G581:G594" si="13">H581+I581</f>
        <v>0</v>
      </c>
      <c r="H581" s="91"/>
      <c r="I581" s="74"/>
    </row>
    <row r="582" spans="1:13" ht="16.5" hidden="1" outlineLevel="1" thickBot="1" x14ac:dyDescent="0.3">
      <c r="A582" s="194"/>
      <c r="B582" s="207"/>
      <c r="C582" s="614"/>
      <c r="D582" s="615"/>
      <c r="E582" s="189">
        <v>4131</v>
      </c>
      <c r="F582" s="210"/>
      <c r="G582" s="90">
        <f t="shared" si="13"/>
        <v>0</v>
      </c>
      <c r="H582" s="90"/>
      <c r="I582" s="74"/>
    </row>
    <row r="583" spans="1:13" ht="16.5" hidden="1" outlineLevel="1" thickBot="1" x14ac:dyDescent="0.3">
      <c r="A583" s="194"/>
      <c r="B583" s="207"/>
      <c r="C583" s="614"/>
      <c r="D583" s="615"/>
      <c r="E583" s="189">
        <v>4269</v>
      </c>
      <c r="F583" s="210"/>
      <c r="G583" s="90">
        <f t="shared" si="13"/>
        <v>0</v>
      </c>
      <c r="H583" s="90"/>
      <c r="I583" s="74"/>
    </row>
    <row r="584" spans="1:13" ht="16.5" hidden="1" outlineLevel="1" thickBot="1" x14ac:dyDescent="0.3">
      <c r="A584" s="194"/>
      <c r="B584" s="207"/>
      <c r="C584" s="614"/>
      <c r="D584" s="615"/>
      <c r="E584" s="189">
        <v>4266</v>
      </c>
      <c r="F584" s="210"/>
      <c r="G584" s="91">
        <f t="shared" si="13"/>
        <v>0</v>
      </c>
      <c r="H584" s="90"/>
      <c r="I584" s="74"/>
    </row>
    <row r="585" spans="1:13" ht="16.5" hidden="1" outlineLevel="1" thickBot="1" x14ac:dyDescent="0.3">
      <c r="A585" s="194"/>
      <c r="B585" s="207"/>
      <c r="C585" s="614"/>
      <c r="D585" s="615"/>
      <c r="E585" s="189">
        <v>4212</v>
      </c>
      <c r="F585" s="210"/>
      <c r="G585" s="90">
        <f t="shared" si="13"/>
        <v>0</v>
      </c>
      <c r="H585" s="90"/>
      <c r="I585" s="74"/>
    </row>
    <row r="586" spans="1:13" ht="16.5" hidden="1" outlineLevel="1" thickBot="1" x14ac:dyDescent="0.3">
      <c r="A586" s="194"/>
      <c r="B586" s="207"/>
      <c r="C586" s="614"/>
      <c r="D586" s="615"/>
      <c r="E586" s="189">
        <v>4267</v>
      </c>
      <c r="F586" s="210"/>
      <c r="G586" s="90">
        <f t="shared" si="13"/>
        <v>0</v>
      </c>
      <c r="H586" s="90"/>
      <c r="I586" s="74"/>
    </row>
    <row r="587" spans="1:13" ht="14.25" hidden="1" customHeight="1" outlineLevel="1" thickBot="1" x14ac:dyDescent="0.3">
      <c r="A587" s="194"/>
      <c r="B587" s="207"/>
      <c r="C587" s="614"/>
      <c r="D587" s="615"/>
      <c r="E587" s="189">
        <v>4241</v>
      </c>
      <c r="F587" s="210"/>
      <c r="G587" s="90">
        <f t="shared" si="13"/>
        <v>0</v>
      </c>
      <c r="H587" s="90"/>
      <c r="I587" s="74"/>
    </row>
    <row r="588" spans="1:13" ht="0.75" hidden="1" customHeight="1" outlineLevel="1" thickBot="1" x14ac:dyDescent="0.3">
      <c r="A588" s="194"/>
      <c r="B588" s="207"/>
      <c r="C588" s="614"/>
      <c r="D588" s="615"/>
      <c r="E588" s="189" t="s">
        <v>13</v>
      </c>
      <c r="F588" s="210"/>
      <c r="G588" s="90">
        <f t="shared" si="13"/>
        <v>0</v>
      </c>
      <c r="H588" s="74"/>
      <c r="I588" s="74"/>
    </row>
    <row r="589" spans="1:13" ht="0.75" hidden="1" customHeight="1" outlineLevel="1" thickBot="1" x14ac:dyDescent="0.3">
      <c r="A589" s="194"/>
      <c r="B589" s="207"/>
      <c r="C589" s="614"/>
      <c r="D589" s="615"/>
      <c r="E589" s="189"/>
      <c r="F589" s="210"/>
      <c r="G589" s="90">
        <f t="shared" si="13"/>
        <v>0</v>
      </c>
      <c r="H589" s="74"/>
      <c r="I589" s="74"/>
    </row>
    <row r="590" spans="1:13" ht="0.75" customHeight="1" outlineLevel="1" thickBot="1" x14ac:dyDescent="0.3">
      <c r="A590" s="194"/>
      <c r="B590" s="207"/>
      <c r="C590" s="614"/>
      <c r="D590" s="615"/>
      <c r="E590" s="189"/>
      <c r="F590" s="210"/>
      <c r="G590" s="90"/>
      <c r="H590" s="74"/>
      <c r="I590" s="74"/>
    </row>
    <row r="591" spans="1:13" ht="18.75" customHeight="1" outlineLevel="1" thickBot="1" x14ac:dyDescent="0.3">
      <c r="A591" s="194"/>
      <c r="B591" s="207"/>
      <c r="C591" s="614"/>
      <c r="D591" s="615"/>
      <c r="E591" s="189">
        <v>4511</v>
      </c>
      <c r="F591" s="210"/>
      <c r="G591" s="800">
        <f t="shared" si="13"/>
        <v>27000</v>
      </c>
      <c r="H591" s="815">
        <v>27000</v>
      </c>
      <c r="I591" s="815"/>
      <c r="J591" s="689"/>
      <c r="K591" s="687"/>
    </row>
    <row r="592" spans="1:13" ht="17.25" hidden="1" customHeight="1" outlineLevel="1" thickBot="1" x14ac:dyDescent="0.3">
      <c r="A592" s="194"/>
      <c r="B592" s="207"/>
      <c r="C592" s="614"/>
      <c r="D592" s="615"/>
      <c r="E592" s="189">
        <v>5134</v>
      </c>
      <c r="F592" s="210"/>
      <c r="G592" s="90">
        <f>I592</f>
        <v>0</v>
      </c>
      <c r="H592" s="816"/>
      <c r="I592" s="816"/>
      <c r="J592" s="689"/>
      <c r="K592" s="687"/>
    </row>
    <row r="593" spans="1:9" ht="17.25" hidden="1" customHeight="1" outlineLevel="1" thickBot="1" x14ac:dyDescent="0.3">
      <c r="A593" s="194"/>
      <c r="B593" s="207"/>
      <c r="C593" s="614"/>
      <c r="D593" s="615"/>
      <c r="E593" s="189">
        <v>5113</v>
      </c>
      <c r="F593" s="210"/>
      <c r="G593" s="90">
        <f t="shared" si="13"/>
        <v>0</v>
      </c>
      <c r="H593" s="74"/>
      <c r="I593" s="673"/>
    </row>
    <row r="594" spans="1:9" ht="17.25" hidden="1" customHeight="1" outlineLevel="1" thickBot="1" x14ac:dyDescent="0.3">
      <c r="A594" s="194"/>
      <c r="B594" s="207"/>
      <c r="C594" s="614"/>
      <c r="D594" s="615"/>
      <c r="E594" s="189">
        <v>5112</v>
      </c>
      <c r="F594" s="210"/>
      <c r="G594" s="90">
        <f t="shared" si="13"/>
        <v>0</v>
      </c>
      <c r="H594" s="74"/>
      <c r="I594" s="673"/>
    </row>
    <row r="595" spans="1:9" ht="16.5" collapsed="1" thickBot="1" x14ac:dyDescent="0.3">
      <c r="A595" s="194">
        <v>2820</v>
      </c>
      <c r="B595" s="227" t="s">
        <v>79</v>
      </c>
      <c r="C595" s="607">
        <v>2</v>
      </c>
      <c r="D595" s="608">
        <v>0</v>
      </c>
      <c r="E595" s="197" t="s">
        <v>509</v>
      </c>
      <c r="F595" s="198" t="s">
        <v>510</v>
      </c>
      <c r="G595" s="788">
        <f>G597+G608+G613+G628+G635+G645+G649</f>
        <v>106000</v>
      </c>
      <c r="H595" s="788">
        <f>H597+H608+H613+H628+H635+H645+H649</f>
        <v>106000</v>
      </c>
      <c r="I595" s="788">
        <f>I597+I608+I613+I628+I635+I645+I649</f>
        <v>0</v>
      </c>
    </row>
    <row r="596" spans="1:9" s="630" customFormat="1" ht="10.5" customHeight="1" thickBot="1" x14ac:dyDescent="0.3">
      <c r="A596" s="194"/>
      <c r="B596" s="183"/>
      <c r="C596" s="607"/>
      <c r="D596" s="608"/>
      <c r="E596" s="189" t="s">
        <v>808</v>
      </c>
      <c r="F596" s="198"/>
      <c r="G596" s="72"/>
      <c r="H596" s="72"/>
      <c r="I596" s="72"/>
    </row>
    <row r="597" spans="1:9" ht="16.5" thickBot="1" x14ac:dyDescent="0.3">
      <c r="A597" s="201">
        <v>2821</v>
      </c>
      <c r="B597" s="622" t="s">
        <v>79</v>
      </c>
      <c r="C597" s="610">
        <v>2</v>
      </c>
      <c r="D597" s="611">
        <v>1</v>
      </c>
      <c r="E597" s="612" t="s">
        <v>80</v>
      </c>
      <c r="F597" s="631"/>
      <c r="G597" s="805">
        <f>H597+I597</f>
        <v>30000</v>
      </c>
      <c r="H597" s="805">
        <f>H599+H600+H601+H602+H603+H604+H605+H606</f>
        <v>30000</v>
      </c>
      <c r="I597" s="87">
        <f>SUM(I599:I606)</f>
        <v>0</v>
      </c>
    </row>
    <row r="598" spans="1:9" ht="28.5" customHeight="1" thickBot="1" x14ac:dyDescent="0.3">
      <c r="A598" s="194"/>
      <c r="B598" s="207"/>
      <c r="C598" s="614"/>
      <c r="D598" s="615"/>
      <c r="E598" s="189" t="s">
        <v>12</v>
      </c>
      <c r="F598" s="210"/>
      <c r="G598" s="72"/>
      <c r="H598" s="72"/>
      <c r="I598" s="72"/>
    </row>
    <row r="599" spans="1:9" ht="0.75" customHeight="1" thickBot="1" x14ac:dyDescent="0.3">
      <c r="A599" s="194"/>
      <c r="B599" s="207"/>
      <c r="C599" s="614"/>
      <c r="D599" s="615"/>
      <c r="E599" s="189">
        <v>4111</v>
      </c>
      <c r="F599" s="210"/>
      <c r="G599" s="788">
        <f t="shared" ref="G599:G605" si="14">H599+I599</f>
        <v>0</v>
      </c>
      <c r="H599" s="788"/>
      <c r="I599" s="72"/>
    </row>
    <row r="600" spans="1:9" ht="21" hidden="1" customHeight="1" thickBot="1" x14ac:dyDescent="0.3">
      <c r="A600" s="194"/>
      <c r="B600" s="207"/>
      <c r="C600" s="614"/>
      <c r="D600" s="615"/>
      <c r="E600" s="189">
        <v>4214</v>
      </c>
      <c r="F600" s="210"/>
      <c r="G600" s="788">
        <f t="shared" si="14"/>
        <v>0</v>
      </c>
      <c r="H600" s="788"/>
      <c r="I600" s="72"/>
    </row>
    <row r="601" spans="1:9" ht="21" hidden="1" customHeight="1" thickBot="1" x14ac:dyDescent="0.3">
      <c r="A601" s="194"/>
      <c r="B601" s="207"/>
      <c r="C601" s="614"/>
      <c r="D601" s="615"/>
      <c r="E601" s="189">
        <v>4221</v>
      </c>
      <c r="F601" s="210"/>
      <c r="G601" s="788">
        <f t="shared" si="14"/>
        <v>0</v>
      </c>
      <c r="H601" s="788"/>
      <c r="I601" s="72"/>
    </row>
    <row r="602" spans="1:9" ht="21" hidden="1" customHeight="1" thickBot="1" x14ac:dyDescent="0.3">
      <c r="A602" s="194"/>
      <c r="B602" s="207"/>
      <c r="C602" s="614"/>
      <c r="D602" s="615"/>
      <c r="E602" s="189">
        <v>4239</v>
      </c>
      <c r="F602" s="210"/>
      <c r="G602" s="788">
        <f t="shared" si="14"/>
        <v>0</v>
      </c>
      <c r="H602" s="788"/>
      <c r="I602" s="72"/>
    </row>
    <row r="603" spans="1:9" ht="21" hidden="1" customHeight="1" thickBot="1" x14ac:dyDescent="0.3">
      <c r="A603" s="194"/>
      <c r="B603" s="207"/>
      <c r="C603" s="614"/>
      <c r="D603" s="615"/>
      <c r="E603" s="189">
        <v>4252</v>
      </c>
      <c r="F603" s="210"/>
      <c r="G603" s="788">
        <f t="shared" si="14"/>
        <v>0</v>
      </c>
      <c r="H603" s="788"/>
      <c r="I603" s="72"/>
    </row>
    <row r="604" spans="1:9" ht="21" hidden="1" customHeight="1" thickBot="1" x14ac:dyDescent="0.3">
      <c r="A604" s="194"/>
      <c r="B604" s="207"/>
      <c r="C604" s="614"/>
      <c r="D604" s="615"/>
      <c r="E604" s="189">
        <v>4261</v>
      </c>
      <c r="F604" s="210"/>
      <c r="G604" s="788">
        <f t="shared" si="14"/>
        <v>0</v>
      </c>
      <c r="H604" s="788"/>
      <c r="I604" s="72"/>
    </row>
    <row r="605" spans="1:9" ht="21" hidden="1" customHeight="1" thickBot="1" x14ac:dyDescent="0.3">
      <c r="A605" s="194"/>
      <c r="B605" s="207"/>
      <c r="C605" s="614"/>
      <c r="D605" s="615"/>
      <c r="E605" s="189">
        <v>4269</v>
      </c>
      <c r="F605" s="210"/>
      <c r="G605" s="788">
        <f t="shared" si="14"/>
        <v>0</v>
      </c>
      <c r="H605" s="788"/>
      <c r="I605" s="72"/>
    </row>
    <row r="606" spans="1:9" ht="20.25" customHeight="1" thickBot="1" x14ac:dyDescent="0.3">
      <c r="A606" s="194"/>
      <c r="B606" s="207"/>
      <c r="C606" s="614"/>
      <c r="D606" s="615"/>
      <c r="E606" s="189">
        <v>4511</v>
      </c>
      <c r="F606" s="210"/>
      <c r="G606" s="788">
        <f t="shared" ref="G606:G612" si="15">H606+I606</f>
        <v>30000</v>
      </c>
      <c r="H606" s="790">
        <v>30000</v>
      </c>
      <c r="I606" s="74"/>
    </row>
    <row r="607" spans="1:9" ht="21" hidden="1" customHeight="1" thickBot="1" x14ac:dyDescent="0.3">
      <c r="A607" s="194"/>
      <c r="B607" s="207"/>
      <c r="C607" s="614"/>
      <c r="D607" s="615"/>
      <c r="E607" s="189"/>
      <c r="F607" s="210"/>
      <c r="G607" s="72"/>
      <c r="H607" s="74"/>
      <c r="I607" s="74"/>
    </row>
    <row r="608" spans="1:9" ht="19.5" customHeight="1" outlineLevel="1" thickBot="1" x14ac:dyDescent="0.3">
      <c r="A608" s="194">
        <v>2822</v>
      </c>
      <c r="B608" s="229" t="s">
        <v>79</v>
      </c>
      <c r="C608" s="614">
        <v>2</v>
      </c>
      <c r="D608" s="615">
        <v>2</v>
      </c>
      <c r="E608" s="189" t="s">
        <v>81</v>
      </c>
      <c r="F608" s="198"/>
      <c r="G608" s="788">
        <f t="shared" si="15"/>
        <v>0</v>
      </c>
      <c r="H608" s="74">
        <f>H610+H611</f>
        <v>0</v>
      </c>
      <c r="I608" s="74">
        <f>I610+I611</f>
        <v>0</v>
      </c>
    </row>
    <row r="609" spans="1:9" ht="36.75" hidden="1" customHeight="1" outlineLevel="1" thickBot="1" x14ac:dyDescent="0.3">
      <c r="A609" s="194"/>
      <c r="B609" s="207"/>
      <c r="C609" s="614"/>
      <c r="D609" s="615"/>
      <c r="E609" s="189" t="s">
        <v>12</v>
      </c>
      <c r="F609" s="210"/>
      <c r="G609" s="72">
        <f t="shared" si="15"/>
        <v>0</v>
      </c>
      <c r="H609" s="74"/>
      <c r="I609" s="74"/>
    </row>
    <row r="610" spans="1:9" ht="21" hidden="1" customHeight="1" outlineLevel="1" thickBot="1" x14ac:dyDescent="0.3">
      <c r="A610" s="194"/>
      <c r="B610" s="207"/>
      <c r="C610" s="614"/>
      <c r="D610" s="615"/>
      <c r="E610" s="189" t="s">
        <v>13</v>
      </c>
      <c r="F610" s="210"/>
      <c r="G610" s="72">
        <f t="shared" si="15"/>
        <v>0</v>
      </c>
      <c r="H610" s="74"/>
      <c r="I610" s="74"/>
    </row>
    <row r="611" spans="1:9" ht="21" hidden="1" customHeight="1" outlineLevel="1" thickBot="1" x14ac:dyDescent="0.3">
      <c r="A611" s="194"/>
      <c r="B611" s="207"/>
      <c r="C611" s="614"/>
      <c r="D611" s="615"/>
      <c r="E611" s="189" t="s">
        <v>13</v>
      </c>
      <c r="F611" s="210"/>
      <c r="G611" s="72">
        <f t="shared" si="15"/>
        <v>0</v>
      </c>
      <c r="H611" s="74"/>
      <c r="I611" s="74"/>
    </row>
    <row r="612" spans="1:9" ht="21" hidden="1" customHeight="1" outlineLevel="1" thickBot="1" x14ac:dyDescent="0.3">
      <c r="A612" s="194"/>
      <c r="B612" s="207"/>
      <c r="C612" s="614"/>
      <c r="D612" s="615"/>
      <c r="E612" s="189">
        <v>4511</v>
      </c>
      <c r="F612" s="210"/>
      <c r="G612" s="72">
        <f t="shared" si="15"/>
        <v>0</v>
      </c>
      <c r="H612" s="670"/>
      <c r="I612" s="74"/>
    </row>
    <row r="613" spans="1:9" ht="16.5" collapsed="1" thickBot="1" x14ac:dyDescent="0.3">
      <c r="A613" s="201">
        <v>2823</v>
      </c>
      <c r="B613" s="622" t="s">
        <v>79</v>
      </c>
      <c r="C613" s="610">
        <v>2</v>
      </c>
      <c r="D613" s="611">
        <v>3</v>
      </c>
      <c r="E613" s="612" t="s">
        <v>116</v>
      </c>
      <c r="F613" s="623" t="s">
        <v>511</v>
      </c>
      <c r="G613" s="805">
        <f>H613+I613</f>
        <v>65000</v>
      </c>
      <c r="H613" s="805">
        <f>H615+H616+H617+H618+H619+H620+H621+H622+H623+H624+H625</f>
        <v>65000</v>
      </c>
      <c r="I613" s="805">
        <f>I626+I627</f>
        <v>0</v>
      </c>
    </row>
    <row r="614" spans="1:9" ht="24" customHeight="1" thickBot="1" x14ac:dyDescent="0.3">
      <c r="A614" s="194"/>
      <c r="B614" s="207"/>
      <c r="C614" s="614"/>
      <c r="D614" s="615"/>
      <c r="E614" s="189" t="s">
        <v>12</v>
      </c>
      <c r="F614" s="210"/>
      <c r="G614" s="72"/>
      <c r="H614" s="72"/>
      <c r="I614" s="72"/>
    </row>
    <row r="615" spans="1:9" ht="16.5" hidden="1" customHeight="1" thickBot="1" x14ac:dyDescent="0.3">
      <c r="A615" s="194"/>
      <c r="B615" s="207"/>
      <c r="C615" s="614"/>
      <c r="D615" s="615"/>
      <c r="E615" s="189">
        <v>4111</v>
      </c>
      <c r="F615" s="210"/>
      <c r="G615" s="788">
        <f t="shared" ref="G615:G628" si="16">H615+I615</f>
        <v>0</v>
      </c>
      <c r="H615" s="788"/>
      <c r="I615" s="788"/>
    </row>
    <row r="616" spans="1:9" ht="16.5" hidden="1" customHeight="1" thickBot="1" x14ac:dyDescent="0.3">
      <c r="A616" s="194"/>
      <c r="B616" s="207"/>
      <c r="C616" s="614"/>
      <c r="D616" s="615"/>
      <c r="E616" s="189">
        <v>4112</v>
      </c>
      <c r="F616" s="210"/>
      <c r="G616" s="788">
        <f t="shared" si="16"/>
        <v>0</v>
      </c>
      <c r="H616" s="788"/>
      <c r="I616" s="788"/>
    </row>
    <row r="617" spans="1:9" ht="16.5" hidden="1" customHeight="1" thickBot="1" x14ac:dyDescent="0.3">
      <c r="A617" s="194"/>
      <c r="B617" s="207"/>
      <c r="C617" s="614"/>
      <c r="D617" s="615"/>
      <c r="E617" s="189">
        <v>4239</v>
      </c>
      <c r="F617" s="210"/>
      <c r="G617" s="788">
        <f t="shared" si="16"/>
        <v>0</v>
      </c>
      <c r="H617" s="788"/>
      <c r="I617" s="788"/>
    </row>
    <row r="618" spans="1:9" ht="16.5" hidden="1" customHeight="1" thickBot="1" x14ac:dyDescent="0.3">
      <c r="A618" s="194"/>
      <c r="B618" s="207"/>
      <c r="C618" s="614"/>
      <c r="D618" s="615"/>
      <c r="E618" s="189">
        <v>4241</v>
      </c>
      <c r="F618" s="210"/>
      <c r="G618" s="788">
        <f t="shared" si="16"/>
        <v>0</v>
      </c>
      <c r="H618" s="788"/>
      <c r="I618" s="788"/>
    </row>
    <row r="619" spans="1:9" ht="16.5" hidden="1" customHeight="1" thickBot="1" x14ac:dyDescent="0.3">
      <c r="A619" s="194"/>
      <c r="B619" s="207"/>
      <c r="C619" s="614"/>
      <c r="D619" s="615"/>
      <c r="E619" s="189">
        <v>4261</v>
      </c>
      <c r="F619" s="210"/>
      <c r="G619" s="788">
        <f t="shared" si="16"/>
        <v>0</v>
      </c>
      <c r="H619" s="788"/>
      <c r="I619" s="788"/>
    </row>
    <row r="620" spans="1:9" ht="16.5" hidden="1" customHeight="1" thickBot="1" x14ac:dyDescent="0.3">
      <c r="A620" s="194"/>
      <c r="B620" s="207"/>
      <c r="C620" s="614"/>
      <c r="D620" s="615"/>
      <c r="E620" s="189">
        <v>4214</v>
      </c>
      <c r="F620" s="210"/>
      <c r="G620" s="788">
        <f t="shared" si="16"/>
        <v>0</v>
      </c>
      <c r="H620" s="788"/>
      <c r="I620" s="788"/>
    </row>
    <row r="621" spans="1:9" ht="16.5" hidden="1" customHeight="1" thickBot="1" x14ac:dyDescent="0.3">
      <c r="A621" s="194"/>
      <c r="B621" s="207"/>
      <c r="C621" s="614"/>
      <c r="D621" s="615"/>
      <c r="E621" s="189">
        <v>4267</v>
      </c>
      <c r="F621" s="210"/>
      <c r="G621" s="788">
        <f t="shared" si="16"/>
        <v>0</v>
      </c>
      <c r="H621" s="788"/>
      <c r="I621" s="788"/>
    </row>
    <row r="622" spans="1:9" ht="16.5" hidden="1" customHeight="1" thickBot="1" x14ac:dyDescent="0.3">
      <c r="A622" s="194"/>
      <c r="B622" s="207"/>
      <c r="C622" s="614"/>
      <c r="D622" s="615"/>
      <c r="E622" s="189">
        <v>4269</v>
      </c>
      <c r="F622" s="210"/>
      <c r="G622" s="788">
        <f t="shared" si="16"/>
        <v>0</v>
      </c>
      <c r="H622" s="788"/>
      <c r="I622" s="788"/>
    </row>
    <row r="623" spans="1:9" ht="16.5" hidden="1" customHeight="1" thickBot="1" x14ac:dyDescent="0.3">
      <c r="A623" s="194"/>
      <c r="B623" s="207"/>
      <c r="C623" s="614"/>
      <c r="D623" s="615"/>
      <c r="E623" s="189">
        <v>4251</v>
      </c>
      <c r="F623" s="210"/>
      <c r="G623" s="788">
        <f t="shared" si="16"/>
        <v>0</v>
      </c>
      <c r="H623" s="788"/>
      <c r="I623" s="788"/>
    </row>
    <row r="624" spans="1:9" ht="16.5" hidden="1" customHeight="1" thickBot="1" x14ac:dyDescent="0.3">
      <c r="A624" s="194"/>
      <c r="B624" s="207"/>
      <c r="C624" s="614"/>
      <c r="D624" s="615"/>
      <c r="E624" s="189">
        <v>4212</v>
      </c>
      <c r="F624" s="210"/>
      <c r="G624" s="788">
        <f t="shared" si="16"/>
        <v>0</v>
      </c>
      <c r="H624" s="788"/>
      <c r="I624" s="788"/>
    </row>
    <row r="625" spans="1:12" ht="16.5" customHeight="1" thickBot="1" x14ac:dyDescent="0.3">
      <c r="A625" s="194"/>
      <c r="B625" s="207"/>
      <c r="C625" s="614"/>
      <c r="D625" s="615"/>
      <c r="E625" s="189">
        <v>4511</v>
      </c>
      <c r="F625" s="210"/>
      <c r="G625" s="788">
        <f t="shared" si="16"/>
        <v>65000</v>
      </c>
      <c r="H625" s="788">
        <v>65000</v>
      </c>
      <c r="I625" s="788"/>
    </row>
    <row r="626" spans="1:12" ht="16.5" customHeight="1" thickBot="1" x14ac:dyDescent="0.3">
      <c r="A626" s="194"/>
      <c r="B626" s="207"/>
      <c r="C626" s="614"/>
      <c r="D626" s="615"/>
      <c r="E626" s="189">
        <v>5113</v>
      </c>
      <c r="F626" s="210"/>
      <c r="G626" s="788">
        <f t="shared" si="16"/>
        <v>0</v>
      </c>
      <c r="H626" s="788"/>
      <c r="I626" s="788"/>
    </row>
    <row r="627" spans="1:12" ht="16.5" customHeight="1" thickBot="1" x14ac:dyDescent="0.3">
      <c r="A627" s="194"/>
      <c r="B627" s="207"/>
      <c r="C627" s="614"/>
      <c r="D627" s="615"/>
      <c r="E627" s="189">
        <v>5129</v>
      </c>
      <c r="F627" s="210"/>
      <c r="G627" s="788">
        <f t="shared" si="16"/>
        <v>0</v>
      </c>
      <c r="H627" s="788"/>
      <c r="I627" s="788"/>
    </row>
    <row r="628" spans="1:12" ht="16.5" outlineLevel="1" thickBot="1" x14ac:dyDescent="0.3">
      <c r="A628" s="194">
        <v>2824</v>
      </c>
      <c r="B628" s="207" t="s">
        <v>79</v>
      </c>
      <c r="C628" s="614">
        <v>2</v>
      </c>
      <c r="D628" s="615">
        <v>4</v>
      </c>
      <c r="E628" s="189" t="s">
        <v>82</v>
      </c>
      <c r="F628" s="210"/>
      <c r="G628" s="788">
        <f t="shared" si="16"/>
        <v>9500</v>
      </c>
      <c r="H628" s="788">
        <f>SUM(H630:H634)</f>
        <v>9500</v>
      </c>
      <c r="I628" s="788"/>
    </row>
    <row r="629" spans="1:12" ht="24" customHeight="1" outlineLevel="1" thickBot="1" x14ac:dyDescent="0.3">
      <c r="A629" s="194"/>
      <c r="B629" s="207"/>
      <c r="C629" s="614"/>
      <c r="D629" s="615"/>
      <c r="E629" s="189" t="s">
        <v>12</v>
      </c>
      <c r="F629" s="210"/>
      <c r="G629" s="72"/>
      <c r="H629" s="72"/>
      <c r="I629" s="72"/>
    </row>
    <row r="630" spans="1:12" ht="18" hidden="1" customHeight="1" outlineLevel="1" thickBot="1" x14ac:dyDescent="0.3">
      <c r="A630" s="194"/>
      <c r="B630" s="207"/>
      <c r="C630" s="614"/>
      <c r="D630" s="615"/>
      <c r="E630" s="189">
        <v>4237</v>
      </c>
      <c r="F630" s="210"/>
      <c r="G630" s="788">
        <f>H630+I630</f>
        <v>0</v>
      </c>
      <c r="H630" s="789"/>
      <c r="I630" s="788"/>
    </row>
    <row r="631" spans="1:12" ht="15.75" customHeight="1" outlineLevel="1" thickBot="1" x14ac:dyDescent="0.3">
      <c r="A631" s="194"/>
      <c r="B631" s="207"/>
      <c r="C631" s="614"/>
      <c r="D631" s="615"/>
      <c r="E631" s="189">
        <v>4239</v>
      </c>
      <c r="F631" s="210"/>
      <c r="G631" s="788">
        <f>H631</f>
        <v>2000</v>
      </c>
      <c r="H631" s="789">
        <v>2000</v>
      </c>
      <c r="I631" s="788"/>
      <c r="L631" s="707"/>
    </row>
    <row r="632" spans="1:12" ht="16.5" hidden="1" outlineLevel="1" thickBot="1" x14ac:dyDescent="0.3">
      <c r="A632" s="194"/>
      <c r="B632" s="207"/>
      <c r="C632" s="614"/>
      <c r="D632" s="615"/>
      <c r="E632" s="189">
        <v>4261</v>
      </c>
      <c r="F632" s="210"/>
      <c r="G632" s="788">
        <f>H632</f>
        <v>0</v>
      </c>
      <c r="H632" s="789"/>
      <c r="I632" s="788"/>
      <c r="L632" s="707"/>
    </row>
    <row r="633" spans="1:12" ht="16.5" outlineLevel="1" thickBot="1" x14ac:dyDescent="0.3">
      <c r="A633" s="194"/>
      <c r="B633" s="207"/>
      <c r="C633" s="614"/>
      <c r="D633" s="615"/>
      <c r="E633" s="189">
        <v>4269</v>
      </c>
      <c r="F633" s="210"/>
      <c r="G633" s="788">
        <f>H633+I633</f>
        <v>5000</v>
      </c>
      <c r="H633" s="789">
        <v>5000</v>
      </c>
      <c r="I633" s="788"/>
      <c r="J633" s="687"/>
      <c r="K633" s="690"/>
      <c r="L633" s="682"/>
    </row>
    <row r="634" spans="1:12" ht="16.5" outlineLevel="1" thickBot="1" x14ac:dyDescent="0.3">
      <c r="A634" s="194"/>
      <c r="B634" s="207"/>
      <c r="C634" s="614"/>
      <c r="D634" s="615"/>
      <c r="E634" s="189">
        <v>4267</v>
      </c>
      <c r="F634" s="210"/>
      <c r="G634" s="788">
        <f>H634+I634</f>
        <v>2500</v>
      </c>
      <c r="H634" s="789">
        <v>2500</v>
      </c>
      <c r="I634" s="788"/>
      <c r="J634" s="687"/>
      <c r="K634" s="690"/>
      <c r="L634" s="682"/>
    </row>
    <row r="635" spans="1:12" ht="16.5" thickBot="1" x14ac:dyDescent="0.3">
      <c r="A635" s="194">
        <v>2825</v>
      </c>
      <c r="B635" s="229" t="s">
        <v>79</v>
      </c>
      <c r="C635" s="614">
        <v>2</v>
      </c>
      <c r="D635" s="615">
        <v>5</v>
      </c>
      <c r="E635" s="189" t="s">
        <v>83</v>
      </c>
      <c r="F635" s="216"/>
      <c r="G635" s="788">
        <f>H635+I635</f>
        <v>0</v>
      </c>
      <c r="H635" s="788">
        <f>SUM(H637:H644)</f>
        <v>0</v>
      </c>
      <c r="I635" s="788">
        <f>SUM(I637:I644)</f>
        <v>0</v>
      </c>
    </row>
    <row r="636" spans="1:12" ht="29.25" hidden="1" customHeight="1" thickBot="1" x14ac:dyDescent="0.3">
      <c r="A636" s="194"/>
      <c r="B636" s="207"/>
      <c r="C636" s="614"/>
      <c r="D636" s="615"/>
      <c r="E636" s="189" t="s">
        <v>12</v>
      </c>
      <c r="F636" s="210"/>
      <c r="G636" s="72"/>
      <c r="H636" s="72"/>
      <c r="I636" s="72"/>
    </row>
    <row r="637" spans="1:12" ht="29.25" hidden="1" customHeight="1" thickBot="1" x14ac:dyDescent="0.3">
      <c r="A637" s="194"/>
      <c r="B637" s="207"/>
      <c r="C637" s="614"/>
      <c r="D637" s="615"/>
      <c r="E637" s="189">
        <v>4111</v>
      </c>
      <c r="F637" s="210"/>
      <c r="G637" s="72">
        <f t="shared" ref="G637:G645" si="17">H637+I637</f>
        <v>0</v>
      </c>
      <c r="H637" s="72"/>
      <c r="I637" s="72"/>
    </row>
    <row r="638" spans="1:12" ht="29.25" hidden="1" customHeight="1" thickBot="1" x14ac:dyDescent="0.3">
      <c r="A638" s="194"/>
      <c r="B638" s="207"/>
      <c r="C638" s="614"/>
      <c r="D638" s="615"/>
      <c r="E638" s="189">
        <v>4131</v>
      </c>
      <c r="F638" s="210"/>
      <c r="G638" s="72">
        <f t="shared" si="17"/>
        <v>0</v>
      </c>
      <c r="H638" s="72"/>
      <c r="I638" s="72"/>
    </row>
    <row r="639" spans="1:12" ht="29.25" hidden="1" customHeight="1" thickBot="1" x14ac:dyDescent="0.3">
      <c r="A639" s="194"/>
      <c r="B639" s="207"/>
      <c r="C639" s="614"/>
      <c r="D639" s="615"/>
      <c r="E639" s="189">
        <v>4261</v>
      </c>
      <c r="F639" s="210"/>
      <c r="G639" s="72">
        <f t="shared" si="17"/>
        <v>0</v>
      </c>
      <c r="H639" s="72"/>
      <c r="I639" s="72"/>
    </row>
    <row r="640" spans="1:12" ht="29.25" hidden="1" customHeight="1" thickBot="1" x14ac:dyDescent="0.3">
      <c r="A640" s="194"/>
      <c r="B640" s="207"/>
      <c r="C640" s="614"/>
      <c r="D640" s="615"/>
      <c r="E640" s="189">
        <v>4269</v>
      </c>
      <c r="F640" s="210"/>
      <c r="G640" s="72">
        <f t="shared" si="17"/>
        <v>0</v>
      </c>
      <c r="H640" s="72"/>
      <c r="I640" s="72"/>
    </row>
    <row r="641" spans="1:9" ht="29.25" hidden="1" customHeight="1" thickBot="1" x14ac:dyDescent="0.3">
      <c r="A641" s="194"/>
      <c r="B641" s="207"/>
      <c r="C641" s="614"/>
      <c r="D641" s="615"/>
      <c r="E641" s="189">
        <v>4214</v>
      </c>
      <c r="F641" s="210"/>
      <c r="G641" s="72">
        <f t="shared" si="17"/>
        <v>0</v>
      </c>
      <c r="H641" s="72"/>
      <c r="I641" s="72"/>
    </row>
    <row r="642" spans="1:9" ht="29.25" hidden="1" customHeight="1" thickBot="1" x14ac:dyDescent="0.3">
      <c r="A642" s="194"/>
      <c r="B642" s="207"/>
      <c r="C642" s="614"/>
      <c r="D642" s="615"/>
      <c r="E642" s="189">
        <v>4212</v>
      </c>
      <c r="F642" s="210"/>
      <c r="G642" s="72">
        <f t="shared" si="17"/>
        <v>0</v>
      </c>
      <c r="H642" s="72"/>
      <c r="I642" s="72"/>
    </row>
    <row r="643" spans="1:9" ht="29.25" hidden="1" customHeight="1" thickBot="1" x14ac:dyDescent="0.3">
      <c r="A643" s="194"/>
      <c r="B643" s="207"/>
      <c r="C643" s="614"/>
      <c r="D643" s="615"/>
      <c r="E643" s="189">
        <v>4231</v>
      </c>
      <c r="F643" s="210"/>
      <c r="G643" s="72">
        <f t="shared" si="17"/>
        <v>0</v>
      </c>
      <c r="H643" s="72"/>
      <c r="I643" s="72"/>
    </row>
    <row r="644" spans="1:9" ht="29.25" hidden="1" customHeight="1" thickBot="1" x14ac:dyDescent="0.3">
      <c r="A644" s="194"/>
      <c r="B644" s="207"/>
      <c r="C644" s="614"/>
      <c r="D644" s="615"/>
      <c r="E644" s="189" t="s">
        <v>13</v>
      </c>
      <c r="F644" s="210"/>
      <c r="G644" s="72">
        <f t="shared" si="17"/>
        <v>0</v>
      </c>
      <c r="H644" s="72"/>
      <c r="I644" s="72"/>
    </row>
    <row r="645" spans="1:9" ht="29.25" customHeight="1" outlineLevel="1" thickBot="1" x14ac:dyDescent="0.3">
      <c r="A645" s="194">
        <v>2826</v>
      </c>
      <c r="B645" s="229" t="s">
        <v>79</v>
      </c>
      <c r="C645" s="614">
        <v>2</v>
      </c>
      <c r="D645" s="615">
        <v>6</v>
      </c>
      <c r="E645" s="189" t="s">
        <v>84</v>
      </c>
      <c r="F645" s="216"/>
      <c r="G645" s="788">
        <f t="shared" si="17"/>
        <v>0</v>
      </c>
      <c r="H645" s="788">
        <f>H647+H648</f>
        <v>0</v>
      </c>
      <c r="I645" s="788">
        <f>I647+I648</f>
        <v>0</v>
      </c>
    </row>
    <row r="646" spans="1:9" ht="29.25" customHeight="1" outlineLevel="1" thickBot="1" x14ac:dyDescent="0.3">
      <c r="A646" s="194"/>
      <c r="B646" s="207"/>
      <c r="C646" s="614"/>
      <c r="D646" s="615"/>
      <c r="E646" s="189" t="s">
        <v>12</v>
      </c>
      <c r="F646" s="210"/>
      <c r="G646" s="788"/>
      <c r="H646" s="788"/>
      <c r="I646" s="788"/>
    </row>
    <row r="647" spans="1:9" ht="29.25" customHeight="1" outlineLevel="1" thickBot="1" x14ac:dyDescent="0.3">
      <c r="A647" s="194"/>
      <c r="B647" s="207"/>
      <c r="C647" s="614"/>
      <c r="D647" s="615"/>
      <c r="E647" s="189" t="s">
        <v>13</v>
      </c>
      <c r="F647" s="210"/>
      <c r="G647" s="788">
        <f>H647+I647</f>
        <v>0</v>
      </c>
      <c r="H647" s="788"/>
      <c r="I647" s="788"/>
    </row>
    <row r="648" spans="1:9" ht="29.25" customHeight="1" outlineLevel="1" thickBot="1" x14ac:dyDescent="0.3">
      <c r="A648" s="194"/>
      <c r="B648" s="207"/>
      <c r="C648" s="614"/>
      <c r="D648" s="615"/>
      <c r="E648" s="189" t="s">
        <v>13</v>
      </c>
      <c r="F648" s="210"/>
      <c r="G648" s="788">
        <f>H648+I648</f>
        <v>0</v>
      </c>
      <c r="H648" s="788"/>
      <c r="I648" s="788"/>
    </row>
    <row r="649" spans="1:9" ht="29.25" customHeight="1" outlineLevel="1" thickBot="1" x14ac:dyDescent="0.3">
      <c r="A649" s="194">
        <v>2827</v>
      </c>
      <c r="B649" s="229" t="s">
        <v>79</v>
      </c>
      <c r="C649" s="614">
        <v>2</v>
      </c>
      <c r="D649" s="615">
        <v>7</v>
      </c>
      <c r="E649" s="189" t="s">
        <v>85</v>
      </c>
      <c r="F649" s="216"/>
      <c r="G649" s="788">
        <f>H649+I649</f>
        <v>1500</v>
      </c>
      <c r="H649" s="788">
        <f>H652+H653+H651</f>
        <v>1500</v>
      </c>
      <c r="I649" s="788">
        <f>I652+I653</f>
        <v>0</v>
      </c>
    </row>
    <row r="650" spans="1:9" ht="29.25" customHeight="1" outlineLevel="1" thickBot="1" x14ac:dyDescent="0.3">
      <c r="A650" s="194"/>
      <c r="B650" s="207"/>
      <c r="C650" s="614"/>
      <c r="D650" s="615"/>
      <c r="E650" s="189" t="s">
        <v>12</v>
      </c>
      <c r="F650" s="210"/>
      <c r="G650" s="72"/>
      <c r="H650" s="72"/>
      <c r="I650" s="72"/>
    </row>
    <row r="651" spans="1:9" ht="28.5" customHeight="1" outlineLevel="1" thickBot="1" x14ac:dyDescent="0.3">
      <c r="A651" s="194"/>
      <c r="B651" s="207"/>
      <c r="C651" s="614"/>
      <c r="D651" s="615"/>
      <c r="E651" s="189">
        <v>4269</v>
      </c>
      <c r="F651" s="210"/>
      <c r="G651" s="788">
        <f>H651</f>
        <v>1500</v>
      </c>
      <c r="H651" s="788">
        <v>1500</v>
      </c>
      <c r="I651" s="788"/>
    </row>
    <row r="652" spans="1:9" ht="19.5" hidden="1" customHeight="1" outlineLevel="1" thickBot="1" x14ac:dyDescent="0.3">
      <c r="A652" s="194"/>
      <c r="B652" s="207"/>
      <c r="C652" s="614"/>
      <c r="D652" s="615"/>
      <c r="E652" s="189">
        <v>5112</v>
      </c>
      <c r="F652" s="210"/>
      <c r="G652" s="72">
        <f>H652+I652</f>
        <v>0</v>
      </c>
      <c r="H652" s="72"/>
      <c r="I652" s="72"/>
    </row>
    <row r="653" spans="1:9" ht="19.5" hidden="1" customHeight="1" outlineLevel="1" thickBot="1" x14ac:dyDescent="0.3">
      <c r="A653" s="194"/>
      <c r="B653" s="207"/>
      <c r="C653" s="614"/>
      <c r="D653" s="615"/>
      <c r="E653" s="189">
        <v>5134</v>
      </c>
      <c r="F653" s="210"/>
      <c r="G653" s="72">
        <f>H653+I653</f>
        <v>0</v>
      </c>
      <c r="H653" s="72"/>
      <c r="I653" s="72"/>
    </row>
    <row r="654" spans="1:9" ht="27" customHeight="1" outlineLevel="1" thickBot="1" x14ac:dyDescent="0.3">
      <c r="A654" s="194">
        <v>2830</v>
      </c>
      <c r="B654" s="227" t="s">
        <v>79</v>
      </c>
      <c r="C654" s="607">
        <v>3</v>
      </c>
      <c r="D654" s="608">
        <v>0</v>
      </c>
      <c r="E654" s="197" t="s">
        <v>512</v>
      </c>
      <c r="F654" s="226" t="s">
        <v>513</v>
      </c>
      <c r="G654" s="788">
        <f>H654+I654</f>
        <v>0</v>
      </c>
      <c r="H654" s="788">
        <f>H656+H660+H664</f>
        <v>0</v>
      </c>
      <c r="I654" s="788">
        <f>I656+I660+I664</f>
        <v>0</v>
      </c>
    </row>
    <row r="655" spans="1:9" s="630" customFormat="1" ht="29.25" customHeight="1" outlineLevel="1" thickBot="1" x14ac:dyDescent="0.3">
      <c r="A655" s="194"/>
      <c r="B655" s="183"/>
      <c r="C655" s="607"/>
      <c r="D655" s="608"/>
      <c r="E655" s="189" t="s">
        <v>808</v>
      </c>
      <c r="F655" s="198"/>
      <c r="G655" s="788"/>
      <c r="H655" s="788"/>
      <c r="I655" s="788"/>
    </row>
    <row r="656" spans="1:9" ht="29.25" customHeight="1" outlineLevel="1" thickBot="1" x14ac:dyDescent="0.3">
      <c r="A656" s="194">
        <v>2831</v>
      </c>
      <c r="B656" s="229" t="s">
        <v>79</v>
      </c>
      <c r="C656" s="614">
        <v>3</v>
      </c>
      <c r="D656" s="615">
        <v>1</v>
      </c>
      <c r="E656" s="189" t="s">
        <v>117</v>
      </c>
      <c r="F656" s="226"/>
      <c r="G656" s="788">
        <f>H656+I656</f>
        <v>0</v>
      </c>
      <c r="H656" s="788">
        <f>H658+H659</f>
        <v>0</v>
      </c>
      <c r="I656" s="788">
        <f>I658+I659</f>
        <v>0</v>
      </c>
    </row>
    <row r="657" spans="1:9" ht="29.25" customHeight="1" outlineLevel="1" thickBot="1" x14ac:dyDescent="0.3">
      <c r="A657" s="194"/>
      <c r="B657" s="207"/>
      <c r="C657" s="614"/>
      <c r="D657" s="615"/>
      <c r="E657" s="189" t="s">
        <v>12</v>
      </c>
      <c r="F657" s="210"/>
      <c r="G657" s="788"/>
      <c r="H657" s="788"/>
      <c r="I657" s="788"/>
    </row>
    <row r="658" spans="1:9" ht="29.25" customHeight="1" outlineLevel="1" thickBot="1" x14ac:dyDescent="0.3">
      <c r="A658" s="194"/>
      <c r="B658" s="207"/>
      <c r="C658" s="614"/>
      <c r="D658" s="615"/>
      <c r="E658" s="189" t="s">
        <v>13</v>
      </c>
      <c r="F658" s="210"/>
      <c r="G658" s="788">
        <f>H658+I658</f>
        <v>0</v>
      </c>
      <c r="H658" s="788"/>
      <c r="I658" s="788"/>
    </row>
    <row r="659" spans="1:9" ht="29.25" customHeight="1" outlineLevel="1" thickBot="1" x14ac:dyDescent="0.3">
      <c r="A659" s="194"/>
      <c r="B659" s="207"/>
      <c r="C659" s="614"/>
      <c r="D659" s="615"/>
      <c r="E659" s="189" t="s">
        <v>13</v>
      </c>
      <c r="F659" s="210"/>
      <c r="G659" s="788">
        <f>H659+I659</f>
        <v>0</v>
      </c>
      <c r="H659" s="788"/>
      <c r="I659" s="788"/>
    </row>
    <row r="660" spans="1:9" ht="29.25" customHeight="1" outlineLevel="1" thickBot="1" x14ac:dyDescent="0.3">
      <c r="A660" s="194">
        <v>2832</v>
      </c>
      <c r="B660" s="229" t="s">
        <v>79</v>
      </c>
      <c r="C660" s="614">
        <v>3</v>
      </c>
      <c r="D660" s="615">
        <v>2</v>
      </c>
      <c r="E660" s="189" t="s">
        <v>127</v>
      </c>
      <c r="F660" s="226"/>
      <c r="G660" s="788">
        <f>H660+I660</f>
        <v>0</v>
      </c>
      <c r="H660" s="788">
        <f>H662+H663</f>
        <v>0</v>
      </c>
      <c r="I660" s="788">
        <f>I662+I663</f>
        <v>0</v>
      </c>
    </row>
    <row r="661" spans="1:9" ht="29.25" customHeight="1" outlineLevel="1" thickBot="1" x14ac:dyDescent="0.3">
      <c r="A661" s="194"/>
      <c r="B661" s="207"/>
      <c r="C661" s="614"/>
      <c r="D661" s="615"/>
      <c r="E661" s="189" t="s">
        <v>12</v>
      </c>
      <c r="F661" s="210"/>
      <c r="G661" s="788"/>
      <c r="H661" s="788"/>
      <c r="I661" s="788"/>
    </row>
    <row r="662" spans="1:9" ht="29.25" customHeight="1" outlineLevel="1" thickBot="1" x14ac:dyDescent="0.3">
      <c r="A662" s="194"/>
      <c r="B662" s="207"/>
      <c r="C662" s="614"/>
      <c r="D662" s="615"/>
      <c r="E662" s="189" t="s">
        <v>13</v>
      </c>
      <c r="F662" s="210"/>
      <c r="G662" s="788">
        <f>H662+I662</f>
        <v>0</v>
      </c>
      <c r="H662" s="788"/>
      <c r="I662" s="788"/>
    </row>
    <row r="663" spans="1:9" ht="29.25" customHeight="1" outlineLevel="1" thickBot="1" x14ac:dyDescent="0.3">
      <c r="A663" s="194"/>
      <c r="B663" s="207"/>
      <c r="C663" s="614"/>
      <c r="D663" s="615"/>
      <c r="E663" s="189" t="s">
        <v>13</v>
      </c>
      <c r="F663" s="210"/>
      <c r="G663" s="788">
        <f>H663+I663</f>
        <v>0</v>
      </c>
      <c r="H663" s="788"/>
      <c r="I663" s="788"/>
    </row>
    <row r="664" spans="1:9" ht="29.25" customHeight="1" outlineLevel="1" thickBot="1" x14ac:dyDescent="0.3">
      <c r="A664" s="194">
        <v>2833</v>
      </c>
      <c r="B664" s="229" t="s">
        <v>79</v>
      </c>
      <c r="C664" s="614">
        <v>3</v>
      </c>
      <c r="D664" s="615">
        <v>3</v>
      </c>
      <c r="E664" s="189" t="s">
        <v>128</v>
      </c>
      <c r="F664" s="216" t="s">
        <v>514</v>
      </c>
      <c r="G664" s="788">
        <f>H664+I664</f>
        <v>0</v>
      </c>
      <c r="H664" s="788">
        <f>H666+H667</f>
        <v>0</v>
      </c>
      <c r="I664" s="788">
        <f>I666+I667</f>
        <v>0</v>
      </c>
    </row>
    <row r="665" spans="1:9" ht="29.25" customHeight="1" outlineLevel="1" thickBot="1" x14ac:dyDescent="0.3">
      <c r="A665" s="194"/>
      <c r="B665" s="207"/>
      <c r="C665" s="614"/>
      <c r="D665" s="615"/>
      <c r="E665" s="189" t="s">
        <v>12</v>
      </c>
      <c r="F665" s="210"/>
      <c r="G665" s="788"/>
      <c r="H665" s="788"/>
      <c r="I665" s="788"/>
    </row>
    <row r="666" spans="1:9" ht="29.25" customHeight="1" outlineLevel="1" thickBot="1" x14ac:dyDescent="0.3">
      <c r="A666" s="194"/>
      <c r="B666" s="207"/>
      <c r="C666" s="614"/>
      <c r="D666" s="615"/>
      <c r="E666" s="189" t="s">
        <v>13</v>
      </c>
      <c r="F666" s="210"/>
      <c r="G666" s="788">
        <f>H666+I666</f>
        <v>0</v>
      </c>
      <c r="H666" s="788"/>
      <c r="I666" s="788"/>
    </row>
    <row r="667" spans="1:9" ht="29.25" customHeight="1" outlineLevel="1" thickBot="1" x14ac:dyDescent="0.3">
      <c r="A667" s="194"/>
      <c r="B667" s="207"/>
      <c r="C667" s="614"/>
      <c r="D667" s="615"/>
      <c r="E667" s="189" t="s">
        <v>13</v>
      </c>
      <c r="F667" s="210"/>
      <c r="G667" s="788">
        <f>H667+I667</f>
        <v>0</v>
      </c>
      <c r="H667" s="788"/>
      <c r="I667" s="788"/>
    </row>
    <row r="668" spans="1:9" ht="29.25" customHeight="1" outlineLevel="1" thickBot="1" x14ac:dyDescent="0.3">
      <c r="A668" s="194">
        <v>2840</v>
      </c>
      <c r="B668" s="227" t="s">
        <v>79</v>
      </c>
      <c r="C668" s="607">
        <v>4</v>
      </c>
      <c r="D668" s="608">
        <v>0</v>
      </c>
      <c r="E668" s="197" t="s">
        <v>129</v>
      </c>
      <c r="F668" s="226" t="s">
        <v>515</v>
      </c>
      <c r="G668" s="788">
        <f>H668+I668</f>
        <v>0</v>
      </c>
      <c r="H668" s="788">
        <f>H670+H674+H678</f>
        <v>0</v>
      </c>
      <c r="I668" s="788">
        <f>I670+I674+I678</f>
        <v>0</v>
      </c>
    </row>
    <row r="669" spans="1:9" s="630" customFormat="1" ht="29.25" customHeight="1" outlineLevel="1" thickBot="1" x14ac:dyDescent="0.3">
      <c r="A669" s="194"/>
      <c r="B669" s="183"/>
      <c r="C669" s="607"/>
      <c r="D669" s="608"/>
      <c r="E669" s="189" t="s">
        <v>808</v>
      </c>
      <c r="F669" s="198"/>
      <c r="G669" s="788"/>
      <c r="H669" s="788"/>
      <c r="I669" s="788"/>
    </row>
    <row r="670" spans="1:9" ht="29.25" customHeight="1" outlineLevel="1" thickBot="1" x14ac:dyDescent="0.3">
      <c r="A670" s="194">
        <v>2841</v>
      </c>
      <c r="B670" s="229" t="s">
        <v>79</v>
      </c>
      <c r="C670" s="614">
        <v>4</v>
      </c>
      <c r="D670" s="615">
        <v>1</v>
      </c>
      <c r="E670" s="189" t="s">
        <v>130</v>
      </c>
      <c r="F670" s="226"/>
      <c r="G670" s="788">
        <f>H670+I670</f>
        <v>0</v>
      </c>
      <c r="H670" s="788">
        <f>H672+H673</f>
        <v>0</v>
      </c>
      <c r="I670" s="788">
        <f>I672+I673</f>
        <v>0</v>
      </c>
    </row>
    <row r="671" spans="1:9" ht="24.75" customHeight="1" outlineLevel="1" thickBot="1" x14ac:dyDescent="0.3">
      <c r="A671" s="194"/>
      <c r="B671" s="207"/>
      <c r="C671" s="614"/>
      <c r="D671" s="615"/>
      <c r="E671" s="189" t="s">
        <v>12</v>
      </c>
      <c r="F671" s="210"/>
      <c r="G671" s="788"/>
      <c r="H671" s="788"/>
      <c r="I671" s="788"/>
    </row>
    <row r="672" spans="1:9" ht="29.25" hidden="1" customHeight="1" outlineLevel="1" thickBot="1" x14ac:dyDescent="0.3">
      <c r="A672" s="194"/>
      <c r="B672" s="207"/>
      <c r="C672" s="614"/>
      <c r="D672" s="615"/>
      <c r="E672" s="189" t="s">
        <v>13</v>
      </c>
      <c r="F672" s="210"/>
      <c r="G672" s="788">
        <f>H672+I672</f>
        <v>0</v>
      </c>
      <c r="H672" s="788"/>
      <c r="I672" s="788"/>
    </row>
    <row r="673" spans="1:9" ht="29.25" hidden="1" customHeight="1" outlineLevel="1" thickBot="1" x14ac:dyDescent="0.3">
      <c r="A673" s="194"/>
      <c r="B673" s="207"/>
      <c r="C673" s="614"/>
      <c r="D673" s="615"/>
      <c r="E673" s="189" t="s">
        <v>13</v>
      </c>
      <c r="F673" s="210"/>
      <c r="G673" s="788">
        <f>H673+I673</f>
        <v>0</v>
      </c>
      <c r="H673" s="788"/>
      <c r="I673" s="788"/>
    </row>
    <row r="674" spans="1:9" ht="29.25" customHeight="1" outlineLevel="1" thickBot="1" x14ac:dyDescent="0.3">
      <c r="A674" s="194">
        <v>2842</v>
      </c>
      <c r="B674" s="229" t="s">
        <v>79</v>
      </c>
      <c r="C674" s="614">
        <v>4</v>
      </c>
      <c r="D674" s="615">
        <v>2</v>
      </c>
      <c r="E674" s="189" t="s">
        <v>131</v>
      </c>
      <c r="F674" s="226"/>
      <c r="G674" s="788">
        <f>H674+I674</f>
        <v>0</v>
      </c>
      <c r="H674" s="788">
        <f>H676+H677</f>
        <v>0</v>
      </c>
      <c r="I674" s="788">
        <f>I676+I677</f>
        <v>0</v>
      </c>
    </row>
    <row r="675" spans="1:9" ht="29.25" customHeight="1" outlineLevel="1" thickBot="1" x14ac:dyDescent="0.3">
      <c r="A675" s="194"/>
      <c r="B675" s="207"/>
      <c r="C675" s="614"/>
      <c r="D675" s="615"/>
      <c r="E675" s="189" t="s">
        <v>12</v>
      </c>
      <c r="F675" s="210"/>
      <c r="G675" s="788"/>
      <c r="H675" s="788"/>
      <c r="I675" s="788"/>
    </row>
    <row r="676" spans="1:9" ht="29.25" customHeight="1" outlineLevel="1" thickBot="1" x14ac:dyDescent="0.3">
      <c r="A676" s="194"/>
      <c r="B676" s="207"/>
      <c r="C676" s="614"/>
      <c r="D676" s="615"/>
      <c r="E676" s="189" t="s">
        <v>13</v>
      </c>
      <c r="F676" s="210"/>
      <c r="G676" s="788">
        <f>H676+I676</f>
        <v>0</v>
      </c>
      <c r="H676" s="788"/>
      <c r="I676" s="788"/>
    </row>
    <row r="677" spans="1:9" ht="29.25" customHeight="1" outlineLevel="1" thickBot="1" x14ac:dyDescent="0.3">
      <c r="A677" s="194"/>
      <c r="B677" s="207"/>
      <c r="C677" s="614"/>
      <c r="D677" s="615"/>
      <c r="E677" s="189" t="s">
        <v>13</v>
      </c>
      <c r="F677" s="210"/>
      <c r="G677" s="72">
        <f>H677+I677</f>
        <v>0</v>
      </c>
      <c r="H677" s="72"/>
      <c r="I677" s="72"/>
    </row>
    <row r="678" spans="1:9" ht="29.25" customHeight="1" outlineLevel="1" thickBot="1" x14ac:dyDescent="0.3">
      <c r="A678" s="194">
        <v>2843</v>
      </c>
      <c r="B678" s="229" t="s">
        <v>79</v>
      </c>
      <c r="C678" s="614">
        <v>4</v>
      </c>
      <c r="D678" s="615">
        <v>3</v>
      </c>
      <c r="E678" s="189" t="s">
        <v>129</v>
      </c>
      <c r="F678" s="216" t="s">
        <v>516</v>
      </c>
      <c r="G678" s="72">
        <f>H678+I678</f>
        <v>0</v>
      </c>
      <c r="H678" s="72">
        <f>H680+H681</f>
        <v>0</v>
      </c>
      <c r="I678" s="72">
        <f>I680+I681</f>
        <v>0</v>
      </c>
    </row>
    <row r="679" spans="1:9" ht="29.25" customHeight="1" outlineLevel="1" thickBot="1" x14ac:dyDescent="0.3">
      <c r="A679" s="194"/>
      <c r="B679" s="207"/>
      <c r="C679" s="614"/>
      <c r="D679" s="615"/>
      <c r="E679" s="189" t="s">
        <v>12</v>
      </c>
      <c r="F679" s="210"/>
      <c r="G679" s="72"/>
      <c r="H679" s="72"/>
      <c r="I679" s="72"/>
    </row>
    <row r="680" spans="1:9" ht="29.25" customHeight="1" outlineLevel="1" thickBot="1" x14ac:dyDescent="0.3">
      <c r="A680" s="194"/>
      <c r="B680" s="207"/>
      <c r="C680" s="614"/>
      <c r="D680" s="615"/>
      <c r="E680" s="189" t="s">
        <v>13</v>
      </c>
      <c r="F680" s="210"/>
      <c r="G680" s="72">
        <f>H680+I680</f>
        <v>0</v>
      </c>
      <c r="H680" s="72"/>
      <c r="I680" s="72"/>
    </row>
    <row r="681" spans="1:9" ht="29.25" customHeight="1" outlineLevel="1" thickBot="1" x14ac:dyDescent="0.3">
      <c r="A681" s="194"/>
      <c r="B681" s="207"/>
      <c r="C681" s="614"/>
      <c r="D681" s="615"/>
      <c r="E681" s="189" t="s">
        <v>13</v>
      </c>
      <c r="F681" s="210"/>
      <c r="G681" s="72">
        <f>H681+I681</f>
        <v>0</v>
      </c>
      <c r="H681" s="72"/>
      <c r="I681" s="72"/>
    </row>
    <row r="682" spans="1:9" ht="29.25" customHeight="1" outlineLevel="1" thickBot="1" x14ac:dyDescent="0.3">
      <c r="A682" s="194">
        <v>2850</v>
      </c>
      <c r="B682" s="227" t="s">
        <v>79</v>
      </c>
      <c r="C682" s="607">
        <v>5</v>
      </c>
      <c r="D682" s="608">
        <v>0</v>
      </c>
      <c r="E682" s="238" t="s">
        <v>517</v>
      </c>
      <c r="F682" s="226" t="s">
        <v>518</v>
      </c>
      <c r="G682" s="72">
        <f>H682+I682</f>
        <v>0</v>
      </c>
      <c r="H682" s="72">
        <f>H684</f>
        <v>0</v>
      </c>
      <c r="I682" s="72">
        <f>I684</f>
        <v>0</v>
      </c>
    </row>
    <row r="683" spans="1:9" s="630" customFormat="1" ht="29.25" customHeight="1" outlineLevel="1" thickBot="1" x14ac:dyDescent="0.3">
      <c r="A683" s="194"/>
      <c r="B683" s="183"/>
      <c r="C683" s="607"/>
      <c r="D683" s="608"/>
      <c r="E683" s="189" t="s">
        <v>808</v>
      </c>
      <c r="F683" s="198"/>
      <c r="G683" s="72"/>
      <c r="H683" s="72"/>
      <c r="I683" s="72"/>
    </row>
    <row r="684" spans="1:9" ht="29.25" customHeight="1" outlineLevel="1" thickBot="1" x14ac:dyDescent="0.3">
      <c r="A684" s="194">
        <v>2851</v>
      </c>
      <c r="B684" s="227" t="s">
        <v>79</v>
      </c>
      <c r="C684" s="607">
        <v>5</v>
      </c>
      <c r="D684" s="608">
        <v>1</v>
      </c>
      <c r="E684" s="239" t="s">
        <v>517</v>
      </c>
      <c r="F684" s="216" t="s">
        <v>519</v>
      </c>
      <c r="G684" s="72">
        <f>H684+I684</f>
        <v>0</v>
      </c>
      <c r="H684" s="72">
        <f>H686+H687</f>
        <v>0</v>
      </c>
      <c r="I684" s="72">
        <f>I686+I687</f>
        <v>0</v>
      </c>
    </row>
    <row r="685" spans="1:9" ht="29.25" customHeight="1" outlineLevel="1" thickBot="1" x14ac:dyDescent="0.3">
      <c r="A685" s="194"/>
      <c r="B685" s="207"/>
      <c r="C685" s="614"/>
      <c r="D685" s="615"/>
      <c r="E685" s="189" t="s">
        <v>12</v>
      </c>
      <c r="F685" s="210"/>
      <c r="G685" s="72"/>
      <c r="H685" s="72"/>
      <c r="I685" s="72"/>
    </row>
    <row r="686" spans="1:9" ht="29.25" customHeight="1" outlineLevel="1" thickBot="1" x14ac:dyDescent="0.3">
      <c r="A686" s="194"/>
      <c r="B686" s="207"/>
      <c r="C686" s="614"/>
      <c r="D686" s="615"/>
      <c r="E686" s="189" t="s">
        <v>13</v>
      </c>
      <c r="F686" s="210"/>
      <c r="G686" s="72">
        <f>H686+I686</f>
        <v>0</v>
      </c>
      <c r="H686" s="72"/>
      <c r="I686" s="72"/>
    </row>
    <row r="687" spans="1:9" ht="29.25" customHeight="1" outlineLevel="1" thickBot="1" x14ac:dyDescent="0.3">
      <c r="A687" s="194"/>
      <c r="B687" s="207"/>
      <c r="C687" s="614"/>
      <c r="D687" s="615"/>
      <c r="E687" s="189" t="s">
        <v>13</v>
      </c>
      <c r="F687" s="210"/>
      <c r="G687" s="72">
        <f>H687+I687</f>
        <v>0</v>
      </c>
      <c r="H687" s="72"/>
      <c r="I687" s="72"/>
    </row>
    <row r="688" spans="1:9" ht="29.25" customHeight="1" outlineLevel="1" thickBot="1" x14ac:dyDescent="0.3">
      <c r="A688" s="194">
        <v>2860</v>
      </c>
      <c r="B688" s="227" t="s">
        <v>79</v>
      </c>
      <c r="C688" s="607">
        <v>6</v>
      </c>
      <c r="D688" s="608">
        <v>0</v>
      </c>
      <c r="E688" s="238" t="s">
        <v>520</v>
      </c>
      <c r="F688" s="226" t="s">
        <v>640</v>
      </c>
      <c r="G688" s="72">
        <f>H688+I688</f>
        <v>0</v>
      </c>
      <c r="H688" s="72">
        <f>H690</f>
        <v>0</v>
      </c>
      <c r="I688" s="72">
        <f>I690</f>
        <v>0</v>
      </c>
    </row>
    <row r="689" spans="1:12" s="630" customFormat="1" ht="29.25" customHeight="1" outlineLevel="1" thickBot="1" x14ac:dyDescent="0.3">
      <c r="A689" s="194"/>
      <c r="B689" s="183"/>
      <c r="C689" s="607"/>
      <c r="D689" s="608"/>
      <c r="E689" s="189" t="s">
        <v>808</v>
      </c>
      <c r="F689" s="198"/>
      <c r="G689" s="72"/>
      <c r="H689" s="72"/>
      <c r="I689" s="72"/>
    </row>
    <row r="690" spans="1:12" ht="29.25" customHeight="1" outlineLevel="1" thickBot="1" x14ac:dyDescent="0.3">
      <c r="A690" s="194">
        <v>2861</v>
      </c>
      <c r="B690" s="229" t="s">
        <v>79</v>
      </c>
      <c r="C690" s="614">
        <v>6</v>
      </c>
      <c r="D690" s="615">
        <v>1</v>
      </c>
      <c r="E690" s="239" t="s">
        <v>520</v>
      </c>
      <c r="F690" s="216" t="s">
        <v>641</v>
      </c>
      <c r="G690" s="72">
        <f>H690+I690</f>
        <v>0</v>
      </c>
      <c r="H690" s="72">
        <f>H692+H693</f>
        <v>0</v>
      </c>
      <c r="I690" s="72">
        <f>I692+I693</f>
        <v>0</v>
      </c>
    </row>
    <row r="691" spans="1:12" ht="29.25" customHeight="1" outlineLevel="1" thickBot="1" x14ac:dyDescent="0.3">
      <c r="A691" s="194"/>
      <c r="B691" s="207"/>
      <c r="C691" s="614"/>
      <c r="D691" s="615"/>
      <c r="E691" s="189" t="s">
        <v>12</v>
      </c>
      <c r="F691" s="210"/>
      <c r="G691" s="72"/>
      <c r="H691" s="72"/>
      <c r="I691" s="72"/>
    </row>
    <row r="692" spans="1:12" ht="29.25" customHeight="1" outlineLevel="1" thickBot="1" x14ac:dyDescent="0.3">
      <c r="A692" s="194"/>
      <c r="B692" s="207"/>
      <c r="C692" s="614"/>
      <c r="D692" s="615"/>
      <c r="E692" s="189" t="s">
        <v>13</v>
      </c>
      <c r="F692" s="210"/>
      <c r="G692" s="72">
        <f>H692+I692</f>
        <v>0</v>
      </c>
      <c r="H692" s="72"/>
      <c r="I692" s="72"/>
    </row>
    <row r="693" spans="1:12" ht="29.25" customHeight="1" outlineLevel="1" thickBot="1" x14ac:dyDescent="0.3">
      <c r="A693" s="194"/>
      <c r="B693" s="207"/>
      <c r="C693" s="614"/>
      <c r="D693" s="615"/>
      <c r="E693" s="189" t="s">
        <v>13</v>
      </c>
      <c r="F693" s="210"/>
      <c r="G693" s="72">
        <f>H693+I693</f>
        <v>0</v>
      </c>
      <c r="H693" s="72"/>
      <c r="I693" s="72"/>
    </row>
    <row r="694" spans="1:12" s="629" customFormat="1" ht="33.75" customHeight="1" thickBot="1" x14ac:dyDescent="0.25">
      <c r="A694" s="616">
        <v>2900</v>
      </c>
      <c r="B694" s="620" t="s">
        <v>86</v>
      </c>
      <c r="C694" s="617">
        <v>0</v>
      </c>
      <c r="D694" s="618">
        <v>0</v>
      </c>
      <c r="E694" s="621" t="s">
        <v>875</v>
      </c>
      <c r="F694" s="619" t="s">
        <v>642</v>
      </c>
      <c r="G694" s="806">
        <f>H694+I694</f>
        <v>174000</v>
      </c>
      <c r="H694" s="806">
        <f>H696+H718+H728+H738+H750+H768+H774+H780</f>
        <v>174000</v>
      </c>
      <c r="I694" s="806">
        <f>I696+I718+I728+I738+I750+I768+I774+I780</f>
        <v>0</v>
      </c>
    </row>
    <row r="695" spans="1:12" ht="19.5" customHeight="1" thickBot="1" x14ac:dyDescent="0.3">
      <c r="A695" s="188"/>
      <c r="B695" s="183"/>
      <c r="C695" s="605"/>
      <c r="D695" s="606"/>
      <c r="E695" s="189" t="s">
        <v>807</v>
      </c>
      <c r="F695" s="190"/>
      <c r="G695" s="72"/>
      <c r="H695" s="72"/>
      <c r="I695" s="72"/>
    </row>
    <row r="696" spans="1:12" ht="24.75" thickBot="1" x14ac:dyDescent="0.3">
      <c r="A696" s="194">
        <v>2910</v>
      </c>
      <c r="B696" s="227" t="s">
        <v>86</v>
      </c>
      <c r="C696" s="607">
        <v>1</v>
      </c>
      <c r="D696" s="608">
        <v>0</v>
      </c>
      <c r="E696" s="197" t="s">
        <v>120</v>
      </c>
      <c r="F696" s="198" t="s">
        <v>643</v>
      </c>
      <c r="G696" s="788">
        <f>H696+I696</f>
        <v>112000</v>
      </c>
      <c r="H696" s="788">
        <f>H698+H714</f>
        <v>112000</v>
      </c>
      <c r="I696" s="788">
        <f>I698+I714</f>
        <v>0</v>
      </c>
    </row>
    <row r="697" spans="1:12" s="630" customFormat="1" ht="18.75" customHeight="1" thickBot="1" x14ac:dyDescent="0.3">
      <c r="A697" s="194"/>
      <c r="B697" s="183"/>
      <c r="C697" s="607"/>
      <c r="D697" s="608"/>
      <c r="E697" s="189" t="s">
        <v>808</v>
      </c>
      <c r="F697" s="198"/>
      <c r="G697" s="788"/>
      <c r="H697" s="788"/>
      <c r="I697" s="788"/>
    </row>
    <row r="698" spans="1:12" ht="16.5" thickBot="1" x14ac:dyDescent="0.3">
      <c r="A698" s="201">
        <v>2911</v>
      </c>
      <c r="B698" s="622" t="s">
        <v>86</v>
      </c>
      <c r="C698" s="610">
        <v>1</v>
      </c>
      <c r="D698" s="611">
        <v>1</v>
      </c>
      <c r="E698" s="612" t="s">
        <v>644</v>
      </c>
      <c r="F698" s="623" t="s">
        <v>645</v>
      </c>
      <c r="G698" s="805">
        <f>H698+I698</f>
        <v>112000</v>
      </c>
      <c r="H698" s="805">
        <f>SUM(H700:H713)</f>
        <v>112000</v>
      </c>
      <c r="I698" s="805">
        <f>SUM(I700:I713)</f>
        <v>0</v>
      </c>
      <c r="K698" s="691"/>
      <c r="L698" s="692"/>
    </row>
    <row r="699" spans="1:12" ht="24" customHeight="1" thickBot="1" x14ac:dyDescent="0.3">
      <c r="A699" s="194"/>
      <c r="B699" s="207"/>
      <c r="C699" s="614"/>
      <c r="D699" s="615"/>
      <c r="E699" s="189" t="s">
        <v>12</v>
      </c>
      <c r="F699" s="210"/>
      <c r="G699" s="72"/>
      <c r="H699" s="72"/>
      <c r="I699" s="72"/>
      <c r="K699" s="693"/>
      <c r="L699" s="694"/>
    </row>
    <row r="700" spans="1:12" ht="20.25" customHeight="1" thickBot="1" x14ac:dyDescent="0.3">
      <c r="A700" s="194"/>
      <c r="B700" s="207"/>
      <c r="C700" s="614"/>
      <c r="D700" s="615"/>
      <c r="E700" s="189">
        <v>4511</v>
      </c>
      <c r="F700" s="210"/>
      <c r="G700" s="788">
        <f>H700</f>
        <v>112000</v>
      </c>
      <c r="H700" s="788">
        <v>112000</v>
      </c>
      <c r="I700" s="788"/>
      <c r="K700" s="804"/>
      <c r="L700" s="694"/>
    </row>
    <row r="701" spans="1:12" ht="23.25" hidden="1" customHeight="1" thickBot="1" x14ac:dyDescent="0.3">
      <c r="A701" s="194"/>
      <c r="B701" s="207"/>
      <c r="C701" s="614"/>
      <c r="D701" s="615"/>
      <c r="E701" s="189">
        <v>4111</v>
      </c>
      <c r="F701" s="210"/>
      <c r="G701" s="788">
        <f t="shared" ref="G701:G748" si="18">H701+I701</f>
        <v>0</v>
      </c>
      <c r="H701" s="788"/>
      <c r="I701" s="788"/>
      <c r="K701" s="692"/>
      <c r="L701" s="692"/>
    </row>
    <row r="702" spans="1:12" ht="26.25" hidden="1" customHeight="1" thickBot="1" x14ac:dyDescent="0.3">
      <c r="A702" s="194"/>
      <c r="B702" s="207"/>
      <c r="C702" s="614"/>
      <c r="D702" s="615"/>
      <c r="E702" s="189">
        <v>4131</v>
      </c>
      <c r="F702" s="210"/>
      <c r="G702" s="788">
        <f t="shared" si="18"/>
        <v>0</v>
      </c>
      <c r="H702" s="788"/>
      <c r="I702" s="788"/>
      <c r="K702" s="692"/>
      <c r="L702" s="692"/>
    </row>
    <row r="703" spans="1:12" ht="21" hidden="1" customHeight="1" thickBot="1" x14ac:dyDescent="0.3">
      <c r="A703" s="194"/>
      <c r="B703" s="207"/>
      <c r="C703" s="614"/>
      <c r="D703" s="615"/>
      <c r="E703" s="189">
        <v>4261</v>
      </c>
      <c r="F703" s="210"/>
      <c r="G703" s="788">
        <f t="shared" si="18"/>
        <v>0</v>
      </c>
      <c r="H703" s="788"/>
      <c r="I703" s="788"/>
      <c r="K703" s="692"/>
      <c r="L703" s="692"/>
    </row>
    <row r="704" spans="1:12" ht="26.25" hidden="1" customHeight="1" thickBot="1" x14ac:dyDescent="0.3">
      <c r="A704" s="194"/>
      <c r="B704" s="207"/>
      <c r="C704" s="614"/>
      <c r="D704" s="615"/>
      <c r="E704" s="189">
        <v>4266</v>
      </c>
      <c r="F704" s="210"/>
      <c r="G704" s="788">
        <f t="shared" si="18"/>
        <v>0</v>
      </c>
      <c r="H704" s="788"/>
      <c r="I704" s="788"/>
      <c r="K704" s="692"/>
      <c r="L704" s="692"/>
    </row>
    <row r="705" spans="1:12" ht="19.5" hidden="1" customHeight="1" thickBot="1" x14ac:dyDescent="0.3">
      <c r="A705" s="194"/>
      <c r="B705" s="207"/>
      <c r="C705" s="614"/>
      <c r="D705" s="615"/>
      <c r="E705" s="189">
        <v>4267</v>
      </c>
      <c r="F705" s="210"/>
      <c r="G705" s="788">
        <f t="shared" si="18"/>
        <v>0</v>
      </c>
      <c r="H705" s="788"/>
      <c r="I705" s="788"/>
      <c r="K705" s="692"/>
      <c r="L705" s="692"/>
    </row>
    <row r="706" spans="1:12" ht="22.5" hidden="1" customHeight="1" thickBot="1" x14ac:dyDescent="0.3">
      <c r="A706" s="194"/>
      <c r="B706" s="207"/>
      <c r="C706" s="614"/>
      <c r="D706" s="615"/>
      <c r="E706" s="189">
        <v>4269</v>
      </c>
      <c r="F706" s="210"/>
      <c r="G706" s="788">
        <f t="shared" si="18"/>
        <v>0</v>
      </c>
      <c r="H706" s="788"/>
      <c r="I706" s="788"/>
      <c r="K706" s="692"/>
      <c r="L706" s="692"/>
    </row>
    <row r="707" spans="1:12" ht="26.25" hidden="1" customHeight="1" thickBot="1" x14ac:dyDescent="0.3">
      <c r="A707" s="194"/>
      <c r="B707" s="207"/>
      <c r="C707" s="614"/>
      <c r="D707" s="615"/>
      <c r="E707" s="189">
        <v>4214</v>
      </c>
      <c r="F707" s="210"/>
      <c r="G707" s="788">
        <f t="shared" si="18"/>
        <v>0</v>
      </c>
      <c r="H707" s="788"/>
      <c r="I707" s="788"/>
      <c r="K707" s="692"/>
      <c r="L707" s="692"/>
    </row>
    <row r="708" spans="1:12" ht="26.25" hidden="1" customHeight="1" thickBot="1" x14ac:dyDescent="0.3">
      <c r="A708" s="194"/>
      <c r="B708" s="207"/>
      <c r="C708" s="614"/>
      <c r="D708" s="615"/>
      <c r="E708" s="189">
        <v>4212</v>
      </c>
      <c r="F708" s="210"/>
      <c r="G708" s="788">
        <f t="shared" si="18"/>
        <v>0</v>
      </c>
      <c r="H708" s="788"/>
      <c r="I708" s="788"/>
      <c r="K708" s="692"/>
      <c r="L708" s="692"/>
    </row>
    <row r="709" spans="1:12" ht="8.25" hidden="1" customHeight="1" thickBot="1" x14ac:dyDescent="0.3">
      <c r="A709" s="194"/>
      <c r="B709" s="207"/>
      <c r="C709" s="614"/>
      <c r="D709" s="615"/>
      <c r="E709" s="189">
        <v>4231</v>
      </c>
      <c r="F709" s="210"/>
      <c r="G709" s="788">
        <f t="shared" si="18"/>
        <v>0</v>
      </c>
      <c r="H709" s="788"/>
      <c r="I709" s="788"/>
      <c r="K709" s="692"/>
      <c r="L709" s="692"/>
    </row>
    <row r="710" spans="1:12" ht="26.25" hidden="1" customHeight="1" thickBot="1" x14ac:dyDescent="0.3">
      <c r="A710" s="194"/>
      <c r="B710" s="207"/>
      <c r="C710" s="614"/>
      <c r="D710" s="615"/>
      <c r="E710" s="189">
        <v>4241</v>
      </c>
      <c r="F710" s="210"/>
      <c r="G710" s="788">
        <f t="shared" si="18"/>
        <v>0</v>
      </c>
      <c r="H710" s="788"/>
      <c r="I710" s="788"/>
      <c r="K710" s="692"/>
      <c r="L710" s="692"/>
    </row>
    <row r="711" spans="1:12" ht="26.25" hidden="1" customHeight="1" thickBot="1" x14ac:dyDescent="0.3">
      <c r="A711" s="194"/>
      <c r="B711" s="207"/>
      <c r="C711" s="614"/>
      <c r="D711" s="615"/>
      <c r="E711" s="189">
        <v>5129</v>
      </c>
      <c r="F711" s="210"/>
      <c r="G711" s="788">
        <f t="shared" si="18"/>
        <v>0</v>
      </c>
      <c r="H711" s="788"/>
      <c r="I711" s="789"/>
      <c r="K711" s="692"/>
      <c r="L711" s="692"/>
    </row>
    <row r="712" spans="1:12" ht="26.25" hidden="1" customHeight="1" thickBot="1" x14ac:dyDescent="0.3">
      <c r="A712" s="194"/>
      <c r="B712" s="207"/>
      <c r="C712" s="614"/>
      <c r="D712" s="615"/>
      <c r="E712" s="189">
        <v>5122</v>
      </c>
      <c r="F712" s="210"/>
      <c r="G712" s="788">
        <f t="shared" si="18"/>
        <v>0</v>
      </c>
      <c r="H712" s="788"/>
      <c r="I712" s="789"/>
      <c r="K712" s="692"/>
      <c r="L712" s="692"/>
    </row>
    <row r="713" spans="1:12" ht="26.25" hidden="1" customHeight="1" thickBot="1" x14ac:dyDescent="0.3">
      <c r="A713" s="194"/>
      <c r="B713" s="207"/>
      <c r="C713" s="614"/>
      <c r="D713" s="615"/>
      <c r="E713" s="189">
        <v>5113</v>
      </c>
      <c r="F713" s="210"/>
      <c r="G713" s="788">
        <f t="shared" si="18"/>
        <v>0</v>
      </c>
      <c r="H713" s="788"/>
      <c r="I713" s="789"/>
      <c r="K713" s="692"/>
      <c r="L713" s="692"/>
    </row>
    <row r="714" spans="1:12" ht="26.25" customHeight="1" outlineLevel="1" thickBot="1" x14ac:dyDescent="0.3">
      <c r="A714" s="194">
        <v>2912</v>
      </c>
      <c r="B714" s="229" t="s">
        <v>86</v>
      </c>
      <c r="C714" s="614">
        <v>1</v>
      </c>
      <c r="D714" s="615">
        <v>2</v>
      </c>
      <c r="E714" s="189" t="s">
        <v>87</v>
      </c>
      <c r="F714" s="216" t="s">
        <v>646</v>
      </c>
      <c r="G714" s="72">
        <f t="shared" si="18"/>
        <v>0</v>
      </c>
      <c r="H714" s="72">
        <f>H716+H717</f>
        <v>0</v>
      </c>
      <c r="I714" s="72">
        <f>I716+I717</f>
        <v>0</v>
      </c>
      <c r="K714" s="692"/>
      <c r="L714" s="692"/>
    </row>
    <row r="715" spans="1:12" ht="12.75" customHeight="1" outlineLevel="1" thickBot="1" x14ac:dyDescent="0.3">
      <c r="A715" s="194"/>
      <c r="B715" s="207"/>
      <c r="C715" s="614"/>
      <c r="D715" s="615"/>
      <c r="E715" s="189" t="s">
        <v>12</v>
      </c>
      <c r="F715" s="210"/>
      <c r="G715" s="72">
        <f t="shared" si="18"/>
        <v>0</v>
      </c>
      <c r="H715" s="72"/>
      <c r="I715" s="72"/>
      <c r="K715" s="692"/>
      <c r="L715" s="692"/>
    </row>
    <row r="716" spans="1:12" ht="12.75" customHeight="1" outlineLevel="1" thickBot="1" x14ac:dyDescent="0.3">
      <c r="A716" s="194"/>
      <c r="B716" s="207"/>
      <c r="C716" s="614"/>
      <c r="D716" s="615"/>
      <c r="E716" s="189" t="s">
        <v>13</v>
      </c>
      <c r="F716" s="210"/>
      <c r="G716" s="72">
        <f t="shared" si="18"/>
        <v>0</v>
      </c>
      <c r="H716" s="72"/>
      <c r="I716" s="72"/>
      <c r="K716" s="692"/>
      <c r="L716" s="692"/>
    </row>
    <row r="717" spans="1:12" ht="17.25" customHeight="1" outlineLevel="1" thickBot="1" x14ac:dyDescent="0.3">
      <c r="A717" s="194"/>
      <c r="B717" s="207"/>
      <c r="C717" s="614"/>
      <c r="D717" s="615"/>
      <c r="E717" s="189" t="s">
        <v>13</v>
      </c>
      <c r="F717" s="210"/>
      <c r="G717" s="72">
        <f t="shared" si="18"/>
        <v>0</v>
      </c>
      <c r="H717" s="72"/>
      <c r="I717" s="72"/>
      <c r="K717" s="692"/>
      <c r="L717" s="692"/>
    </row>
    <row r="718" spans="1:12" ht="29.25" customHeight="1" outlineLevel="1" thickBot="1" x14ac:dyDescent="0.3">
      <c r="A718" s="194">
        <v>2920</v>
      </c>
      <c r="B718" s="227" t="s">
        <v>86</v>
      </c>
      <c r="C718" s="607">
        <v>2</v>
      </c>
      <c r="D718" s="608">
        <v>0</v>
      </c>
      <c r="E718" s="197" t="s">
        <v>88</v>
      </c>
      <c r="F718" s="198" t="s">
        <v>647</v>
      </c>
      <c r="G718" s="72">
        <f t="shared" si="18"/>
        <v>0</v>
      </c>
      <c r="H718" s="72">
        <f>H720+H724</f>
        <v>0</v>
      </c>
      <c r="I718" s="72">
        <f>I720+I724</f>
        <v>0</v>
      </c>
      <c r="K718" s="692"/>
      <c r="L718" s="692"/>
    </row>
    <row r="719" spans="1:12" s="630" customFormat="1" ht="29.25" customHeight="1" outlineLevel="1" thickBot="1" x14ac:dyDescent="0.3">
      <c r="A719" s="194"/>
      <c r="B719" s="183"/>
      <c r="C719" s="607"/>
      <c r="D719" s="608"/>
      <c r="E719" s="189" t="s">
        <v>808</v>
      </c>
      <c r="F719" s="198"/>
      <c r="G719" s="72">
        <f t="shared" si="18"/>
        <v>0</v>
      </c>
      <c r="H719" s="72"/>
      <c r="I719" s="72"/>
      <c r="K719" s="695"/>
      <c r="L719" s="695"/>
    </row>
    <row r="720" spans="1:12" ht="24" customHeight="1" outlineLevel="1" thickBot="1" x14ac:dyDescent="0.3">
      <c r="A720" s="194">
        <v>2921</v>
      </c>
      <c r="B720" s="229" t="s">
        <v>86</v>
      </c>
      <c r="C720" s="614">
        <v>2</v>
      </c>
      <c r="D720" s="615">
        <v>1</v>
      </c>
      <c r="E720" s="189" t="s">
        <v>89</v>
      </c>
      <c r="F720" s="216" t="s">
        <v>648</v>
      </c>
      <c r="G720" s="72">
        <f t="shared" si="18"/>
        <v>0</v>
      </c>
      <c r="H720" s="72">
        <f>H722+H723</f>
        <v>0</v>
      </c>
      <c r="I720" s="72">
        <f>I722+I723</f>
        <v>0</v>
      </c>
      <c r="K720" s="692"/>
      <c r="L720" s="692"/>
    </row>
    <row r="721" spans="1:12" ht="29.25" hidden="1" customHeight="1" outlineLevel="1" thickBot="1" x14ac:dyDescent="0.3">
      <c r="A721" s="194"/>
      <c r="B721" s="207"/>
      <c r="C721" s="614"/>
      <c r="D721" s="615"/>
      <c r="E721" s="189" t="s">
        <v>12</v>
      </c>
      <c r="F721" s="210"/>
      <c r="G721" s="72">
        <f t="shared" si="18"/>
        <v>0</v>
      </c>
      <c r="H721" s="72"/>
      <c r="I721" s="72"/>
      <c r="K721" s="692"/>
      <c r="L721" s="692"/>
    </row>
    <row r="722" spans="1:12" ht="29.25" hidden="1" customHeight="1" outlineLevel="1" thickBot="1" x14ac:dyDescent="0.3">
      <c r="A722" s="194"/>
      <c r="B722" s="207"/>
      <c r="C722" s="614"/>
      <c r="D722" s="615"/>
      <c r="E722" s="189" t="s">
        <v>13</v>
      </c>
      <c r="F722" s="210"/>
      <c r="G722" s="72">
        <f t="shared" si="18"/>
        <v>0</v>
      </c>
      <c r="H722" s="72"/>
      <c r="I722" s="72"/>
      <c r="K722" s="692"/>
      <c r="L722" s="692"/>
    </row>
    <row r="723" spans="1:12" ht="29.25" hidden="1" customHeight="1" outlineLevel="1" thickBot="1" x14ac:dyDescent="0.3">
      <c r="A723" s="194"/>
      <c r="B723" s="207"/>
      <c r="C723" s="614"/>
      <c r="D723" s="615"/>
      <c r="E723" s="189" t="s">
        <v>13</v>
      </c>
      <c r="F723" s="210"/>
      <c r="G723" s="72">
        <f t="shared" si="18"/>
        <v>0</v>
      </c>
      <c r="H723" s="72"/>
      <c r="I723" s="72"/>
      <c r="K723" s="692"/>
      <c r="L723" s="692"/>
    </row>
    <row r="724" spans="1:12" ht="24.75" customHeight="1" outlineLevel="1" thickBot="1" x14ac:dyDescent="0.3">
      <c r="A724" s="194">
        <v>2922</v>
      </c>
      <c r="B724" s="229" t="s">
        <v>86</v>
      </c>
      <c r="C724" s="614">
        <v>2</v>
      </c>
      <c r="D724" s="615">
        <v>2</v>
      </c>
      <c r="E724" s="189" t="s">
        <v>90</v>
      </c>
      <c r="F724" s="216" t="s">
        <v>649</v>
      </c>
      <c r="G724" s="72">
        <f t="shared" si="18"/>
        <v>0</v>
      </c>
      <c r="H724" s="72">
        <f>H726+H727</f>
        <v>0</v>
      </c>
      <c r="I724" s="72">
        <f>I726+I727</f>
        <v>0</v>
      </c>
      <c r="K724" s="692"/>
      <c r="L724" s="692"/>
    </row>
    <row r="725" spans="1:12" ht="29.25" hidden="1" customHeight="1" outlineLevel="1" thickBot="1" x14ac:dyDescent="0.3">
      <c r="A725" s="194"/>
      <c r="B725" s="207"/>
      <c r="C725" s="614"/>
      <c r="D725" s="615"/>
      <c r="E725" s="189" t="s">
        <v>12</v>
      </c>
      <c r="F725" s="210"/>
      <c r="G725" s="72">
        <f t="shared" si="18"/>
        <v>0</v>
      </c>
      <c r="H725" s="72"/>
      <c r="I725" s="72"/>
      <c r="K725" s="692"/>
      <c r="L725" s="692"/>
    </row>
    <row r="726" spans="1:12" ht="29.25" hidden="1" customHeight="1" outlineLevel="1" thickBot="1" x14ac:dyDescent="0.3">
      <c r="A726" s="194"/>
      <c r="B726" s="207"/>
      <c r="C726" s="614"/>
      <c r="D726" s="615"/>
      <c r="E726" s="189" t="s">
        <v>13</v>
      </c>
      <c r="F726" s="210"/>
      <c r="G726" s="72">
        <f t="shared" si="18"/>
        <v>0</v>
      </c>
      <c r="H726" s="72"/>
      <c r="I726" s="72"/>
      <c r="K726" s="692"/>
      <c r="L726" s="692"/>
    </row>
    <row r="727" spans="1:12" ht="29.25" hidden="1" customHeight="1" outlineLevel="1" thickBot="1" x14ac:dyDescent="0.3">
      <c r="A727" s="194"/>
      <c r="B727" s="207"/>
      <c r="C727" s="614"/>
      <c r="D727" s="615"/>
      <c r="E727" s="189" t="s">
        <v>13</v>
      </c>
      <c r="F727" s="210"/>
      <c r="G727" s="72">
        <f t="shared" si="18"/>
        <v>0</v>
      </c>
      <c r="H727" s="72"/>
      <c r="I727" s="72"/>
      <c r="K727" s="692"/>
      <c r="L727" s="692"/>
    </row>
    <row r="728" spans="1:12" ht="29.25" customHeight="1" outlineLevel="1" thickBot="1" x14ac:dyDescent="0.3">
      <c r="A728" s="194">
        <v>2930</v>
      </c>
      <c r="B728" s="227" t="s">
        <v>86</v>
      </c>
      <c r="C728" s="607">
        <v>3</v>
      </c>
      <c r="D728" s="608">
        <v>0</v>
      </c>
      <c r="E728" s="197" t="s">
        <v>91</v>
      </c>
      <c r="F728" s="198" t="s">
        <v>650</v>
      </c>
      <c r="G728" s="72">
        <f t="shared" si="18"/>
        <v>0</v>
      </c>
      <c r="H728" s="72">
        <f>H730+H734</f>
        <v>0</v>
      </c>
      <c r="I728" s="72">
        <f>I730+I734</f>
        <v>0</v>
      </c>
      <c r="K728" s="692"/>
      <c r="L728" s="692"/>
    </row>
    <row r="729" spans="1:12" s="630" customFormat="1" ht="29.25" customHeight="1" outlineLevel="1" thickBot="1" x14ac:dyDescent="0.3">
      <c r="A729" s="194"/>
      <c r="B729" s="183"/>
      <c r="C729" s="607"/>
      <c r="D729" s="608"/>
      <c r="E729" s="189" t="s">
        <v>808</v>
      </c>
      <c r="F729" s="198"/>
      <c r="G729" s="72">
        <f t="shared" si="18"/>
        <v>0</v>
      </c>
      <c r="H729" s="72"/>
      <c r="I729" s="72"/>
      <c r="K729" s="695"/>
      <c r="L729" s="695"/>
    </row>
    <row r="730" spans="1:12" ht="24.75" customHeight="1" outlineLevel="1" thickBot="1" x14ac:dyDescent="0.3">
      <c r="A730" s="194">
        <v>2931</v>
      </c>
      <c r="B730" s="229" t="s">
        <v>86</v>
      </c>
      <c r="C730" s="614">
        <v>3</v>
      </c>
      <c r="D730" s="615">
        <v>1</v>
      </c>
      <c r="E730" s="189" t="s">
        <v>92</v>
      </c>
      <c r="F730" s="216" t="s">
        <v>651</v>
      </c>
      <c r="G730" s="72">
        <f t="shared" si="18"/>
        <v>0</v>
      </c>
      <c r="H730" s="72">
        <f>H732+H733</f>
        <v>0</v>
      </c>
      <c r="I730" s="72">
        <f>I732+I733</f>
        <v>0</v>
      </c>
      <c r="K730" s="692"/>
      <c r="L730" s="692"/>
    </row>
    <row r="731" spans="1:12" ht="29.25" hidden="1" customHeight="1" outlineLevel="1" thickBot="1" x14ac:dyDescent="0.3">
      <c r="A731" s="194"/>
      <c r="B731" s="207"/>
      <c r="C731" s="614"/>
      <c r="D731" s="615"/>
      <c r="E731" s="189" t="s">
        <v>12</v>
      </c>
      <c r="F731" s="210"/>
      <c r="G731" s="72">
        <f t="shared" si="18"/>
        <v>0</v>
      </c>
      <c r="H731" s="72"/>
      <c r="I731" s="72"/>
      <c r="K731" s="692"/>
      <c r="L731" s="692"/>
    </row>
    <row r="732" spans="1:12" ht="29.25" hidden="1" customHeight="1" outlineLevel="1" thickBot="1" x14ac:dyDescent="0.3">
      <c r="A732" s="194"/>
      <c r="B732" s="207"/>
      <c r="C732" s="614"/>
      <c r="D732" s="615"/>
      <c r="E732" s="189" t="s">
        <v>13</v>
      </c>
      <c r="F732" s="210"/>
      <c r="G732" s="72">
        <f t="shared" si="18"/>
        <v>0</v>
      </c>
      <c r="H732" s="72"/>
      <c r="I732" s="72"/>
      <c r="K732" s="692"/>
      <c r="L732" s="692"/>
    </row>
    <row r="733" spans="1:12" ht="29.25" hidden="1" customHeight="1" outlineLevel="1" thickBot="1" x14ac:dyDescent="0.3">
      <c r="A733" s="194"/>
      <c r="B733" s="207"/>
      <c r="C733" s="614"/>
      <c r="D733" s="615"/>
      <c r="E733" s="189" t="s">
        <v>13</v>
      </c>
      <c r="F733" s="210"/>
      <c r="G733" s="72">
        <f t="shared" si="18"/>
        <v>0</v>
      </c>
      <c r="H733" s="72"/>
      <c r="I733" s="72"/>
      <c r="K733" s="692"/>
      <c r="L733" s="692"/>
    </row>
    <row r="734" spans="1:12" ht="26.25" customHeight="1" outlineLevel="1" thickBot="1" x14ac:dyDescent="0.3">
      <c r="A734" s="194">
        <v>2932</v>
      </c>
      <c r="B734" s="229" t="s">
        <v>86</v>
      </c>
      <c r="C734" s="614">
        <v>3</v>
      </c>
      <c r="D734" s="615">
        <v>2</v>
      </c>
      <c r="E734" s="189" t="s">
        <v>93</v>
      </c>
      <c r="F734" s="216"/>
      <c r="G734" s="72">
        <f t="shared" si="18"/>
        <v>0</v>
      </c>
      <c r="H734" s="72">
        <f>H736+H737</f>
        <v>0</v>
      </c>
      <c r="I734" s="72">
        <f>I736+I737</f>
        <v>0</v>
      </c>
      <c r="K734" s="692"/>
      <c r="L734" s="692"/>
    </row>
    <row r="735" spans="1:12" ht="29.25" hidden="1" customHeight="1" outlineLevel="1" thickBot="1" x14ac:dyDescent="0.3">
      <c r="A735" s="194"/>
      <c r="B735" s="207"/>
      <c r="C735" s="614"/>
      <c r="D735" s="615"/>
      <c r="E735" s="189" t="s">
        <v>12</v>
      </c>
      <c r="F735" s="210"/>
      <c r="G735" s="72">
        <f t="shared" si="18"/>
        <v>0</v>
      </c>
      <c r="H735" s="72"/>
      <c r="I735" s="72"/>
      <c r="K735" s="692"/>
      <c r="L735" s="692"/>
    </row>
    <row r="736" spans="1:12" ht="29.25" hidden="1" customHeight="1" outlineLevel="1" thickBot="1" x14ac:dyDescent="0.3">
      <c r="A736" s="194"/>
      <c r="B736" s="207"/>
      <c r="C736" s="614"/>
      <c r="D736" s="615"/>
      <c r="E736" s="189" t="s">
        <v>13</v>
      </c>
      <c r="F736" s="210"/>
      <c r="G736" s="72">
        <f t="shared" si="18"/>
        <v>0</v>
      </c>
      <c r="H736" s="72"/>
      <c r="I736" s="72"/>
      <c r="K736" s="692"/>
      <c r="L736" s="692"/>
    </row>
    <row r="737" spans="1:12" ht="29.25" hidden="1" customHeight="1" outlineLevel="1" thickBot="1" x14ac:dyDescent="0.3">
      <c r="A737" s="194"/>
      <c r="B737" s="207"/>
      <c r="C737" s="614"/>
      <c r="D737" s="615"/>
      <c r="E737" s="189" t="s">
        <v>13</v>
      </c>
      <c r="F737" s="210"/>
      <c r="G737" s="72">
        <f t="shared" si="18"/>
        <v>0</v>
      </c>
      <c r="H737" s="72"/>
      <c r="I737" s="72"/>
      <c r="K737" s="692"/>
      <c r="L737" s="692"/>
    </row>
    <row r="738" spans="1:12" ht="29.25" customHeight="1" outlineLevel="1" thickBot="1" x14ac:dyDescent="0.3">
      <c r="A738" s="194">
        <v>2940</v>
      </c>
      <c r="B738" s="227" t="s">
        <v>86</v>
      </c>
      <c r="C738" s="607">
        <v>4</v>
      </c>
      <c r="D738" s="608">
        <v>0</v>
      </c>
      <c r="E738" s="197" t="s">
        <v>652</v>
      </c>
      <c r="F738" s="198" t="s">
        <v>653</v>
      </c>
      <c r="G738" s="72">
        <f t="shared" si="18"/>
        <v>0</v>
      </c>
      <c r="H738" s="72">
        <f>H740+H744</f>
        <v>0</v>
      </c>
      <c r="I738" s="72">
        <f>I740+I744</f>
        <v>0</v>
      </c>
      <c r="K738" s="692"/>
      <c r="L738" s="692"/>
    </row>
    <row r="739" spans="1:12" s="630" customFormat="1" ht="29.25" customHeight="1" outlineLevel="1" thickBot="1" x14ac:dyDescent="0.3">
      <c r="A739" s="194"/>
      <c r="B739" s="183"/>
      <c r="C739" s="607"/>
      <c r="D739" s="608"/>
      <c r="E739" s="189" t="s">
        <v>808</v>
      </c>
      <c r="F739" s="198"/>
      <c r="G739" s="72">
        <f t="shared" si="18"/>
        <v>0</v>
      </c>
      <c r="H739" s="72"/>
      <c r="I739" s="72"/>
      <c r="K739" s="695"/>
      <c r="L739" s="695"/>
    </row>
    <row r="740" spans="1:12" ht="22.5" customHeight="1" outlineLevel="1" thickBot="1" x14ac:dyDescent="0.3">
      <c r="A740" s="194">
        <v>2941</v>
      </c>
      <c r="B740" s="229" t="s">
        <v>86</v>
      </c>
      <c r="C740" s="614">
        <v>4</v>
      </c>
      <c r="D740" s="615">
        <v>1</v>
      </c>
      <c r="E740" s="189" t="s">
        <v>94</v>
      </c>
      <c r="F740" s="216" t="s">
        <v>654</v>
      </c>
      <c r="G740" s="72">
        <f t="shared" si="18"/>
        <v>0</v>
      </c>
      <c r="H740" s="72">
        <f>H742+H743</f>
        <v>0</v>
      </c>
      <c r="I740" s="72">
        <f>I742+I743</f>
        <v>0</v>
      </c>
      <c r="K740" s="692"/>
      <c r="L740" s="692"/>
    </row>
    <row r="741" spans="1:12" ht="29.25" hidden="1" customHeight="1" outlineLevel="1" thickBot="1" x14ac:dyDescent="0.3">
      <c r="A741" s="194"/>
      <c r="B741" s="207"/>
      <c r="C741" s="614"/>
      <c r="D741" s="615"/>
      <c r="E741" s="189" t="s">
        <v>12</v>
      </c>
      <c r="F741" s="210"/>
      <c r="G741" s="72">
        <f t="shared" si="18"/>
        <v>0</v>
      </c>
      <c r="H741" s="72"/>
      <c r="I741" s="72"/>
      <c r="K741" s="692"/>
      <c r="L741" s="692"/>
    </row>
    <row r="742" spans="1:12" ht="29.25" hidden="1" customHeight="1" outlineLevel="1" thickBot="1" x14ac:dyDescent="0.3">
      <c r="A742" s="194"/>
      <c r="B742" s="207"/>
      <c r="C742" s="614"/>
      <c r="D742" s="615"/>
      <c r="E742" s="189" t="s">
        <v>13</v>
      </c>
      <c r="F742" s="210"/>
      <c r="G742" s="72">
        <f t="shared" si="18"/>
        <v>0</v>
      </c>
      <c r="H742" s="72"/>
      <c r="I742" s="72"/>
      <c r="K742" s="692"/>
      <c r="L742" s="692"/>
    </row>
    <row r="743" spans="1:12" ht="29.25" hidden="1" customHeight="1" outlineLevel="1" thickBot="1" x14ac:dyDescent="0.3">
      <c r="A743" s="194"/>
      <c r="B743" s="207"/>
      <c r="C743" s="614"/>
      <c r="D743" s="615"/>
      <c r="E743" s="189" t="s">
        <v>13</v>
      </c>
      <c r="F743" s="210"/>
      <c r="G743" s="72">
        <f t="shared" si="18"/>
        <v>0</v>
      </c>
      <c r="H743" s="72"/>
      <c r="I743" s="72"/>
      <c r="K743" s="692"/>
      <c r="L743" s="692"/>
    </row>
    <row r="744" spans="1:12" ht="20.25" customHeight="1" outlineLevel="1" thickBot="1" x14ac:dyDescent="0.3">
      <c r="A744" s="194">
        <v>2942</v>
      </c>
      <c r="B744" s="229" t="s">
        <v>86</v>
      </c>
      <c r="C744" s="614">
        <v>4</v>
      </c>
      <c r="D744" s="615">
        <v>2</v>
      </c>
      <c r="E744" s="189" t="s">
        <v>95</v>
      </c>
      <c r="F744" s="216" t="s">
        <v>655</v>
      </c>
      <c r="G744" s="72">
        <f t="shared" si="18"/>
        <v>0</v>
      </c>
      <c r="H744" s="72">
        <f>H746+H747</f>
        <v>0</v>
      </c>
      <c r="I744" s="72">
        <f>I746+I747</f>
        <v>0</v>
      </c>
      <c r="K744" s="692"/>
      <c r="L744" s="692"/>
    </row>
    <row r="745" spans="1:12" ht="29.25" hidden="1" customHeight="1" outlineLevel="1" thickBot="1" x14ac:dyDescent="0.3">
      <c r="A745" s="194"/>
      <c r="B745" s="207"/>
      <c r="C745" s="614"/>
      <c r="D745" s="615"/>
      <c r="E745" s="189" t="s">
        <v>12</v>
      </c>
      <c r="F745" s="210"/>
      <c r="G745" s="72">
        <f t="shared" si="18"/>
        <v>0</v>
      </c>
      <c r="H745" s="72"/>
      <c r="I745" s="72"/>
      <c r="K745" s="692"/>
      <c r="L745" s="692"/>
    </row>
    <row r="746" spans="1:12" ht="29.25" hidden="1" customHeight="1" outlineLevel="1" thickBot="1" x14ac:dyDescent="0.3">
      <c r="A746" s="194"/>
      <c r="B746" s="207"/>
      <c r="C746" s="614"/>
      <c r="D746" s="615"/>
      <c r="E746" s="189" t="s">
        <v>13</v>
      </c>
      <c r="F746" s="210"/>
      <c r="G746" s="72">
        <f t="shared" si="18"/>
        <v>0</v>
      </c>
      <c r="H746" s="72"/>
      <c r="I746" s="72"/>
      <c r="K746" s="692"/>
      <c r="L746" s="692"/>
    </row>
    <row r="747" spans="1:12" ht="29.25" hidden="1" customHeight="1" outlineLevel="1" thickBot="1" x14ac:dyDescent="0.3">
      <c r="A747" s="194"/>
      <c r="B747" s="207"/>
      <c r="C747" s="614"/>
      <c r="D747" s="615"/>
      <c r="E747" s="189"/>
      <c r="F747" s="210"/>
      <c r="G747" s="72">
        <f t="shared" si="18"/>
        <v>0</v>
      </c>
      <c r="H747" s="72"/>
      <c r="I747" s="72"/>
      <c r="K747" s="692"/>
      <c r="L747" s="692"/>
    </row>
    <row r="748" spans="1:12" ht="29.25" hidden="1" customHeight="1" outlineLevel="1" thickBot="1" x14ac:dyDescent="0.3">
      <c r="A748" s="194"/>
      <c r="B748" s="207"/>
      <c r="C748" s="614"/>
      <c r="D748" s="615"/>
      <c r="E748" s="189">
        <v>4511</v>
      </c>
      <c r="F748" s="210"/>
      <c r="G748" s="72">
        <f t="shared" si="18"/>
        <v>0</v>
      </c>
      <c r="H748" s="672"/>
      <c r="I748" s="72"/>
      <c r="K748" s="696"/>
      <c r="L748" s="697"/>
    </row>
    <row r="749" spans="1:12" ht="29.25" hidden="1" customHeight="1" outlineLevel="1" thickBot="1" x14ac:dyDescent="0.3">
      <c r="A749" s="194"/>
      <c r="B749" s="207"/>
      <c r="C749" s="614"/>
      <c r="D749" s="615"/>
      <c r="E749" s="189"/>
      <c r="F749" s="210"/>
      <c r="G749" s="72"/>
      <c r="H749" s="672"/>
      <c r="I749" s="72"/>
      <c r="K749" s="696"/>
      <c r="L749" s="697"/>
    </row>
    <row r="750" spans="1:12" ht="24.75" collapsed="1" thickBot="1" x14ac:dyDescent="0.3">
      <c r="A750" s="194">
        <v>2950</v>
      </c>
      <c r="B750" s="227" t="s">
        <v>86</v>
      </c>
      <c r="C750" s="607">
        <v>8</v>
      </c>
      <c r="D750" s="608">
        <v>0</v>
      </c>
      <c r="E750" s="197" t="s">
        <v>656</v>
      </c>
      <c r="F750" s="198" t="s">
        <v>657</v>
      </c>
      <c r="G750" s="788">
        <f>H750+I750</f>
        <v>62000</v>
      </c>
      <c r="H750" s="788">
        <f>H752+H764</f>
        <v>62000</v>
      </c>
      <c r="I750" s="788">
        <f>I752+I764</f>
        <v>0</v>
      </c>
    </row>
    <row r="751" spans="1:12" s="630" customFormat="1" ht="21" customHeight="1" thickBot="1" x14ac:dyDescent="0.3">
      <c r="A751" s="194"/>
      <c r="B751" s="183"/>
      <c r="C751" s="607"/>
      <c r="D751" s="608"/>
      <c r="E751" s="189" t="s">
        <v>808</v>
      </c>
      <c r="F751" s="198"/>
      <c r="G751" s="788"/>
      <c r="H751" s="788"/>
      <c r="I751" s="788"/>
    </row>
    <row r="752" spans="1:12" ht="16.5" thickBot="1" x14ac:dyDescent="0.3">
      <c r="A752" s="194">
        <v>2951</v>
      </c>
      <c r="B752" s="229" t="s">
        <v>86</v>
      </c>
      <c r="C752" s="614">
        <v>8</v>
      </c>
      <c r="D752" s="615">
        <v>1</v>
      </c>
      <c r="E752" s="189" t="s">
        <v>96</v>
      </c>
      <c r="F752" s="198"/>
      <c r="G752" s="788">
        <f>H752+I752</f>
        <v>62000</v>
      </c>
      <c r="H752" s="788">
        <f>SUM(H754:H791)</f>
        <v>62000</v>
      </c>
      <c r="I752" s="788">
        <f>SUM(I754:I791)</f>
        <v>0</v>
      </c>
      <c r="L752" s="93"/>
    </row>
    <row r="753" spans="1:11" ht="24" hidden="1" customHeight="1" thickBot="1" x14ac:dyDescent="0.3">
      <c r="A753" s="194"/>
      <c r="B753" s="207"/>
      <c r="C753" s="614"/>
      <c r="D753" s="615"/>
      <c r="E753" s="189" t="s">
        <v>12</v>
      </c>
      <c r="F753" s="210"/>
      <c r="G753" s="788"/>
      <c r="H753" s="788"/>
      <c r="I753" s="788"/>
    </row>
    <row r="754" spans="1:11" ht="16.5" hidden="1" thickBot="1" x14ac:dyDescent="0.3">
      <c r="A754" s="194"/>
      <c r="B754" s="207"/>
      <c r="C754" s="614"/>
      <c r="D754" s="615"/>
      <c r="E754" s="189">
        <v>4111</v>
      </c>
      <c r="F754" s="210"/>
      <c r="G754" s="788">
        <f t="shared" ref="G754:G761" si="19">H754+I754</f>
        <v>0</v>
      </c>
      <c r="H754" s="788"/>
      <c r="I754" s="788"/>
    </row>
    <row r="755" spans="1:11" ht="16.5" hidden="1" thickBot="1" x14ac:dyDescent="0.3">
      <c r="A755" s="194"/>
      <c r="B755" s="207"/>
      <c r="C755" s="614"/>
      <c r="D755" s="615"/>
      <c r="E755" s="189">
        <v>4131</v>
      </c>
      <c r="F755" s="210"/>
      <c r="G755" s="788">
        <f t="shared" si="19"/>
        <v>0</v>
      </c>
      <c r="H755" s="788"/>
      <c r="I755" s="788"/>
    </row>
    <row r="756" spans="1:11" ht="16.5" hidden="1" thickBot="1" x14ac:dyDescent="0.3">
      <c r="A756" s="194"/>
      <c r="B756" s="207"/>
      <c r="C756" s="614"/>
      <c r="D756" s="615"/>
      <c r="E756" s="189">
        <v>4261</v>
      </c>
      <c r="F756" s="210"/>
      <c r="G756" s="788">
        <f t="shared" si="19"/>
        <v>0</v>
      </c>
      <c r="H756" s="788"/>
      <c r="I756" s="788"/>
    </row>
    <row r="757" spans="1:11" ht="16.5" hidden="1" thickBot="1" x14ac:dyDescent="0.3">
      <c r="A757" s="194"/>
      <c r="B757" s="207"/>
      <c r="C757" s="614"/>
      <c r="D757" s="615"/>
      <c r="E757" s="189">
        <v>4269</v>
      </c>
      <c r="F757" s="210"/>
      <c r="G757" s="788">
        <f t="shared" si="19"/>
        <v>0</v>
      </c>
      <c r="H757" s="788"/>
      <c r="I757" s="788"/>
    </row>
    <row r="758" spans="1:11" ht="16.5" hidden="1" thickBot="1" x14ac:dyDescent="0.3">
      <c r="A758" s="194"/>
      <c r="B758" s="207"/>
      <c r="C758" s="614"/>
      <c r="D758" s="615"/>
      <c r="E758" s="189">
        <v>4214</v>
      </c>
      <c r="F758" s="210"/>
      <c r="G758" s="788">
        <f t="shared" si="19"/>
        <v>0</v>
      </c>
      <c r="H758" s="788"/>
      <c r="I758" s="788"/>
    </row>
    <row r="759" spans="1:11" ht="16.5" hidden="1" thickBot="1" x14ac:dyDescent="0.3">
      <c r="A759" s="194"/>
      <c r="B759" s="207"/>
      <c r="C759" s="614"/>
      <c r="D759" s="615"/>
      <c r="E759" s="189">
        <v>4212</v>
      </c>
      <c r="F759" s="210"/>
      <c r="G759" s="788">
        <f t="shared" si="19"/>
        <v>0</v>
      </c>
      <c r="H759" s="788"/>
      <c r="I759" s="788"/>
    </row>
    <row r="760" spans="1:11" ht="16.5" hidden="1" thickBot="1" x14ac:dyDescent="0.3">
      <c r="A760" s="194"/>
      <c r="B760" s="207"/>
      <c r="C760" s="614"/>
      <c r="D760" s="615"/>
      <c r="E760" s="189">
        <v>4231</v>
      </c>
      <c r="F760" s="210"/>
      <c r="G760" s="788">
        <f t="shared" si="19"/>
        <v>0</v>
      </c>
      <c r="H760" s="788"/>
      <c r="I760" s="788"/>
      <c r="K760" s="691"/>
    </row>
    <row r="761" spans="1:11" ht="16.5" thickBot="1" x14ac:dyDescent="0.3">
      <c r="A761" s="194"/>
      <c r="B761" s="207"/>
      <c r="C761" s="614"/>
      <c r="D761" s="615"/>
      <c r="E761" s="189">
        <v>4511</v>
      </c>
      <c r="F761" s="210"/>
      <c r="G761" s="788">
        <f t="shared" si="19"/>
        <v>62000</v>
      </c>
      <c r="H761" s="789">
        <v>62000</v>
      </c>
      <c r="I761" s="788"/>
      <c r="K761" s="688"/>
    </row>
    <row r="762" spans="1:11" ht="16.5" hidden="1" outlineLevel="2" thickBot="1" x14ac:dyDescent="0.3">
      <c r="A762" s="194"/>
      <c r="B762" s="207"/>
      <c r="C762" s="614"/>
      <c r="D762" s="615"/>
      <c r="E762" s="189" t="s">
        <v>13</v>
      </c>
      <c r="F762" s="210"/>
      <c r="G762" s="788">
        <f>H762+I762</f>
        <v>0</v>
      </c>
      <c r="H762" s="788"/>
      <c r="I762" s="788"/>
    </row>
    <row r="763" spans="1:11" ht="16.5" hidden="1" outlineLevel="2" thickBot="1" x14ac:dyDescent="0.3">
      <c r="A763" s="194"/>
      <c r="B763" s="207"/>
      <c r="C763" s="614"/>
      <c r="D763" s="615"/>
      <c r="E763" s="189" t="s">
        <v>13</v>
      </c>
      <c r="F763" s="210"/>
      <c r="G763" s="788">
        <f>H763+I763</f>
        <v>0</v>
      </c>
      <c r="H763" s="788"/>
      <c r="I763" s="788"/>
    </row>
    <row r="764" spans="1:11" ht="16.5" hidden="1" outlineLevel="2" thickBot="1" x14ac:dyDescent="0.3">
      <c r="A764" s="194">
        <v>2952</v>
      </c>
      <c r="B764" s="229" t="s">
        <v>86</v>
      </c>
      <c r="C764" s="614">
        <v>5</v>
      </c>
      <c r="D764" s="615">
        <v>2</v>
      </c>
      <c r="E764" s="189" t="s">
        <v>97</v>
      </c>
      <c r="F764" s="216" t="s">
        <v>658</v>
      </c>
      <c r="G764" s="788">
        <f>H764+I764</f>
        <v>0</v>
      </c>
      <c r="H764" s="788"/>
      <c r="I764" s="788">
        <f>I766+I767</f>
        <v>0</v>
      </c>
    </row>
    <row r="765" spans="1:11" ht="36.75" hidden="1" outlineLevel="2" thickBot="1" x14ac:dyDescent="0.3">
      <c r="A765" s="194"/>
      <c r="B765" s="207"/>
      <c r="C765" s="614"/>
      <c r="D765" s="615"/>
      <c r="E765" s="189" t="s">
        <v>12</v>
      </c>
      <c r="F765" s="210"/>
      <c r="G765" s="788"/>
      <c r="H765" s="788"/>
      <c r="I765" s="788"/>
    </row>
    <row r="766" spans="1:11" ht="16.5" hidden="1" outlineLevel="2" thickBot="1" x14ac:dyDescent="0.3">
      <c r="A766" s="194"/>
      <c r="B766" s="207"/>
      <c r="C766" s="614"/>
      <c r="D766" s="615"/>
      <c r="E766" s="189" t="s">
        <v>13</v>
      </c>
      <c r="F766" s="210"/>
      <c r="G766" s="788">
        <f>H766+I766</f>
        <v>0</v>
      </c>
      <c r="H766" s="788"/>
      <c r="I766" s="788"/>
    </row>
    <row r="767" spans="1:11" ht="16.5" hidden="1" outlineLevel="2" thickBot="1" x14ac:dyDescent="0.3">
      <c r="A767" s="194"/>
      <c r="B767" s="207"/>
      <c r="C767" s="614"/>
      <c r="D767" s="615"/>
      <c r="E767" s="189" t="s">
        <v>13</v>
      </c>
      <c r="F767" s="210"/>
      <c r="G767" s="788">
        <f>H767+I767</f>
        <v>0</v>
      </c>
      <c r="H767" s="788"/>
      <c r="I767" s="788"/>
    </row>
    <row r="768" spans="1:11" ht="24.75" hidden="1" outlineLevel="2" thickBot="1" x14ac:dyDescent="0.3">
      <c r="A768" s="194">
        <v>2960</v>
      </c>
      <c r="B768" s="227" t="s">
        <v>86</v>
      </c>
      <c r="C768" s="607">
        <v>6</v>
      </c>
      <c r="D768" s="608">
        <v>0</v>
      </c>
      <c r="E768" s="197" t="s">
        <v>659</v>
      </c>
      <c r="F768" s="198" t="s">
        <v>660</v>
      </c>
      <c r="G768" s="788">
        <f>H768+I768</f>
        <v>0</v>
      </c>
      <c r="H768" s="788"/>
      <c r="I768" s="788">
        <f>I770</f>
        <v>0</v>
      </c>
    </row>
    <row r="769" spans="1:9" s="630" customFormat="1" ht="10.5" hidden="1" customHeight="1" outlineLevel="2" thickBot="1" x14ac:dyDescent="0.3">
      <c r="A769" s="194"/>
      <c r="B769" s="183"/>
      <c r="C769" s="607"/>
      <c r="D769" s="608"/>
      <c r="E769" s="189" t="s">
        <v>808</v>
      </c>
      <c r="F769" s="198"/>
      <c r="G769" s="788"/>
      <c r="H769" s="788"/>
      <c r="I769" s="788"/>
    </row>
    <row r="770" spans="1:9" ht="24.75" hidden="1" outlineLevel="2" thickBot="1" x14ac:dyDescent="0.3">
      <c r="A770" s="194">
        <v>2961</v>
      </c>
      <c r="B770" s="229" t="s">
        <v>86</v>
      </c>
      <c r="C770" s="614">
        <v>6</v>
      </c>
      <c r="D770" s="615">
        <v>1</v>
      </c>
      <c r="E770" s="189" t="s">
        <v>659</v>
      </c>
      <c r="F770" s="216" t="s">
        <v>661</v>
      </c>
      <c r="G770" s="788">
        <f>H770+I770</f>
        <v>0</v>
      </c>
      <c r="H770" s="788"/>
      <c r="I770" s="788">
        <f>I772+I773</f>
        <v>0</v>
      </c>
    </row>
    <row r="771" spans="1:9" ht="36.75" hidden="1" outlineLevel="2" thickBot="1" x14ac:dyDescent="0.3">
      <c r="A771" s="194"/>
      <c r="B771" s="207"/>
      <c r="C771" s="614"/>
      <c r="D771" s="615"/>
      <c r="E771" s="189" t="s">
        <v>12</v>
      </c>
      <c r="F771" s="210"/>
      <c r="G771" s="788"/>
      <c r="H771" s="788"/>
      <c r="I771" s="788"/>
    </row>
    <row r="772" spans="1:9" ht="16.5" hidden="1" outlineLevel="2" thickBot="1" x14ac:dyDescent="0.3">
      <c r="A772" s="194"/>
      <c r="B772" s="207"/>
      <c r="C772" s="614"/>
      <c r="D772" s="615"/>
      <c r="E772" s="189" t="s">
        <v>13</v>
      </c>
      <c r="F772" s="210"/>
      <c r="G772" s="788">
        <f>H772+I772</f>
        <v>0</v>
      </c>
      <c r="H772" s="788"/>
      <c r="I772" s="788"/>
    </row>
    <row r="773" spans="1:9" ht="16.5" hidden="1" outlineLevel="2" thickBot="1" x14ac:dyDescent="0.3">
      <c r="A773" s="194"/>
      <c r="B773" s="207"/>
      <c r="C773" s="614"/>
      <c r="D773" s="615"/>
      <c r="E773" s="189" t="s">
        <v>13</v>
      </c>
      <c r="F773" s="210"/>
      <c r="G773" s="788">
        <f>H773+I773</f>
        <v>0</v>
      </c>
      <c r="H773" s="788"/>
      <c r="I773" s="788"/>
    </row>
    <row r="774" spans="1:9" ht="24.75" hidden="1" outlineLevel="2" thickBot="1" x14ac:dyDescent="0.3">
      <c r="A774" s="194">
        <v>2970</v>
      </c>
      <c r="B774" s="227" t="s">
        <v>86</v>
      </c>
      <c r="C774" s="607">
        <v>7</v>
      </c>
      <c r="D774" s="608">
        <v>0</v>
      </c>
      <c r="E774" s="197" t="s">
        <v>662</v>
      </c>
      <c r="F774" s="198" t="s">
        <v>663</v>
      </c>
      <c r="G774" s="788">
        <f>H774+I774</f>
        <v>0</v>
      </c>
      <c r="H774" s="788"/>
      <c r="I774" s="788">
        <f>I776</f>
        <v>0</v>
      </c>
    </row>
    <row r="775" spans="1:9" s="630" customFormat="1" ht="10.5" hidden="1" customHeight="1" outlineLevel="2" thickBot="1" x14ac:dyDescent="0.3">
      <c r="A775" s="194"/>
      <c r="B775" s="183"/>
      <c r="C775" s="607"/>
      <c r="D775" s="608"/>
      <c r="E775" s="189" t="s">
        <v>808</v>
      </c>
      <c r="F775" s="198"/>
      <c r="G775" s="788"/>
      <c r="H775" s="788"/>
      <c r="I775" s="788"/>
    </row>
    <row r="776" spans="1:9" ht="24.75" hidden="1" outlineLevel="2" thickBot="1" x14ac:dyDescent="0.3">
      <c r="A776" s="194">
        <v>2971</v>
      </c>
      <c r="B776" s="229" t="s">
        <v>86</v>
      </c>
      <c r="C776" s="614">
        <v>7</v>
      </c>
      <c r="D776" s="615">
        <v>1</v>
      </c>
      <c r="E776" s="189" t="s">
        <v>662</v>
      </c>
      <c r="F776" s="216" t="s">
        <v>663</v>
      </c>
      <c r="G776" s="788">
        <f>H776+I776</f>
        <v>0</v>
      </c>
      <c r="H776" s="788"/>
      <c r="I776" s="788">
        <f>I778+I779</f>
        <v>0</v>
      </c>
    </row>
    <row r="777" spans="1:9" ht="36.75" hidden="1" outlineLevel="2" thickBot="1" x14ac:dyDescent="0.3">
      <c r="A777" s="194"/>
      <c r="B777" s="207"/>
      <c r="C777" s="614"/>
      <c r="D777" s="615"/>
      <c r="E777" s="189" t="s">
        <v>12</v>
      </c>
      <c r="F777" s="210"/>
      <c r="G777" s="788"/>
      <c r="H777" s="788"/>
      <c r="I777" s="788"/>
    </row>
    <row r="778" spans="1:9" ht="16.5" hidden="1" outlineLevel="2" thickBot="1" x14ac:dyDescent="0.3">
      <c r="A778" s="194"/>
      <c r="B778" s="207"/>
      <c r="C778" s="614"/>
      <c r="D778" s="615"/>
      <c r="E778" s="189" t="s">
        <v>13</v>
      </c>
      <c r="F778" s="210"/>
      <c r="G778" s="788">
        <f>H778+I778</f>
        <v>0</v>
      </c>
      <c r="H778" s="788"/>
      <c r="I778" s="788"/>
    </row>
    <row r="779" spans="1:9" ht="16.5" hidden="1" outlineLevel="2" thickBot="1" x14ac:dyDescent="0.3">
      <c r="A779" s="194"/>
      <c r="B779" s="207"/>
      <c r="C779" s="614"/>
      <c r="D779" s="615"/>
      <c r="E779" s="189" t="s">
        <v>13</v>
      </c>
      <c r="F779" s="210"/>
      <c r="G779" s="788">
        <f>H779+I779</f>
        <v>0</v>
      </c>
      <c r="H779" s="788"/>
      <c r="I779" s="788"/>
    </row>
    <row r="780" spans="1:9" ht="16.5" hidden="1" outlineLevel="1" collapsed="1" thickBot="1" x14ac:dyDescent="0.3">
      <c r="A780" s="194">
        <v>2980</v>
      </c>
      <c r="B780" s="227" t="s">
        <v>86</v>
      </c>
      <c r="C780" s="607">
        <v>8</v>
      </c>
      <c r="D780" s="608">
        <v>0</v>
      </c>
      <c r="E780" s="197" t="s">
        <v>664</v>
      </c>
      <c r="F780" s="198" t="s">
        <v>665</v>
      </c>
      <c r="G780" s="788">
        <f>H780+I780</f>
        <v>0</v>
      </c>
      <c r="H780" s="788"/>
      <c r="I780" s="788">
        <f>I782</f>
        <v>0</v>
      </c>
    </row>
    <row r="781" spans="1:9" s="630" customFormat="1" ht="10.5" hidden="1" customHeight="1" outlineLevel="1" thickBot="1" x14ac:dyDescent="0.3">
      <c r="A781" s="194"/>
      <c r="B781" s="183"/>
      <c r="C781" s="607"/>
      <c r="D781" s="608"/>
      <c r="E781" s="189" t="s">
        <v>808</v>
      </c>
      <c r="F781" s="198"/>
      <c r="G781" s="788"/>
      <c r="H781" s="788"/>
      <c r="I781" s="788"/>
    </row>
    <row r="782" spans="1:9" ht="16.5" hidden="1" outlineLevel="1" thickBot="1" x14ac:dyDescent="0.3">
      <c r="A782" s="194">
        <v>2981</v>
      </c>
      <c r="B782" s="229" t="s">
        <v>86</v>
      </c>
      <c r="C782" s="614">
        <v>8</v>
      </c>
      <c r="D782" s="615">
        <v>1</v>
      </c>
      <c r="E782" s="189" t="s">
        <v>664</v>
      </c>
      <c r="F782" s="216" t="s">
        <v>666</v>
      </c>
      <c r="G782" s="788">
        <f>H782+I782</f>
        <v>0</v>
      </c>
      <c r="H782" s="788"/>
      <c r="I782" s="788">
        <f>SUM(I784:I786)</f>
        <v>0</v>
      </c>
    </row>
    <row r="783" spans="1:9" ht="36.75" hidden="1" outlineLevel="1" thickBot="1" x14ac:dyDescent="0.3">
      <c r="A783" s="194"/>
      <c r="B783" s="207"/>
      <c r="C783" s="614"/>
      <c r="D783" s="615"/>
      <c r="E783" s="189" t="s">
        <v>12</v>
      </c>
      <c r="F783" s="210"/>
      <c r="G783" s="788"/>
      <c r="H783" s="788"/>
      <c r="I783" s="788"/>
    </row>
    <row r="784" spans="1:9" ht="16.5" hidden="1" outlineLevel="1" thickBot="1" x14ac:dyDescent="0.3">
      <c r="A784" s="194"/>
      <c r="B784" s="207"/>
      <c r="C784" s="614"/>
      <c r="D784" s="615"/>
      <c r="E784" s="189" t="s">
        <v>13</v>
      </c>
      <c r="F784" s="210"/>
      <c r="G784" s="788">
        <f t="shared" ref="G784:G792" si="20">H784+I784</f>
        <v>0</v>
      </c>
      <c r="H784" s="788"/>
      <c r="I784" s="788"/>
    </row>
    <row r="785" spans="1:9" ht="16.5" hidden="1" outlineLevel="1" thickBot="1" x14ac:dyDescent="0.3">
      <c r="A785" s="194"/>
      <c r="B785" s="207"/>
      <c r="C785" s="614"/>
      <c r="D785" s="615"/>
      <c r="E785" s="189" t="s">
        <v>13</v>
      </c>
      <c r="F785" s="210"/>
      <c r="G785" s="788">
        <f t="shared" si="20"/>
        <v>0</v>
      </c>
      <c r="H785" s="788"/>
      <c r="I785" s="788"/>
    </row>
    <row r="786" spans="1:9" ht="16.5" hidden="1" outlineLevel="1" thickBot="1" x14ac:dyDescent="0.3">
      <c r="A786" s="194"/>
      <c r="B786" s="207"/>
      <c r="C786" s="614"/>
      <c r="D786" s="615"/>
      <c r="E786" s="189" t="s">
        <v>13</v>
      </c>
      <c r="F786" s="210"/>
      <c r="G786" s="788">
        <f t="shared" si="20"/>
        <v>0</v>
      </c>
      <c r="H786" s="788"/>
      <c r="I786" s="788"/>
    </row>
    <row r="787" spans="1:9" ht="16.5" hidden="1" outlineLevel="1" thickBot="1" x14ac:dyDescent="0.3">
      <c r="A787" s="194"/>
      <c r="B787" s="207"/>
      <c r="C787" s="614"/>
      <c r="D787" s="615"/>
      <c r="E787" s="189">
        <v>4241</v>
      </c>
      <c r="F787" s="210"/>
      <c r="G787" s="788">
        <f t="shared" si="20"/>
        <v>0</v>
      </c>
      <c r="H787" s="788"/>
      <c r="I787" s="788"/>
    </row>
    <row r="788" spans="1:9" ht="16.5" hidden="1" outlineLevel="1" thickBot="1" x14ac:dyDescent="0.3">
      <c r="A788" s="194"/>
      <c r="B788" s="207"/>
      <c r="C788" s="614"/>
      <c r="D788" s="615"/>
      <c r="E788" s="189">
        <v>4252</v>
      </c>
      <c r="F788" s="210"/>
      <c r="G788" s="788">
        <f t="shared" si="20"/>
        <v>0</v>
      </c>
      <c r="H788" s="788"/>
      <c r="I788" s="788"/>
    </row>
    <row r="789" spans="1:9" ht="16.5" hidden="1" outlineLevel="1" thickBot="1" x14ac:dyDescent="0.3">
      <c r="A789" s="194"/>
      <c r="B789" s="207"/>
      <c r="C789" s="614"/>
      <c r="D789" s="615"/>
      <c r="E789" s="189">
        <v>4267</v>
      </c>
      <c r="F789" s="210"/>
      <c r="G789" s="788">
        <f t="shared" si="20"/>
        <v>0</v>
      </c>
      <c r="H789" s="788"/>
      <c r="I789" s="788"/>
    </row>
    <row r="790" spans="1:9" ht="20.25" hidden="1" customHeight="1" outlineLevel="1" thickBot="1" x14ac:dyDescent="0.3">
      <c r="A790" s="194"/>
      <c r="B790" s="207"/>
      <c r="C790" s="614"/>
      <c r="D790" s="615"/>
      <c r="E790" s="189">
        <v>4112</v>
      </c>
      <c r="F790" s="210"/>
      <c r="G790" s="788">
        <f t="shared" si="20"/>
        <v>0</v>
      </c>
      <c r="H790" s="788"/>
      <c r="I790" s="788"/>
    </row>
    <row r="791" spans="1:9" ht="18" hidden="1" customHeight="1" outlineLevel="1" thickBot="1" x14ac:dyDescent="0.3">
      <c r="A791" s="194"/>
      <c r="B791" s="207"/>
      <c r="C791" s="614"/>
      <c r="D791" s="615"/>
      <c r="E791" s="189">
        <v>5129</v>
      </c>
      <c r="F791" s="210"/>
      <c r="G791" s="788">
        <f t="shared" si="20"/>
        <v>0</v>
      </c>
      <c r="H791" s="788">
        <v>0</v>
      </c>
      <c r="I791" s="788"/>
    </row>
    <row r="792" spans="1:9" s="629" customFormat="1" ht="36" customHeight="1" collapsed="1" thickBot="1" x14ac:dyDescent="0.25">
      <c r="A792" s="616">
        <v>3000</v>
      </c>
      <c r="B792" s="620" t="s">
        <v>99</v>
      </c>
      <c r="C792" s="617">
        <v>0</v>
      </c>
      <c r="D792" s="618">
        <v>0</v>
      </c>
      <c r="E792" s="621" t="s">
        <v>876</v>
      </c>
      <c r="F792" s="619" t="s">
        <v>667</v>
      </c>
      <c r="G792" s="806">
        <f t="shared" si="20"/>
        <v>25000</v>
      </c>
      <c r="H792" s="806">
        <f>H794+H804+H810+H816+H822+H828+H834+H840+H844</f>
        <v>25000</v>
      </c>
      <c r="I792" s="808">
        <f>I794+I804+I810+I816+I822+I828+I834+I840+I844</f>
        <v>0</v>
      </c>
    </row>
    <row r="793" spans="1:9" ht="11.25" hidden="1" customHeight="1" outlineLevel="1" thickBot="1" x14ac:dyDescent="0.3">
      <c r="A793" s="188"/>
      <c r="B793" s="183"/>
      <c r="C793" s="605"/>
      <c r="D793" s="606"/>
      <c r="E793" s="189" t="s">
        <v>807</v>
      </c>
      <c r="F793" s="190"/>
      <c r="G793" s="64"/>
      <c r="H793" s="64"/>
      <c r="I793" s="64"/>
    </row>
    <row r="794" spans="1:9" ht="24.75" hidden="1" outlineLevel="1" thickBot="1" x14ac:dyDescent="0.3">
      <c r="A794" s="194">
        <v>3010</v>
      </c>
      <c r="B794" s="227" t="s">
        <v>99</v>
      </c>
      <c r="C794" s="607">
        <v>1</v>
      </c>
      <c r="D794" s="608">
        <v>0</v>
      </c>
      <c r="E794" s="197" t="s">
        <v>98</v>
      </c>
      <c r="F794" s="198" t="s">
        <v>668</v>
      </c>
      <c r="G794" s="64">
        <f>H794+I794</f>
        <v>0</v>
      </c>
      <c r="H794" s="64">
        <f>H796+H800</f>
        <v>0</v>
      </c>
      <c r="I794" s="64">
        <f>I796+I800</f>
        <v>0</v>
      </c>
    </row>
    <row r="795" spans="1:9" s="630" customFormat="1" ht="10.5" hidden="1" customHeight="1" outlineLevel="1" thickBot="1" x14ac:dyDescent="0.3">
      <c r="A795" s="194"/>
      <c r="B795" s="183"/>
      <c r="C795" s="607"/>
      <c r="D795" s="608"/>
      <c r="E795" s="189" t="s">
        <v>808</v>
      </c>
      <c r="F795" s="198"/>
      <c r="G795" s="64"/>
      <c r="H795" s="64"/>
      <c r="I795" s="64"/>
    </row>
    <row r="796" spans="1:9" ht="16.5" hidden="1" outlineLevel="1" thickBot="1" x14ac:dyDescent="0.3">
      <c r="A796" s="194">
        <v>3011</v>
      </c>
      <c r="B796" s="229" t="s">
        <v>99</v>
      </c>
      <c r="C796" s="614">
        <v>1</v>
      </c>
      <c r="D796" s="615">
        <v>1</v>
      </c>
      <c r="E796" s="189" t="s">
        <v>669</v>
      </c>
      <c r="F796" s="216" t="s">
        <v>670</v>
      </c>
      <c r="G796" s="64">
        <f>H796+I796</f>
        <v>0</v>
      </c>
      <c r="H796" s="64">
        <f>H798+H799</f>
        <v>0</v>
      </c>
      <c r="I796" s="64">
        <f>I798+I799</f>
        <v>0</v>
      </c>
    </row>
    <row r="797" spans="1:9" ht="36.75" hidden="1" outlineLevel="1" thickBot="1" x14ac:dyDescent="0.3">
      <c r="A797" s="194"/>
      <c r="B797" s="207"/>
      <c r="C797" s="614"/>
      <c r="D797" s="615"/>
      <c r="E797" s="189" t="s">
        <v>12</v>
      </c>
      <c r="F797" s="210"/>
      <c r="G797" s="64"/>
      <c r="H797" s="64"/>
      <c r="I797" s="64"/>
    </row>
    <row r="798" spans="1:9" ht="16.5" hidden="1" outlineLevel="1" thickBot="1" x14ac:dyDescent="0.3">
      <c r="A798" s="194"/>
      <c r="B798" s="207"/>
      <c r="C798" s="614"/>
      <c r="D798" s="615"/>
      <c r="E798" s="189" t="s">
        <v>13</v>
      </c>
      <c r="F798" s="210"/>
      <c r="G798" s="64">
        <f>H798+I798</f>
        <v>0</v>
      </c>
      <c r="H798" s="64"/>
      <c r="I798" s="64"/>
    </row>
    <row r="799" spans="1:9" ht="16.5" hidden="1" outlineLevel="1" thickBot="1" x14ac:dyDescent="0.3">
      <c r="A799" s="194"/>
      <c r="B799" s="207"/>
      <c r="C799" s="614"/>
      <c r="D799" s="615"/>
      <c r="E799" s="189" t="s">
        <v>13</v>
      </c>
      <c r="F799" s="210"/>
      <c r="G799" s="64">
        <f>H799+I799</f>
        <v>0</v>
      </c>
      <c r="H799" s="64"/>
      <c r="I799" s="64"/>
    </row>
    <row r="800" spans="1:9" ht="16.5" hidden="1" outlineLevel="1" thickBot="1" x14ac:dyDescent="0.3">
      <c r="A800" s="194">
        <v>3012</v>
      </c>
      <c r="B800" s="229" t="s">
        <v>99</v>
      </c>
      <c r="C800" s="614">
        <v>1</v>
      </c>
      <c r="D800" s="615">
        <v>2</v>
      </c>
      <c r="E800" s="189" t="s">
        <v>671</v>
      </c>
      <c r="F800" s="216" t="s">
        <v>672</v>
      </c>
      <c r="G800" s="64">
        <f>H800+I800</f>
        <v>0</v>
      </c>
      <c r="H800" s="64">
        <f>H802+H803</f>
        <v>0</v>
      </c>
      <c r="I800" s="64">
        <f>I802+I803</f>
        <v>0</v>
      </c>
    </row>
    <row r="801" spans="1:9" ht="36.75" hidden="1" outlineLevel="1" thickBot="1" x14ac:dyDescent="0.3">
      <c r="A801" s="194"/>
      <c r="B801" s="207"/>
      <c r="C801" s="614"/>
      <c r="D801" s="615"/>
      <c r="E801" s="189" t="s">
        <v>12</v>
      </c>
      <c r="F801" s="210"/>
      <c r="G801" s="64"/>
      <c r="H801" s="64"/>
      <c r="I801" s="64"/>
    </row>
    <row r="802" spans="1:9" ht="16.5" hidden="1" outlineLevel="1" thickBot="1" x14ac:dyDescent="0.3">
      <c r="A802" s="194"/>
      <c r="B802" s="207"/>
      <c r="C802" s="614"/>
      <c r="D802" s="615"/>
      <c r="E802" s="189"/>
      <c r="F802" s="210"/>
      <c r="G802" s="64">
        <f>H802+I802</f>
        <v>0</v>
      </c>
      <c r="H802" s="64"/>
      <c r="I802" s="64"/>
    </row>
    <row r="803" spans="1:9" ht="16.5" hidden="1" outlineLevel="1" thickBot="1" x14ac:dyDescent="0.3">
      <c r="A803" s="194"/>
      <c r="B803" s="207"/>
      <c r="C803" s="614"/>
      <c r="D803" s="615"/>
      <c r="E803" s="189" t="s">
        <v>13</v>
      </c>
      <c r="F803" s="210"/>
      <c r="G803" s="64">
        <f>H803+I803</f>
        <v>0</v>
      </c>
      <c r="H803" s="64"/>
      <c r="I803" s="64"/>
    </row>
    <row r="804" spans="1:9" ht="16.5" hidden="1" outlineLevel="1" thickBot="1" x14ac:dyDescent="0.3">
      <c r="A804" s="194">
        <v>3020</v>
      </c>
      <c r="B804" s="227" t="s">
        <v>99</v>
      </c>
      <c r="C804" s="607">
        <v>2</v>
      </c>
      <c r="D804" s="608">
        <v>0</v>
      </c>
      <c r="E804" s="197" t="s">
        <v>673</v>
      </c>
      <c r="F804" s="198" t="s">
        <v>674</v>
      </c>
      <c r="G804" s="64">
        <f>H804+I804</f>
        <v>0</v>
      </c>
      <c r="H804" s="64">
        <f>H806</f>
        <v>0</v>
      </c>
      <c r="I804" s="64">
        <f>I806</f>
        <v>0</v>
      </c>
    </row>
    <row r="805" spans="1:9" s="630" customFormat="1" ht="10.5" hidden="1" customHeight="1" outlineLevel="1" thickBot="1" x14ac:dyDescent="0.3">
      <c r="A805" s="194"/>
      <c r="B805" s="183"/>
      <c r="C805" s="607"/>
      <c r="D805" s="608"/>
      <c r="E805" s="189" t="s">
        <v>808</v>
      </c>
      <c r="F805" s="198"/>
      <c r="G805" s="64"/>
      <c r="H805" s="64"/>
      <c r="I805" s="64"/>
    </row>
    <row r="806" spans="1:9" ht="16.5" hidden="1" outlineLevel="1" thickBot="1" x14ac:dyDescent="0.3">
      <c r="A806" s="194">
        <v>3021</v>
      </c>
      <c r="B806" s="229" t="s">
        <v>99</v>
      </c>
      <c r="C806" s="614">
        <v>2</v>
      </c>
      <c r="D806" s="615">
        <v>1</v>
      </c>
      <c r="E806" s="189" t="s">
        <v>673</v>
      </c>
      <c r="F806" s="216" t="s">
        <v>675</v>
      </c>
      <c r="G806" s="64">
        <f>H806+I806</f>
        <v>0</v>
      </c>
      <c r="H806" s="64">
        <f>H808+H809</f>
        <v>0</v>
      </c>
      <c r="I806" s="64">
        <f>I808+I809</f>
        <v>0</v>
      </c>
    </row>
    <row r="807" spans="1:9" ht="36.75" hidden="1" outlineLevel="1" thickBot="1" x14ac:dyDescent="0.3">
      <c r="A807" s="194"/>
      <c r="B807" s="207"/>
      <c r="C807" s="614"/>
      <c r="D807" s="615"/>
      <c r="E807" s="189" t="s">
        <v>12</v>
      </c>
      <c r="F807" s="210"/>
      <c r="G807" s="64"/>
      <c r="H807" s="64"/>
      <c r="I807" s="64"/>
    </row>
    <row r="808" spans="1:9" ht="16.5" hidden="1" outlineLevel="1" thickBot="1" x14ac:dyDescent="0.3">
      <c r="A808" s="194"/>
      <c r="B808" s="207"/>
      <c r="C808" s="614"/>
      <c r="D808" s="615"/>
      <c r="E808" s="189" t="s">
        <v>13</v>
      </c>
      <c r="F808" s="210"/>
      <c r="G808" s="64">
        <f>H808+I808</f>
        <v>0</v>
      </c>
      <c r="H808" s="64"/>
      <c r="I808" s="64"/>
    </row>
    <row r="809" spans="1:9" ht="16.5" hidden="1" outlineLevel="1" thickBot="1" x14ac:dyDescent="0.3">
      <c r="A809" s="194"/>
      <c r="B809" s="207"/>
      <c r="C809" s="614"/>
      <c r="D809" s="615"/>
      <c r="E809" s="189" t="s">
        <v>13</v>
      </c>
      <c r="F809" s="210"/>
      <c r="G809" s="64">
        <f>H809+I809</f>
        <v>0</v>
      </c>
      <c r="H809" s="64"/>
      <c r="I809" s="64"/>
    </row>
    <row r="810" spans="1:9" ht="16.5" hidden="1" outlineLevel="1" thickBot="1" x14ac:dyDescent="0.3">
      <c r="A810" s="194">
        <v>3030</v>
      </c>
      <c r="B810" s="227" t="s">
        <v>99</v>
      </c>
      <c r="C810" s="607">
        <v>3</v>
      </c>
      <c r="D810" s="608">
        <v>0</v>
      </c>
      <c r="E810" s="197" t="s">
        <v>676</v>
      </c>
      <c r="F810" s="198" t="s">
        <v>677</v>
      </c>
      <c r="G810" s="64">
        <f>H810+I810</f>
        <v>0</v>
      </c>
      <c r="H810" s="64">
        <f>H812</f>
        <v>0</v>
      </c>
      <c r="I810" s="64">
        <f>I812</f>
        <v>0</v>
      </c>
    </row>
    <row r="811" spans="1:9" s="630" customFormat="1" ht="10.5" hidden="1" customHeight="1" outlineLevel="1" thickBot="1" x14ac:dyDescent="0.3">
      <c r="A811" s="194"/>
      <c r="B811" s="183"/>
      <c r="C811" s="607"/>
      <c r="D811" s="608"/>
      <c r="E811" s="189" t="s">
        <v>808</v>
      </c>
      <c r="F811" s="198"/>
      <c r="G811" s="64"/>
      <c r="H811" s="64"/>
      <c r="I811" s="64"/>
    </row>
    <row r="812" spans="1:9" s="630" customFormat="1" ht="15" hidden="1" customHeight="1" outlineLevel="1" thickBot="1" x14ac:dyDescent="0.3">
      <c r="A812" s="194">
        <v>3031</v>
      </c>
      <c r="B812" s="229" t="s">
        <v>99</v>
      </c>
      <c r="C812" s="614">
        <v>3</v>
      </c>
      <c r="D812" s="615">
        <v>1</v>
      </c>
      <c r="E812" s="189" t="s">
        <v>676</v>
      </c>
      <c r="F812" s="198"/>
      <c r="G812" s="64">
        <f>H812+I812</f>
        <v>0</v>
      </c>
      <c r="H812" s="64">
        <f>H814+H815</f>
        <v>0</v>
      </c>
      <c r="I812" s="64">
        <f>I814+I815</f>
        <v>0</v>
      </c>
    </row>
    <row r="813" spans="1:9" ht="36.75" hidden="1" outlineLevel="1" thickBot="1" x14ac:dyDescent="0.3">
      <c r="A813" s="194"/>
      <c r="B813" s="207"/>
      <c r="C813" s="614"/>
      <c r="D813" s="615"/>
      <c r="E813" s="189" t="s">
        <v>12</v>
      </c>
      <c r="F813" s="210"/>
      <c r="G813" s="64"/>
      <c r="H813" s="64"/>
      <c r="I813" s="64"/>
    </row>
    <row r="814" spans="1:9" ht="16.5" hidden="1" outlineLevel="1" thickBot="1" x14ac:dyDescent="0.3">
      <c r="A814" s="194"/>
      <c r="B814" s="207"/>
      <c r="C814" s="614"/>
      <c r="D814" s="615"/>
      <c r="E814" s="189" t="s">
        <v>13</v>
      </c>
      <c r="F814" s="210"/>
      <c r="G814" s="64">
        <f>H814+I814</f>
        <v>0</v>
      </c>
      <c r="H814" s="64"/>
      <c r="I814" s="64"/>
    </row>
    <row r="815" spans="1:9" ht="16.5" hidden="1" outlineLevel="1" thickBot="1" x14ac:dyDescent="0.3">
      <c r="A815" s="194"/>
      <c r="B815" s="207"/>
      <c r="C815" s="614"/>
      <c r="D815" s="615"/>
      <c r="E815" s="189" t="s">
        <v>13</v>
      </c>
      <c r="F815" s="210"/>
      <c r="G815" s="64">
        <f>H815+I815</f>
        <v>0</v>
      </c>
      <c r="H815" s="64"/>
      <c r="I815" s="64"/>
    </row>
    <row r="816" spans="1:9" ht="16.5" hidden="1" outlineLevel="1" thickBot="1" x14ac:dyDescent="0.3">
      <c r="A816" s="194">
        <v>3040</v>
      </c>
      <c r="B816" s="227" t="s">
        <v>99</v>
      </c>
      <c r="C816" s="607">
        <v>4</v>
      </c>
      <c r="D816" s="608">
        <v>0</v>
      </c>
      <c r="E816" s="197" t="s">
        <v>678</v>
      </c>
      <c r="F816" s="198" t="s">
        <v>679</v>
      </c>
      <c r="G816" s="64">
        <f>H816+I816</f>
        <v>0</v>
      </c>
      <c r="H816" s="64">
        <f>H818</f>
        <v>0</v>
      </c>
      <c r="I816" s="64">
        <f>I818</f>
        <v>0</v>
      </c>
    </row>
    <row r="817" spans="1:9" s="630" customFormat="1" ht="10.5" hidden="1" customHeight="1" outlineLevel="1" thickBot="1" x14ac:dyDescent="0.3">
      <c r="A817" s="194"/>
      <c r="B817" s="183"/>
      <c r="C817" s="607"/>
      <c r="D817" s="608"/>
      <c r="E817" s="189" t="s">
        <v>808</v>
      </c>
      <c r="F817" s="198"/>
      <c r="G817" s="64"/>
      <c r="H817" s="64"/>
      <c r="I817" s="64"/>
    </row>
    <row r="818" spans="1:9" ht="16.5" hidden="1" outlineLevel="1" thickBot="1" x14ac:dyDescent="0.3">
      <c r="A818" s="194">
        <v>3041</v>
      </c>
      <c r="B818" s="229" t="s">
        <v>99</v>
      </c>
      <c r="C818" s="614">
        <v>4</v>
      </c>
      <c r="D818" s="615">
        <v>1</v>
      </c>
      <c r="E818" s="189" t="s">
        <v>678</v>
      </c>
      <c r="F818" s="216" t="s">
        <v>680</v>
      </c>
      <c r="G818" s="64">
        <f>H818+I818</f>
        <v>0</v>
      </c>
      <c r="H818" s="64">
        <f>H820+H821</f>
        <v>0</v>
      </c>
      <c r="I818" s="64">
        <f>I820+I821</f>
        <v>0</v>
      </c>
    </row>
    <row r="819" spans="1:9" ht="36.75" hidden="1" outlineLevel="1" thickBot="1" x14ac:dyDescent="0.3">
      <c r="A819" s="194"/>
      <c r="B819" s="207"/>
      <c r="C819" s="614"/>
      <c r="D819" s="615"/>
      <c r="E819" s="189" t="s">
        <v>12</v>
      </c>
      <c r="F819" s="210"/>
      <c r="G819" s="64"/>
      <c r="H819" s="64"/>
      <c r="I819" s="64"/>
    </row>
    <row r="820" spans="1:9" ht="16.5" hidden="1" outlineLevel="1" thickBot="1" x14ac:dyDescent="0.3">
      <c r="A820" s="194"/>
      <c r="B820" s="207"/>
      <c r="C820" s="614"/>
      <c r="D820" s="615"/>
      <c r="E820" s="189" t="s">
        <v>13</v>
      </c>
      <c r="F820" s="210"/>
      <c r="G820" s="64">
        <f>H820+I820</f>
        <v>0</v>
      </c>
      <c r="H820" s="64"/>
      <c r="I820" s="64"/>
    </row>
    <row r="821" spans="1:9" ht="16.5" hidden="1" outlineLevel="1" thickBot="1" x14ac:dyDescent="0.3">
      <c r="A821" s="194"/>
      <c r="B821" s="207"/>
      <c r="C821" s="614"/>
      <c r="D821" s="615"/>
      <c r="E821" s="189" t="s">
        <v>13</v>
      </c>
      <c r="F821" s="210"/>
      <c r="G821" s="64">
        <f>H821+I821</f>
        <v>0</v>
      </c>
      <c r="H821" s="64"/>
      <c r="I821" s="64"/>
    </row>
    <row r="822" spans="1:9" ht="16.5" hidden="1" outlineLevel="1" thickBot="1" x14ac:dyDescent="0.3">
      <c r="A822" s="194">
        <v>3050</v>
      </c>
      <c r="B822" s="227" t="s">
        <v>99</v>
      </c>
      <c r="C822" s="607">
        <v>5</v>
      </c>
      <c r="D822" s="608">
        <v>0</v>
      </c>
      <c r="E822" s="197" t="s">
        <v>681</v>
      </c>
      <c r="F822" s="198" t="s">
        <v>682</v>
      </c>
      <c r="G822" s="64">
        <f>H822+I822</f>
        <v>0</v>
      </c>
      <c r="H822" s="64">
        <f>H824</f>
        <v>0</v>
      </c>
      <c r="I822" s="64">
        <f>I824</f>
        <v>0</v>
      </c>
    </row>
    <row r="823" spans="1:9" s="630" customFormat="1" ht="10.5" hidden="1" customHeight="1" outlineLevel="1" thickBot="1" x14ac:dyDescent="0.3">
      <c r="A823" s="194"/>
      <c r="B823" s="183"/>
      <c r="C823" s="607"/>
      <c r="D823" s="608"/>
      <c r="E823" s="189" t="s">
        <v>808</v>
      </c>
      <c r="F823" s="198"/>
      <c r="G823" s="64"/>
      <c r="H823" s="64"/>
      <c r="I823" s="64"/>
    </row>
    <row r="824" spans="1:9" ht="16.5" hidden="1" outlineLevel="1" thickBot="1" x14ac:dyDescent="0.3">
      <c r="A824" s="194">
        <v>3051</v>
      </c>
      <c r="B824" s="229" t="s">
        <v>99</v>
      </c>
      <c r="C824" s="614">
        <v>5</v>
      </c>
      <c r="D824" s="615">
        <v>1</v>
      </c>
      <c r="E824" s="189" t="s">
        <v>681</v>
      </c>
      <c r="F824" s="216" t="s">
        <v>682</v>
      </c>
      <c r="G824" s="64">
        <f>H824+I824</f>
        <v>0</v>
      </c>
      <c r="H824" s="64">
        <f>H826+H827</f>
        <v>0</v>
      </c>
      <c r="I824" s="64">
        <f>I826+I827</f>
        <v>0</v>
      </c>
    </row>
    <row r="825" spans="1:9" ht="36.75" hidden="1" outlineLevel="1" thickBot="1" x14ac:dyDescent="0.3">
      <c r="A825" s="194"/>
      <c r="B825" s="207"/>
      <c r="C825" s="614"/>
      <c r="D825" s="615"/>
      <c r="E825" s="189" t="s">
        <v>12</v>
      </c>
      <c r="F825" s="210"/>
      <c r="G825" s="64"/>
      <c r="H825" s="64"/>
      <c r="I825" s="64"/>
    </row>
    <row r="826" spans="1:9" ht="16.5" hidden="1" outlineLevel="1" thickBot="1" x14ac:dyDescent="0.3">
      <c r="A826" s="194"/>
      <c r="B826" s="207"/>
      <c r="C826" s="614"/>
      <c r="D826" s="615"/>
      <c r="E826" s="189" t="s">
        <v>13</v>
      </c>
      <c r="F826" s="210"/>
      <c r="G826" s="64">
        <f>H826+I826</f>
        <v>0</v>
      </c>
      <c r="H826" s="64"/>
      <c r="I826" s="64"/>
    </row>
    <row r="827" spans="1:9" ht="16.5" hidden="1" outlineLevel="1" thickBot="1" x14ac:dyDescent="0.3">
      <c r="A827" s="194"/>
      <c r="B827" s="207"/>
      <c r="C827" s="614"/>
      <c r="D827" s="615"/>
      <c r="E827" s="189" t="s">
        <v>13</v>
      </c>
      <c r="F827" s="210"/>
      <c r="G827" s="64">
        <f>H827+I827</f>
        <v>0</v>
      </c>
      <c r="H827" s="64"/>
      <c r="I827" s="64"/>
    </row>
    <row r="828" spans="1:9" ht="16.5" hidden="1" outlineLevel="1" thickBot="1" x14ac:dyDescent="0.3">
      <c r="A828" s="194">
        <v>3060</v>
      </c>
      <c r="B828" s="227" t="s">
        <v>99</v>
      </c>
      <c r="C828" s="607">
        <v>6</v>
      </c>
      <c r="D828" s="608">
        <v>0</v>
      </c>
      <c r="E828" s="197" t="s">
        <v>683</v>
      </c>
      <c r="F828" s="198" t="s">
        <v>684</v>
      </c>
      <c r="G828" s="64">
        <f>H828+I828</f>
        <v>0</v>
      </c>
      <c r="H828" s="64">
        <f>H830</f>
        <v>0</v>
      </c>
      <c r="I828" s="64">
        <f>I830</f>
        <v>0</v>
      </c>
    </row>
    <row r="829" spans="1:9" s="630" customFormat="1" ht="10.5" hidden="1" customHeight="1" outlineLevel="1" thickBot="1" x14ac:dyDescent="0.3">
      <c r="A829" s="194"/>
      <c r="B829" s="183"/>
      <c r="C829" s="607"/>
      <c r="D829" s="608"/>
      <c r="E829" s="189" t="s">
        <v>808</v>
      </c>
      <c r="F829" s="198"/>
      <c r="G829" s="64"/>
      <c r="H829" s="64"/>
      <c r="I829" s="64"/>
    </row>
    <row r="830" spans="1:9" ht="16.5" hidden="1" outlineLevel="1" thickBot="1" x14ac:dyDescent="0.3">
      <c r="A830" s="194">
        <v>3061</v>
      </c>
      <c r="B830" s="229" t="s">
        <v>99</v>
      </c>
      <c r="C830" s="614">
        <v>6</v>
      </c>
      <c r="D830" s="615">
        <v>1</v>
      </c>
      <c r="E830" s="189" t="s">
        <v>683</v>
      </c>
      <c r="F830" s="216" t="s">
        <v>684</v>
      </c>
      <c r="G830" s="64">
        <f>H830+I830</f>
        <v>0</v>
      </c>
      <c r="H830" s="64">
        <f>H832+H833</f>
        <v>0</v>
      </c>
      <c r="I830" s="64">
        <f>I832+I833</f>
        <v>0</v>
      </c>
    </row>
    <row r="831" spans="1:9" ht="36.75" hidden="1" outlineLevel="1" thickBot="1" x14ac:dyDescent="0.3">
      <c r="A831" s="194"/>
      <c r="B831" s="207"/>
      <c r="C831" s="614"/>
      <c r="D831" s="615"/>
      <c r="E831" s="189" t="s">
        <v>12</v>
      </c>
      <c r="F831" s="210"/>
      <c r="G831" s="64"/>
      <c r="H831" s="64"/>
      <c r="I831" s="64"/>
    </row>
    <row r="832" spans="1:9" ht="16.5" hidden="1" outlineLevel="1" thickBot="1" x14ac:dyDescent="0.3">
      <c r="A832" s="194"/>
      <c r="B832" s="207"/>
      <c r="C832" s="614"/>
      <c r="D832" s="615"/>
      <c r="E832" s="189" t="s">
        <v>13</v>
      </c>
      <c r="F832" s="210"/>
      <c r="G832" s="64">
        <f>H832+I832</f>
        <v>0</v>
      </c>
      <c r="H832" s="64"/>
      <c r="I832" s="64"/>
    </row>
    <row r="833" spans="1:9" ht="16.5" hidden="1" outlineLevel="1" thickBot="1" x14ac:dyDescent="0.3">
      <c r="A833" s="194"/>
      <c r="B833" s="207"/>
      <c r="C833" s="614"/>
      <c r="D833" s="615"/>
      <c r="E833" s="189" t="s">
        <v>13</v>
      </c>
      <c r="F833" s="210"/>
      <c r="G833" s="64">
        <f>H833+I833</f>
        <v>0</v>
      </c>
      <c r="H833" s="64"/>
      <c r="I833" s="64"/>
    </row>
    <row r="834" spans="1:9" ht="29.25" hidden="1" outlineLevel="1" thickBot="1" x14ac:dyDescent="0.3">
      <c r="A834" s="194">
        <v>3070</v>
      </c>
      <c r="B834" s="227" t="s">
        <v>99</v>
      </c>
      <c r="C834" s="607">
        <v>7</v>
      </c>
      <c r="D834" s="608">
        <v>0</v>
      </c>
      <c r="E834" s="197" t="s">
        <v>685</v>
      </c>
      <c r="F834" s="198" t="s">
        <v>686</v>
      </c>
      <c r="G834" s="64">
        <f>H834+I834</f>
        <v>0</v>
      </c>
      <c r="H834" s="64">
        <f>H836</f>
        <v>0</v>
      </c>
      <c r="I834" s="64">
        <f>I836</f>
        <v>0</v>
      </c>
    </row>
    <row r="835" spans="1:9" s="630" customFormat="1" ht="20.25" hidden="1" customHeight="1" outlineLevel="1" thickBot="1" x14ac:dyDescent="0.3">
      <c r="A835" s="194"/>
      <c r="B835" s="183"/>
      <c r="C835" s="607"/>
      <c r="D835" s="608"/>
      <c r="E835" s="189" t="s">
        <v>808</v>
      </c>
      <c r="F835" s="198"/>
      <c r="G835" s="64"/>
      <c r="H835" s="64"/>
      <c r="I835" s="64"/>
    </row>
    <row r="836" spans="1:9" ht="14.25" customHeight="1" outlineLevel="1" thickBot="1" x14ac:dyDescent="0.3">
      <c r="A836" s="194">
        <v>3071</v>
      </c>
      <c r="B836" s="229" t="s">
        <v>99</v>
      </c>
      <c r="C836" s="614">
        <v>7</v>
      </c>
      <c r="D836" s="615">
        <v>1</v>
      </c>
      <c r="E836" s="189" t="s">
        <v>685</v>
      </c>
      <c r="F836" s="216" t="s">
        <v>688</v>
      </c>
      <c r="G836" s="64">
        <f>H836+I836</f>
        <v>0</v>
      </c>
      <c r="H836" s="64">
        <f>H838+H839</f>
        <v>0</v>
      </c>
      <c r="I836" s="64">
        <f>I838+I839</f>
        <v>0</v>
      </c>
    </row>
    <row r="837" spans="1:9" ht="15" customHeight="1" outlineLevel="1" thickBot="1" x14ac:dyDescent="0.3">
      <c r="A837" s="194"/>
      <c r="B837" s="207"/>
      <c r="C837" s="614"/>
      <c r="D837" s="615"/>
      <c r="E837" s="189" t="s">
        <v>12</v>
      </c>
      <c r="F837" s="210"/>
      <c r="G837" s="64"/>
      <c r="H837" s="64"/>
      <c r="I837" s="64"/>
    </row>
    <row r="838" spans="1:9" ht="17.25" customHeight="1" outlineLevel="1" thickBot="1" x14ac:dyDescent="0.3">
      <c r="A838" s="194"/>
      <c r="B838" s="207"/>
      <c r="C838" s="614"/>
      <c r="D838" s="615"/>
      <c r="E838" s="189" t="s">
        <v>13</v>
      </c>
      <c r="F838" s="210"/>
      <c r="G838" s="64">
        <f>H838+I838</f>
        <v>0</v>
      </c>
      <c r="H838" s="64"/>
      <c r="I838" s="64"/>
    </row>
    <row r="839" spans="1:9" ht="18" customHeight="1" outlineLevel="1" thickBot="1" x14ac:dyDescent="0.3">
      <c r="A839" s="194"/>
      <c r="B839" s="207"/>
      <c r="C839" s="614"/>
      <c r="D839" s="615"/>
      <c r="E839" s="189" t="s">
        <v>13</v>
      </c>
      <c r="F839" s="210"/>
      <c r="G839" s="64">
        <f>H839+I839</f>
        <v>0</v>
      </c>
      <c r="H839" s="64"/>
      <c r="I839" s="64"/>
    </row>
    <row r="840" spans="1:9" ht="13.5" customHeight="1" outlineLevel="1" thickBot="1" x14ac:dyDescent="0.3">
      <c r="A840" s="194">
        <v>3080</v>
      </c>
      <c r="B840" s="227" t="s">
        <v>99</v>
      </c>
      <c r="C840" s="607">
        <v>8</v>
      </c>
      <c r="D840" s="608">
        <v>0</v>
      </c>
      <c r="E840" s="197" t="s">
        <v>689</v>
      </c>
      <c r="F840" s="198" t="s">
        <v>690</v>
      </c>
      <c r="G840" s="64">
        <f>H840+I840</f>
        <v>0</v>
      </c>
      <c r="H840" s="64">
        <f>H842</f>
        <v>0</v>
      </c>
      <c r="I840" s="64">
        <f>I842</f>
        <v>0</v>
      </c>
    </row>
    <row r="841" spans="1:9" s="630" customFormat="1" ht="14.25" customHeight="1" outlineLevel="1" thickBot="1" x14ac:dyDescent="0.3">
      <c r="A841" s="194"/>
      <c r="B841" s="183"/>
      <c r="C841" s="607"/>
      <c r="D841" s="608"/>
      <c r="E841" s="189" t="s">
        <v>808</v>
      </c>
      <c r="F841" s="198"/>
      <c r="G841" s="64"/>
      <c r="H841" s="64"/>
      <c r="I841" s="64"/>
    </row>
    <row r="842" spans="1:9" ht="13.5" customHeight="1" outlineLevel="1" thickBot="1" x14ac:dyDescent="0.3">
      <c r="A842" s="194">
        <v>3081</v>
      </c>
      <c r="B842" s="229" t="s">
        <v>99</v>
      </c>
      <c r="C842" s="614">
        <v>8</v>
      </c>
      <c r="D842" s="615">
        <v>1</v>
      </c>
      <c r="E842" s="189" t="s">
        <v>689</v>
      </c>
      <c r="F842" s="216" t="s">
        <v>691</v>
      </c>
      <c r="G842" s="64">
        <f>H842+I842</f>
        <v>0</v>
      </c>
      <c r="H842" s="64"/>
      <c r="I842" s="64">
        <f>I844</f>
        <v>0</v>
      </c>
    </row>
    <row r="843" spans="1:9" s="630" customFormat="1" ht="15.75" customHeight="1" outlineLevel="1" thickBot="1" x14ac:dyDescent="0.3">
      <c r="A843" s="194"/>
      <c r="B843" s="183"/>
      <c r="C843" s="607"/>
      <c r="D843" s="608"/>
      <c r="E843" s="189" t="s">
        <v>808</v>
      </c>
      <c r="F843" s="198"/>
      <c r="G843" s="64"/>
      <c r="H843" s="64"/>
      <c r="I843" s="64"/>
    </row>
    <row r="844" spans="1:9" ht="29.25" thickBot="1" x14ac:dyDescent="0.3">
      <c r="A844" s="194">
        <v>3070</v>
      </c>
      <c r="B844" s="227" t="s">
        <v>99</v>
      </c>
      <c r="C844" s="607">
        <v>7</v>
      </c>
      <c r="D844" s="608">
        <v>0</v>
      </c>
      <c r="E844" s="197" t="s">
        <v>293</v>
      </c>
      <c r="F844" s="198" t="s">
        <v>693</v>
      </c>
      <c r="G844" s="788">
        <f>H844+I844</f>
        <v>25000</v>
      </c>
      <c r="H844" s="788">
        <f>H846+H850</f>
        <v>25000</v>
      </c>
      <c r="I844" s="807">
        <f>I846+I850</f>
        <v>0</v>
      </c>
    </row>
    <row r="845" spans="1:9" s="630" customFormat="1" ht="9.75" customHeight="1" thickBot="1" x14ac:dyDescent="0.3">
      <c r="A845" s="194"/>
      <c r="B845" s="183"/>
      <c r="C845" s="607"/>
      <c r="D845" s="608"/>
      <c r="E845" s="189" t="s">
        <v>808</v>
      </c>
      <c r="F845" s="198"/>
      <c r="G845" s="807"/>
      <c r="H845" s="807"/>
      <c r="I845" s="807"/>
    </row>
    <row r="846" spans="1:9" ht="17.25" hidden="1" customHeight="1" thickBot="1" x14ac:dyDescent="0.3">
      <c r="A846" s="240">
        <v>3091</v>
      </c>
      <c r="B846" s="229" t="s">
        <v>99</v>
      </c>
      <c r="C846" s="632">
        <v>9</v>
      </c>
      <c r="D846" s="633">
        <v>1</v>
      </c>
      <c r="E846" s="243" t="s">
        <v>692</v>
      </c>
      <c r="F846" s="244" t="s">
        <v>694</v>
      </c>
      <c r="G846" s="807">
        <f>H846+I846</f>
        <v>0</v>
      </c>
      <c r="H846" s="807">
        <f>H848+H849</f>
        <v>0</v>
      </c>
      <c r="I846" s="807">
        <f>I848+I849</f>
        <v>0</v>
      </c>
    </row>
    <row r="847" spans="1:9" ht="36.75" hidden="1" thickBot="1" x14ac:dyDescent="0.3">
      <c r="A847" s="194"/>
      <c r="B847" s="207"/>
      <c r="C847" s="614"/>
      <c r="D847" s="615"/>
      <c r="E847" s="189" t="s">
        <v>12</v>
      </c>
      <c r="F847" s="210"/>
      <c r="G847" s="807"/>
      <c r="H847" s="807"/>
      <c r="I847" s="807"/>
    </row>
    <row r="848" spans="1:9" ht="16.5" hidden="1" thickBot="1" x14ac:dyDescent="0.3">
      <c r="A848" s="194"/>
      <c r="B848" s="207"/>
      <c r="C848" s="614"/>
      <c r="D848" s="615"/>
      <c r="E848" s="189" t="s">
        <v>13</v>
      </c>
      <c r="F848" s="210"/>
      <c r="G848" s="807">
        <f>H848+I848</f>
        <v>0</v>
      </c>
      <c r="H848" s="807"/>
      <c r="I848" s="807"/>
    </row>
    <row r="849" spans="1:15" ht="16.5" hidden="1" thickBot="1" x14ac:dyDescent="0.3">
      <c r="A849" s="194"/>
      <c r="B849" s="207"/>
      <c r="C849" s="614"/>
      <c r="D849" s="615"/>
      <c r="E849" s="189" t="s">
        <v>13</v>
      </c>
      <c r="F849" s="210"/>
      <c r="G849" s="807">
        <f>H849+I849</f>
        <v>0</v>
      </c>
      <c r="H849" s="807"/>
      <c r="I849" s="807"/>
    </row>
    <row r="850" spans="1:15" ht="30" customHeight="1" thickBot="1" x14ac:dyDescent="0.3">
      <c r="A850" s="240">
        <v>3071</v>
      </c>
      <c r="B850" s="229" t="s">
        <v>99</v>
      </c>
      <c r="C850" s="632">
        <v>7</v>
      </c>
      <c r="D850" s="633">
        <v>1</v>
      </c>
      <c r="E850" s="655" t="s">
        <v>293</v>
      </c>
      <c r="F850" s="244"/>
      <c r="G850" s="788">
        <f>H850+I850</f>
        <v>25000</v>
      </c>
      <c r="H850" s="788">
        <f>H852+H853</f>
        <v>25000</v>
      </c>
      <c r="I850" s="788">
        <f>I852+I853</f>
        <v>0</v>
      </c>
    </row>
    <row r="851" spans="1:15" ht="36.75" thickBot="1" x14ac:dyDescent="0.3">
      <c r="A851" s="194"/>
      <c r="B851" s="207"/>
      <c r="C851" s="614"/>
      <c r="D851" s="615"/>
      <c r="E851" s="189" t="s">
        <v>12</v>
      </c>
      <c r="F851" s="210"/>
      <c r="G851" s="64"/>
      <c r="H851" s="64"/>
      <c r="I851" s="64"/>
      <c r="O851" s="93"/>
    </row>
    <row r="852" spans="1:15" ht="23.25" customHeight="1" thickBot="1" x14ac:dyDescent="0.3">
      <c r="A852" s="194"/>
      <c r="B852" s="207"/>
      <c r="C852" s="614"/>
      <c r="D852" s="615"/>
      <c r="E852" s="189">
        <v>4729</v>
      </c>
      <c r="F852" s="210"/>
      <c r="G852" s="788">
        <f>H852+I852</f>
        <v>25000</v>
      </c>
      <c r="H852" s="789">
        <v>25000</v>
      </c>
      <c r="I852" s="807"/>
      <c r="O852" s="93"/>
    </row>
    <row r="853" spans="1:15" ht="23.25" customHeight="1" thickBot="1" x14ac:dyDescent="0.3">
      <c r="A853" s="194"/>
      <c r="B853" s="207"/>
      <c r="C853" s="614"/>
      <c r="D853" s="615"/>
      <c r="E853" s="189" t="s">
        <v>974</v>
      </c>
      <c r="F853" s="210"/>
      <c r="G853" s="788">
        <f>H853+I853</f>
        <v>0</v>
      </c>
      <c r="H853" s="788"/>
      <c r="I853" s="807"/>
      <c r="O853" s="93"/>
    </row>
    <row r="854" spans="1:15" s="629" customFormat="1" ht="32.25" customHeight="1" thickBot="1" x14ac:dyDescent="0.25">
      <c r="A854" s="634">
        <v>3100</v>
      </c>
      <c r="B854" s="635" t="s">
        <v>100</v>
      </c>
      <c r="C854" s="635">
        <v>0</v>
      </c>
      <c r="D854" s="636">
        <v>0</v>
      </c>
      <c r="E854" s="637" t="s">
        <v>877</v>
      </c>
      <c r="F854" s="638"/>
      <c r="G854" s="71"/>
      <c r="H854" s="806">
        <f>H856</f>
        <v>150000</v>
      </c>
      <c r="I854" s="70">
        <f>I856</f>
        <v>0</v>
      </c>
      <c r="O854" s="101"/>
    </row>
    <row r="855" spans="1:15" ht="15" customHeight="1" thickBot="1" x14ac:dyDescent="0.3">
      <c r="A855" s="240"/>
      <c r="B855" s="183"/>
      <c r="C855" s="605"/>
      <c r="D855" s="606"/>
      <c r="E855" s="189" t="s">
        <v>807</v>
      </c>
      <c r="F855" s="190"/>
      <c r="G855" s="64"/>
      <c r="H855" s="64"/>
      <c r="I855" s="64"/>
      <c r="O855" s="93"/>
    </row>
    <row r="856" spans="1:15" ht="21.75" customHeight="1" thickBot="1" x14ac:dyDescent="0.3">
      <c r="A856" s="240">
        <v>3110</v>
      </c>
      <c r="B856" s="250" t="s">
        <v>100</v>
      </c>
      <c r="C856" s="250">
        <v>1</v>
      </c>
      <c r="D856" s="251">
        <v>0</v>
      </c>
      <c r="E856" s="238" t="s">
        <v>737</v>
      </c>
      <c r="F856" s="216"/>
      <c r="G856" s="788"/>
      <c r="H856" s="788">
        <f>H858</f>
        <v>150000</v>
      </c>
      <c r="I856" s="788">
        <f>I858</f>
        <v>0</v>
      </c>
      <c r="O856" s="93"/>
    </row>
    <row r="857" spans="1:15" s="630" customFormat="1" ht="16.5" customHeight="1" thickBot="1" x14ac:dyDescent="0.3">
      <c r="A857" s="240"/>
      <c r="B857" s="183"/>
      <c r="C857" s="607"/>
      <c r="D857" s="608"/>
      <c r="E857" s="189" t="s">
        <v>808</v>
      </c>
      <c r="F857" s="198"/>
      <c r="G857" s="788"/>
      <c r="H857" s="788"/>
      <c r="I857" s="788"/>
    </row>
    <row r="858" spans="1:15" ht="16.5" thickBot="1" x14ac:dyDescent="0.3">
      <c r="A858" s="639">
        <v>3112</v>
      </c>
      <c r="B858" s="640" t="s">
        <v>100</v>
      </c>
      <c r="C858" s="640">
        <v>1</v>
      </c>
      <c r="D858" s="641">
        <v>2</v>
      </c>
      <c r="E858" s="642" t="s">
        <v>738</v>
      </c>
      <c r="F858" s="643"/>
      <c r="G858" s="805"/>
      <c r="H858" s="805">
        <f>SUM(H860:H861)</f>
        <v>150000</v>
      </c>
      <c r="I858" s="805">
        <f>SUM(I860:I861)</f>
        <v>0</v>
      </c>
    </row>
    <row r="859" spans="1:15" ht="24.75" customHeight="1" thickBot="1" x14ac:dyDescent="0.3">
      <c r="A859" s="194"/>
      <c r="B859" s="207"/>
      <c r="C859" s="614"/>
      <c r="D859" s="615"/>
      <c r="E859" s="189" t="s">
        <v>12</v>
      </c>
      <c r="F859" s="210"/>
      <c r="G859" s="788"/>
      <c r="H859" s="788"/>
      <c r="I859" s="788"/>
    </row>
    <row r="860" spans="1:15" ht="15" customHeight="1" thickBot="1" x14ac:dyDescent="0.3">
      <c r="A860" s="194"/>
      <c r="B860" s="207"/>
      <c r="C860" s="614"/>
      <c r="D860" s="615"/>
      <c r="E860" s="189">
        <v>4891</v>
      </c>
      <c r="F860" s="210"/>
      <c r="G860" s="788"/>
      <c r="H860" s="788">
        <f>Sheet1!F141</f>
        <v>150000</v>
      </c>
      <c r="I860" s="788"/>
    </row>
    <row r="861" spans="1:15" ht="16.5" hidden="1" thickBot="1" x14ac:dyDescent="0.3">
      <c r="A861" s="194"/>
      <c r="B861" s="207"/>
      <c r="C861" s="614"/>
      <c r="D861" s="615"/>
      <c r="E861" s="189" t="s">
        <v>13</v>
      </c>
      <c r="F861" s="210"/>
      <c r="G861" s="64">
        <f>H861+I861</f>
        <v>0</v>
      </c>
      <c r="H861" s="72"/>
      <c r="I861" s="72"/>
    </row>
    <row r="862" spans="1:15" x14ac:dyDescent="0.25">
      <c r="B862" s="644"/>
      <c r="C862" s="645"/>
      <c r="D862" s="646"/>
    </row>
    <row r="863" spans="1:15" x14ac:dyDescent="0.25">
      <c r="B863" s="648"/>
      <c r="C863" s="645"/>
      <c r="D863" s="646"/>
    </row>
    <row r="864" spans="1:15" x14ac:dyDescent="0.25">
      <c r="B864" s="648"/>
      <c r="C864" s="645"/>
      <c r="D864" s="646"/>
      <c r="E864" s="98"/>
    </row>
    <row r="865" spans="2:7" x14ac:dyDescent="0.25">
      <c r="B865" s="648"/>
      <c r="C865" s="649"/>
      <c r="D865" s="650"/>
    </row>
    <row r="873" spans="2:7" ht="28.5" customHeight="1" x14ac:dyDescent="0.25">
      <c r="E873" s="939"/>
      <c r="F873" s="939"/>
      <c r="G873" s="939"/>
    </row>
  </sheetData>
  <mergeCells count="12">
    <mergeCell ref="H5:I5"/>
    <mergeCell ref="E873:G873"/>
    <mergeCell ref="A1:I1"/>
    <mergeCell ref="A2:I2"/>
    <mergeCell ref="H4:I4"/>
    <mergeCell ref="A5:A6"/>
    <mergeCell ref="E5:E6"/>
    <mergeCell ref="F5:F6"/>
    <mergeCell ref="G5:G6"/>
    <mergeCell ref="B5:B6"/>
    <mergeCell ref="C5:C6"/>
    <mergeCell ref="D5:D6"/>
  </mergeCells>
  <phoneticPr fontId="0" type="noConversion"/>
  <pageMargins left="0" right="0" top="0.27559055118110237" bottom="0.43307086614173229" header="0.15748031496062992" footer="0.23622047244094491"/>
  <pageSetup paperSize="9" scale="95" firstPageNumber="2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Sheet1 (2)</vt:lpstr>
      <vt:lpstr>Sheet1</vt:lpstr>
      <vt:lpstr>Sheet2</vt:lpstr>
      <vt:lpstr>Sheet3</vt:lpstr>
      <vt:lpstr>Sheet4</vt:lpstr>
      <vt:lpstr>Sheet5</vt:lpstr>
      <vt:lpstr>Sheet6</vt:lpstr>
      <vt:lpstr>Sheet1!Заголовки_для_печати</vt:lpstr>
      <vt:lpstr>'Sheet1 (2)'!Заголовки_для_печати</vt:lpstr>
      <vt:lpstr>Sheet2!Заголовки_для_печати</vt:lpstr>
      <vt:lpstr>Sheet3!Заголовки_для_печати</vt:lpstr>
      <vt:lpstr>Sheet6!Заголовки_для_печати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ADmin</cp:lastModifiedBy>
  <cp:lastPrinted>2023-01-03T07:01:07Z</cp:lastPrinted>
  <dcterms:created xsi:type="dcterms:W3CDTF">1996-10-14T23:33:28Z</dcterms:created>
  <dcterms:modified xsi:type="dcterms:W3CDTF">2023-01-03T07:01:13Z</dcterms:modified>
</cp:coreProperties>
</file>