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it\Desktop\Anahit\Anahit\1-ին նստաշրջան\4-րդ նիստ 27.12.2023\"/>
    </mc:Choice>
  </mc:AlternateContent>
  <xr:revisionPtr revIDLastSave="0" documentId="13_ncr:1_{604618AF-66CC-4BF7-953A-61DC4144CBF9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հավելված" sheetId="9" r:id="rId1"/>
    <sheet name="Sheet1 (2)" sheetId="8" r:id="rId2"/>
    <sheet name="Sheet1" sheetId="2" r:id="rId3"/>
    <sheet name="Sheet2" sheetId="3" r:id="rId4"/>
    <sheet name="Sheet3" sheetId="4" r:id="rId5"/>
    <sheet name="Sheet4" sheetId="5" r:id="rId6"/>
    <sheet name="Sheet5" sheetId="6" r:id="rId7"/>
    <sheet name="Sheet6" sheetId="7" r:id="rId8"/>
  </sheets>
  <definedNames>
    <definedName name="_xlnm.Print_Titles" localSheetId="2">Sheet1!$4:$7</definedName>
    <definedName name="_xlnm.Print_Titles" localSheetId="1">'Sheet1 (2)'!$5:$7</definedName>
    <definedName name="_xlnm.Print_Titles" localSheetId="3">Sheet2!$5:$7</definedName>
    <definedName name="_xlnm.Print_Titles" localSheetId="4">Sheet3!$5:$7</definedName>
    <definedName name="_xlnm.Print_Titles" localSheetId="6">Sheet5!#REF!</definedName>
    <definedName name="_xlnm.Print_Titles" localSheetId="7">Sheet6!$5:$7</definedName>
    <definedName name="_xlnm.Print_Area" localSheetId="2">Sheet1!$A$1:$F$142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1" i="7" l="1"/>
  <c r="E142" i="2" l="1"/>
  <c r="E120" i="2"/>
  <c r="E16" i="2"/>
  <c r="F141" i="2" l="1"/>
  <c r="H877" i="7" s="1"/>
  <c r="I388" i="7"/>
  <c r="E26" i="8" l="1"/>
  <c r="E23" i="8" s="1"/>
  <c r="F184" i="4" l="1"/>
  <c r="I457" i="7"/>
  <c r="G468" i="7"/>
  <c r="E126" i="4" l="1"/>
  <c r="E56" i="4" l="1"/>
  <c r="G724" i="7"/>
  <c r="I711" i="7"/>
  <c r="G728" i="7"/>
  <c r="E54" i="6" l="1"/>
  <c r="D54" i="6" s="1"/>
  <c r="H259" i="7" l="1"/>
  <c r="G264" i="7"/>
  <c r="E50" i="4" l="1"/>
  <c r="E119" i="4"/>
  <c r="F178" i="4"/>
  <c r="G466" i="7"/>
  <c r="F91" i="2"/>
  <c r="F190" i="4"/>
  <c r="F179" i="4"/>
  <c r="H471" i="7"/>
  <c r="G476" i="7"/>
  <c r="G730" i="7"/>
  <c r="E34" i="4"/>
  <c r="G30" i="7"/>
  <c r="I589" i="7"/>
  <c r="E39" i="4"/>
  <c r="E38" i="4"/>
  <c r="G35" i="7"/>
  <c r="E48" i="4"/>
  <c r="G21" i="7"/>
  <c r="F182" i="4"/>
  <c r="G478" i="7"/>
  <c r="G118" i="7"/>
  <c r="F183" i="4"/>
  <c r="I608" i="7"/>
  <c r="G618" i="7"/>
  <c r="I661" i="7"/>
  <c r="G664" i="7"/>
  <c r="G602" i="7"/>
  <c r="G726" i="7"/>
  <c r="F188" i="4"/>
  <c r="G42" i="7"/>
  <c r="D118" i="8" l="1"/>
  <c r="D119" i="8"/>
  <c r="D120" i="8"/>
  <c r="E110" i="2"/>
  <c r="E108" i="2"/>
  <c r="E107" i="2"/>
  <c r="E84" i="2"/>
  <c r="E79" i="2"/>
  <c r="E19" i="2"/>
  <c r="E117" i="8" l="1"/>
  <c r="D17" i="8"/>
  <c r="I13" i="7"/>
  <c r="I13" i="3" s="1"/>
  <c r="E87" i="4"/>
  <c r="I277" i="7"/>
  <c r="E127" i="2"/>
  <c r="E13" i="8"/>
  <c r="H619" i="7"/>
  <c r="G262" i="7"/>
  <c r="G46" i="7"/>
  <c r="E119" i="2" l="1"/>
  <c r="D117" i="8"/>
  <c r="I624" i="7"/>
  <c r="G43" i="7"/>
  <c r="N82" i="8"/>
  <c r="L82" i="8"/>
  <c r="P82" i="8" s="1"/>
  <c r="H155" i="7"/>
  <c r="E53" i="4"/>
  <c r="E44" i="4"/>
  <c r="E31" i="4"/>
  <c r="E30" i="4"/>
  <c r="E32" i="4"/>
  <c r="E60" i="4"/>
  <c r="E67" i="4"/>
  <c r="E49" i="4"/>
  <c r="E46" i="4"/>
  <c r="E63" i="4"/>
  <c r="E33" i="4"/>
  <c r="G17" i="7"/>
  <c r="E16" i="4"/>
  <c r="F189" i="4"/>
  <c r="E152" i="4"/>
  <c r="E66" i="4"/>
  <c r="E57" i="4"/>
  <c r="E45" i="4"/>
  <c r="E29" i="4"/>
  <c r="E20" i="2"/>
  <c r="H711" i="7"/>
  <c r="H661" i="7"/>
  <c r="H225" i="3" s="1"/>
  <c r="I471" i="7"/>
  <c r="I176" i="3" s="1"/>
  <c r="H457" i="7"/>
  <c r="H173" i="3" s="1"/>
  <c r="I112" i="7"/>
  <c r="H112" i="7"/>
  <c r="H13" i="7"/>
  <c r="E114" i="8"/>
  <c r="D28" i="8"/>
  <c r="D26" i="8" s="1"/>
  <c r="G725" i="7" l="1"/>
  <c r="G663" i="7"/>
  <c r="H640" i="7"/>
  <c r="G644" i="7"/>
  <c r="G643" i="7"/>
  <c r="G646" i="7"/>
  <c r="G642" i="7"/>
  <c r="H624" i="7"/>
  <c r="G639" i="7"/>
  <c r="G638" i="7"/>
  <c r="G637" i="7"/>
  <c r="G633" i="7"/>
  <c r="G629" i="7"/>
  <c r="G628" i="7"/>
  <c r="H608" i="7"/>
  <c r="G616" i="7"/>
  <c r="G613" i="7"/>
  <c r="G612" i="7"/>
  <c r="G611" i="7"/>
  <c r="I494" i="7"/>
  <c r="G510" i="7"/>
  <c r="G480" i="7"/>
  <c r="G479" i="7"/>
  <c r="H176" i="3"/>
  <c r="G477" i="7"/>
  <c r="G475" i="7"/>
  <c r="I173" i="3"/>
  <c r="G467" i="7"/>
  <c r="G465" i="7"/>
  <c r="G464" i="7"/>
  <c r="G463" i="7"/>
  <c r="G462" i="7"/>
  <c r="G461" i="7"/>
  <c r="I394" i="7"/>
  <c r="I147" i="3" s="1"/>
  <c r="G402" i="7"/>
  <c r="G401" i="7"/>
  <c r="H394" i="7"/>
  <c r="G400" i="7"/>
  <c r="G399" i="7"/>
  <c r="G397" i="7"/>
  <c r="I312" i="7"/>
  <c r="I116" i="3" s="1"/>
  <c r="I322" i="7"/>
  <c r="G325" i="7"/>
  <c r="G324" i="7"/>
  <c r="H277" i="7"/>
  <c r="G280" i="7"/>
  <c r="H185" i="7"/>
  <c r="G186" i="7"/>
  <c r="G187" i="7"/>
  <c r="G188" i="7"/>
  <c r="G134" i="7"/>
  <c r="G133" i="7"/>
  <c r="G131" i="7"/>
  <c r="G126" i="7"/>
  <c r="G115" i="7"/>
  <c r="G114" i="7"/>
  <c r="G84" i="7"/>
  <c r="G44" i="7"/>
  <c r="G45" i="7"/>
  <c r="E47" i="4"/>
  <c r="G25" i="7"/>
  <c r="G20" i="7"/>
  <c r="G19" i="7"/>
  <c r="E40" i="4"/>
  <c r="G18" i="7"/>
  <c r="E18" i="4"/>
  <c r="G16" i="7"/>
  <c r="G603" i="7" l="1"/>
  <c r="G604" i="7"/>
  <c r="G605" i="7"/>
  <c r="G509" i="7"/>
  <c r="G315" i="7"/>
  <c r="G314" i="7"/>
  <c r="H312" i="7"/>
  <c r="G713" i="7"/>
  <c r="G117" i="7"/>
  <c r="G124" i="7"/>
  <c r="D52" i="8"/>
  <c r="D51" i="8"/>
  <c r="E116" i="2"/>
  <c r="E108" i="8"/>
  <c r="D108" i="8" s="1"/>
  <c r="D23" i="8"/>
  <c r="D43" i="8"/>
  <c r="D42" i="8"/>
  <c r="D40" i="8"/>
  <c r="D31" i="8"/>
  <c r="D112" i="8"/>
  <c r="D105" i="8"/>
  <c r="D106" i="8"/>
  <c r="E124" i="8"/>
  <c r="D124" i="8" s="1"/>
  <c r="D123" i="8" s="1"/>
  <c r="D127" i="8"/>
  <c r="D126" i="8"/>
  <c r="D122" i="8"/>
  <c r="D114" i="8" s="1"/>
  <c r="D37" i="8"/>
  <c r="D33" i="8"/>
  <c r="D34" i="8"/>
  <c r="E48" i="8"/>
  <c r="D48" i="8" s="1"/>
  <c r="D143" i="8"/>
  <c r="F138" i="8"/>
  <c r="F92" i="8" s="1"/>
  <c r="E138" i="8"/>
  <c r="D107" i="8"/>
  <c r="D104" i="8"/>
  <c r="E101" i="8"/>
  <c r="D90" i="8"/>
  <c r="D87" i="8" s="1"/>
  <c r="F87" i="8"/>
  <c r="F62" i="8" s="1"/>
  <c r="D85" i="8"/>
  <c r="D84" i="8"/>
  <c r="D80" i="8"/>
  <c r="E77" i="8"/>
  <c r="E62" i="8" s="1"/>
  <c r="D32" i="8"/>
  <c r="D20" i="8"/>
  <c r="E18" i="8"/>
  <c r="D18" i="8" s="1"/>
  <c r="D16" i="8"/>
  <c r="D15" i="8"/>
  <c r="D13" i="8"/>
  <c r="D91" i="2"/>
  <c r="D62" i="8" l="1"/>
  <c r="E21" i="8"/>
  <c r="E123" i="8"/>
  <c r="E46" i="8"/>
  <c r="D46" i="8" s="1"/>
  <c r="D138" i="8"/>
  <c r="D77" i="8"/>
  <c r="F8" i="8"/>
  <c r="D101" i="8"/>
  <c r="H296" i="3"/>
  <c r="E135" i="4"/>
  <c r="E10" i="8" l="1"/>
  <c r="D10" i="8" s="1"/>
  <c r="E92" i="8"/>
  <c r="D92" i="8" s="1"/>
  <c r="D21" i="8"/>
  <c r="D8" i="8" l="1"/>
  <c r="E8" i="8"/>
  <c r="D126" i="4"/>
  <c r="G121" i="7"/>
  <c r="G122" i="7"/>
  <c r="G123" i="7"/>
  <c r="G120" i="7"/>
  <c r="D119" i="4" l="1"/>
  <c r="D115" i="4" s="1"/>
  <c r="E115" i="4"/>
  <c r="E137" i="2" l="1"/>
  <c r="E151" i="4" l="1"/>
  <c r="G130" i="7" l="1"/>
  <c r="E91" i="4"/>
  <c r="G129" i="7"/>
  <c r="G727" i="7"/>
  <c r="I33" i="3" l="1"/>
  <c r="I31" i="3" s="1"/>
  <c r="G136" i="7"/>
  <c r="G137" i="7"/>
  <c r="F58" i="6"/>
  <c r="D58" i="6" s="1"/>
  <c r="D42" i="2"/>
  <c r="D41" i="2"/>
  <c r="D50" i="4"/>
  <c r="D33" i="4"/>
  <c r="H52" i="3"/>
  <c r="H50" i="3" s="1"/>
  <c r="H13" i="3"/>
  <c r="G39" i="7"/>
  <c r="G40" i="7"/>
  <c r="G41" i="7"/>
  <c r="G48" i="7"/>
  <c r="G49" i="7"/>
  <c r="G50" i="7"/>
  <c r="G52" i="7"/>
  <c r="G53" i="7"/>
  <c r="G54" i="7"/>
  <c r="G56" i="7"/>
  <c r="G58" i="7"/>
  <c r="G59" i="7"/>
  <c r="G60" i="7"/>
  <c r="D87" i="2"/>
  <c r="D39" i="4"/>
  <c r="G486" i="7"/>
  <c r="G317" i="7"/>
  <c r="G318" i="7"/>
  <c r="G319" i="7"/>
  <c r="G320" i="7"/>
  <c r="G321" i="7"/>
  <c r="G322" i="7"/>
  <c r="D190" i="4"/>
  <c r="G135" i="7"/>
  <c r="G132" i="7"/>
  <c r="D44" i="4"/>
  <c r="D182" i="4"/>
  <c r="E111" i="2"/>
  <c r="D111" i="2" s="1"/>
  <c r="D84" i="2"/>
  <c r="D53" i="4"/>
  <c r="G185" i="7"/>
  <c r="H294" i="3"/>
  <c r="G37" i="7"/>
  <c r="E13" i="2"/>
  <c r="D15" i="2"/>
  <c r="D16" i="2"/>
  <c r="E17" i="2"/>
  <c r="D17" i="2" s="1"/>
  <c r="D19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E47" i="2"/>
  <c r="D47" i="2" s="1"/>
  <c r="D50" i="2"/>
  <c r="D51" i="2"/>
  <c r="E55" i="2"/>
  <c r="D55" i="2" s="1"/>
  <c r="D57" i="2"/>
  <c r="D58" i="2"/>
  <c r="D59" i="2"/>
  <c r="D60" i="2"/>
  <c r="E64" i="2"/>
  <c r="D64" i="2" s="1"/>
  <c r="D66" i="2"/>
  <c r="F67" i="2"/>
  <c r="D67" i="2" s="1"/>
  <c r="D69" i="2"/>
  <c r="E70" i="2"/>
  <c r="D72" i="2"/>
  <c r="F73" i="2"/>
  <c r="D73" i="2" s="1"/>
  <c r="D75" i="2"/>
  <c r="D79" i="2"/>
  <c r="E80" i="2"/>
  <c r="D80" i="2" s="1"/>
  <c r="D82" i="2"/>
  <c r="D83" i="2"/>
  <c r="E85" i="2"/>
  <c r="D85" i="2" s="1"/>
  <c r="F92" i="2"/>
  <c r="D92" i="2" s="1"/>
  <c r="D94" i="2"/>
  <c r="F98" i="2"/>
  <c r="D98" i="2" s="1"/>
  <c r="D100" i="2"/>
  <c r="E101" i="2"/>
  <c r="D103" i="2"/>
  <c r="E104" i="2"/>
  <c r="D104" i="2" s="1"/>
  <c r="D107" i="2"/>
  <c r="D108" i="2"/>
  <c r="D109" i="2"/>
  <c r="D110" i="2"/>
  <c r="D114" i="2"/>
  <c r="D115" i="2"/>
  <c r="D116" i="2"/>
  <c r="D119" i="2"/>
  <c r="D120" i="2"/>
  <c r="D121" i="2"/>
  <c r="E122" i="2"/>
  <c r="D125" i="2"/>
  <c r="D126" i="2"/>
  <c r="D127" i="2"/>
  <c r="D130" i="2"/>
  <c r="D131" i="2"/>
  <c r="F132" i="2"/>
  <c r="D132" i="2" s="1"/>
  <c r="D135" i="2"/>
  <c r="D136" i="2"/>
  <c r="F137" i="2"/>
  <c r="D142" i="2"/>
  <c r="G12" i="3"/>
  <c r="G14" i="3"/>
  <c r="G15" i="3"/>
  <c r="H16" i="3"/>
  <c r="I16" i="3"/>
  <c r="G17" i="3"/>
  <c r="G18" i="3"/>
  <c r="G19" i="3"/>
  <c r="G21" i="3"/>
  <c r="G22" i="3"/>
  <c r="G23" i="3"/>
  <c r="H25" i="3"/>
  <c r="I25" i="3"/>
  <c r="G26" i="3"/>
  <c r="G27" i="3"/>
  <c r="H28" i="3"/>
  <c r="I28" i="3"/>
  <c r="G29" i="3"/>
  <c r="G30" i="3"/>
  <c r="G32" i="3"/>
  <c r="H34" i="3"/>
  <c r="I34" i="3"/>
  <c r="G35" i="3"/>
  <c r="G36" i="3"/>
  <c r="G38" i="3"/>
  <c r="I39" i="3"/>
  <c r="I37" i="3" s="1"/>
  <c r="G40" i="3"/>
  <c r="G41" i="3"/>
  <c r="G43" i="3"/>
  <c r="G44" i="3"/>
  <c r="G46" i="3"/>
  <c r="H47" i="3"/>
  <c r="I47" i="3"/>
  <c r="G48" i="3"/>
  <c r="G49" i="3"/>
  <c r="I50" i="3"/>
  <c r="G51" i="3"/>
  <c r="H53" i="3"/>
  <c r="I53" i="3"/>
  <c r="G54" i="3"/>
  <c r="G55" i="3"/>
  <c r="H56" i="3"/>
  <c r="I56" i="3"/>
  <c r="G57" i="3"/>
  <c r="G58" i="3"/>
  <c r="G59" i="3"/>
  <c r="H60" i="3"/>
  <c r="I60" i="3"/>
  <c r="G61" i="3"/>
  <c r="G62" i="3"/>
  <c r="G64" i="3"/>
  <c r="H65" i="3"/>
  <c r="I65" i="3"/>
  <c r="G66" i="3"/>
  <c r="G67" i="3"/>
  <c r="G68" i="3"/>
  <c r="G69" i="3"/>
  <c r="H70" i="3"/>
  <c r="I70" i="3"/>
  <c r="G71" i="3"/>
  <c r="G72" i="3"/>
  <c r="H73" i="3"/>
  <c r="I73" i="3"/>
  <c r="G74" i="3"/>
  <c r="G75" i="3"/>
  <c r="G76" i="3"/>
  <c r="H77" i="3"/>
  <c r="I77" i="3"/>
  <c r="G78" i="3"/>
  <c r="G79" i="3"/>
  <c r="H80" i="3"/>
  <c r="I80" i="3"/>
  <c r="G81" i="3"/>
  <c r="G82" i="3"/>
  <c r="H83" i="3"/>
  <c r="I83" i="3"/>
  <c r="G84" i="3"/>
  <c r="G85" i="3"/>
  <c r="H86" i="3"/>
  <c r="I86" i="3"/>
  <c r="G87" i="3"/>
  <c r="G88" i="3"/>
  <c r="G90" i="3"/>
  <c r="H91" i="3"/>
  <c r="I91" i="3"/>
  <c r="G92" i="3"/>
  <c r="G93" i="3"/>
  <c r="G94" i="3"/>
  <c r="G96" i="3"/>
  <c r="G98" i="3"/>
  <c r="G99" i="3"/>
  <c r="H101" i="3"/>
  <c r="I101" i="3"/>
  <c r="G102" i="3"/>
  <c r="G103" i="3"/>
  <c r="G104" i="3"/>
  <c r="G105" i="3"/>
  <c r="G106" i="3"/>
  <c r="G107" i="3"/>
  <c r="G108" i="3"/>
  <c r="H109" i="3"/>
  <c r="I109" i="3"/>
  <c r="G110" i="3"/>
  <c r="G111" i="3"/>
  <c r="G112" i="3"/>
  <c r="G113" i="3"/>
  <c r="G115" i="3"/>
  <c r="G117" i="3"/>
  <c r="G118" i="3"/>
  <c r="G119" i="3"/>
  <c r="H121" i="3"/>
  <c r="I121" i="3"/>
  <c r="G122" i="3"/>
  <c r="G123" i="3"/>
  <c r="H124" i="3"/>
  <c r="I124" i="3"/>
  <c r="G125" i="3"/>
  <c r="G126" i="3"/>
  <c r="G127" i="3"/>
  <c r="G128" i="3"/>
  <c r="G129" i="3"/>
  <c r="H130" i="3"/>
  <c r="I130" i="3"/>
  <c r="G131" i="3"/>
  <c r="G132" i="3"/>
  <c r="G133" i="3"/>
  <c r="G134" i="3"/>
  <c r="G135" i="3"/>
  <c r="G136" i="3"/>
  <c r="G137" i="3"/>
  <c r="G138" i="3"/>
  <c r="H139" i="3"/>
  <c r="G140" i="3"/>
  <c r="G144" i="3"/>
  <c r="I145" i="3"/>
  <c r="G146" i="3"/>
  <c r="H148" i="3"/>
  <c r="I148" i="3"/>
  <c r="G149" i="3"/>
  <c r="G150" i="3"/>
  <c r="H151" i="3"/>
  <c r="I151" i="3"/>
  <c r="G152" i="3"/>
  <c r="G153" i="3"/>
  <c r="H154" i="3"/>
  <c r="I154" i="3"/>
  <c r="G155" i="3"/>
  <c r="G156" i="3"/>
  <c r="H157" i="3"/>
  <c r="I157" i="3"/>
  <c r="G158" i="3"/>
  <c r="G159" i="3"/>
  <c r="H160" i="3"/>
  <c r="I160" i="3"/>
  <c r="G161" i="3"/>
  <c r="G162" i="3"/>
  <c r="G164" i="3"/>
  <c r="H165" i="3"/>
  <c r="I165" i="3"/>
  <c r="G166" i="3"/>
  <c r="G167" i="3"/>
  <c r="H171" i="3"/>
  <c r="I171" i="3"/>
  <c r="G172" i="3"/>
  <c r="G173" i="3"/>
  <c r="H174" i="3"/>
  <c r="G175" i="3"/>
  <c r="H177" i="3"/>
  <c r="I177" i="3"/>
  <c r="G178" i="3"/>
  <c r="G179" i="3"/>
  <c r="G184" i="3"/>
  <c r="H185" i="3"/>
  <c r="I185" i="3"/>
  <c r="G186" i="3"/>
  <c r="G187" i="3"/>
  <c r="G188" i="3"/>
  <c r="G189" i="3"/>
  <c r="H190" i="3"/>
  <c r="I190" i="3"/>
  <c r="G191" i="3"/>
  <c r="G192" i="3"/>
  <c r="G193" i="3"/>
  <c r="G194" i="3"/>
  <c r="G195" i="3"/>
  <c r="H196" i="3"/>
  <c r="I196" i="3"/>
  <c r="G197" i="3"/>
  <c r="G198" i="3"/>
  <c r="G199" i="3"/>
  <c r="G200" i="3"/>
  <c r="G201" i="3"/>
  <c r="H202" i="3"/>
  <c r="I202" i="3"/>
  <c r="G203" i="3"/>
  <c r="G204" i="3"/>
  <c r="H205" i="3"/>
  <c r="I205" i="3"/>
  <c r="G206" i="3"/>
  <c r="G207" i="3"/>
  <c r="I208" i="3"/>
  <c r="G209" i="3"/>
  <c r="G210" i="3"/>
  <c r="G213" i="3"/>
  <c r="G215" i="3"/>
  <c r="G218" i="3"/>
  <c r="G220" i="3"/>
  <c r="G224" i="3"/>
  <c r="H226" i="3"/>
  <c r="I226" i="3"/>
  <c r="G227" i="3"/>
  <c r="G228" i="3"/>
  <c r="G229" i="3"/>
  <c r="G230" i="3"/>
  <c r="H231" i="3"/>
  <c r="I231" i="3"/>
  <c r="G232" i="3"/>
  <c r="G233" i="3"/>
  <c r="G234" i="3"/>
  <c r="G235" i="3"/>
  <c r="H236" i="3"/>
  <c r="I236" i="3"/>
  <c r="G237" i="3"/>
  <c r="G238" i="3"/>
  <c r="H239" i="3"/>
  <c r="I239" i="3"/>
  <c r="G240" i="3"/>
  <c r="G241" i="3"/>
  <c r="G247" i="3"/>
  <c r="H248" i="3"/>
  <c r="I248" i="3"/>
  <c r="G249" i="3"/>
  <c r="G250" i="3"/>
  <c r="G251" i="3"/>
  <c r="H252" i="3"/>
  <c r="I252" i="3"/>
  <c r="G253" i="3"/>
  <c r="G254" i="3"/>
  <c r="G255" i="3"/>
  <c r="H256" i="3"/>
  <c r="I256" i="3"/>
  <c r="G257" i="3"/>
  <c r="G258" i="3"/>
  <c r="G259" i="3"/>
  <c r="H260" i="3"/>
  <c r="I260" i="3"/>
  <c r="G261" i="3"/>
  <c r="G262" i="3"/>
  <c r="G263" i="3"/>
  <c r="H264" i="3"/>
  <c r="I264" i="3"/>
  <c r="G265" i="3"/>
  <c r="G266" i="3"/>
  <c r="H267" i="3"/>
  <c r="I267" i="3"/>
  <c r="G268" i="3"/>
  <c r="G269" i="3"/>
  <c r="G271" i="3"/>
  <c r="I275" i="3"/>
  <c r="G277" i="3"/>
  <c r="H279" i="3"/>
  <c r="I279" i="3"/>
  <c r="G280" i="3"/>
  <c r="G281" i="3"/>
  <c r="H282" i="3"/>
  <c r="I282" i="3"/>
  <c r="G283" i="3"/>
  <c r="G284" i="3"/>
  <c r="H285" i="3"/>
  <c r="I285" i="3"/>
  <c r="G286" i="3"/>
  <c r="G287" i="3"/>
  <c r="H288" i="3"/>
  <c r="I288" i="3"/>
  <c r="G289" i="3"/>
  <c r="G290" i="3"/>
  <c r="H291" i="3"/>
  <c r="I291" i="3"/>
  <c r="G292" i="3"/>
  <c r="G293" i="3"/>
  <c r="I294" i="3"/>
  <c r="G295" i="3"/>
  <c r="H297" i="3"/>
  <c r="I297" i="3"/>
  <c r="G298" i="3"/>
  <c r="G299" i="3"/>
  <c r="G300" i="3"/>
  <c r="G302" i="3"/>
  <c r="G303" i="3"/>
  <c r="I307" i="3"/>
  <c r="I305" i="3" s="1"/>
  <c r="H309" i="3"/>
  <c r="H307" i="3" s="1"/>
  <c r="F12" i="4"/>
  <c r="F10" i="4" s="1"/>
  <c r="D18" i="4"/>
  <c r="E19" i="4"/>
  <c r="D19" i="4" s="1"/>
  <c r="D21" i="4"/>
  <c r="D28" i="4"/>
  <c r="D29" i="4"/>
  <c r="D34" i="4"/>
  <c r="D35" i="4"/>
  <c r="D37" i="4"/>
  <c r="D40" i="4"/>
  <c r="D42" i="4"/>
  <c r="D45" i="4"/>
  <c r="D46" i="4"/>
  <c r="D47" i="4"/>
  <c r="D48" i="4"/>
  <c r="D49" i="4"/>
  <c r="D52" i="4"/>
  <c r="D55" i="4"/>
  <c r="D56" i="4"/>
  <c r="D59" i="4"/>
  <c r="D61" i="4"/>
  <c r="D62" i="4"/>
  <c r="D64" i="4"/>
  <c r="E70" i="4"/>
  <c r="D70" i="4" s="1"/>
  <c r="D72" i="4"/>
  <c r="D73" i="4"/>
  <c r="E74" i="4"/>
  <c r="D74" i="4" s="1"/>
  <c r="D76" i="4"/>
  <c r="D77" i="4"/>
  <c r="E78" i="4"/>
  <c r="D78" i="4" s="1"/>
  <c r="D80" i="4"/>
  <c r="D81" i="4"/>
  <c r="D82" i="4"/>
  <c r="D88" i="4"/>
  <c r="E89" i="4"/>
  <c r="D89" i="4" s="1"/>
  <c r="D91" i="4"/>
  <c r="D92" i="4"/>
  <c r="D95" i="4"/>
  <c r="D97" i="4"/>
  <c r="D98" i="4"/>
  <c r="E99" i="4"/>
  <c r="D99" i="4" s="1"/>
  <c r="D101" i="4"/>
  <c r="D102" i="4"/>
  <c r="D105" i="4"/>
  <c r="D106" i="4"/>
  <c r="E109" i="4"/>
  <c r="E107" i="4" s="1"/>
  <c r="F109" i="4"/>
  <c r="F107" i="4" s="1"/>
  <c r="F103" i="4" s="1"/>
  <c r="D111" i="4"/>
  <c r="D112" i="4"/>
  <c r="D113" i="4"/>
  <c r="D114" i="4"/>
  <c r="D117" i="4"/>
  <c r="D118" i="4"/>
  <c r="F121" i="4"/>
  <c r="F119" i="4" s="1"/>
  <c r="F115" i="4" s="1"/>
  <c r="D123" i="4"/>
  <c r="D124" i="4"/>
  <c r="D125" i="4"/>
  <c r="E129" i="4"/>
  <c r="D129" i="4" s="1"/>
  <c r="D131" i="4"/>
  <c r="D132" i="4"/>
  <c r="D134" i="4"/>
  <c r="D135" i="4"/>
  <c r="D136" i="4"/>
  <c r="D137" i="4"/>
  <c r="E139" i="4"/>
  <c r="D139" i="4" s="1"/>
  <c r="D141" i="4"/>
  <c r="D146" i="4"/>
  <c r="E147" i="4"/>
  <c r="D147" i="4" s="1"/>
  <c r="D150" i="4"/>
  <c r="D151" i="4"/>
  <c r="D153" i="4"/>
  <c r="E154" i="4"/>
  <c r="D154" i="4" s="1"/>
  <c r="D156" i="4"/>
  <c r="E157" i="4"/>
  <c r="D157" i="4" s="1"/>
  <c r="D159" i="4"/>
  <c r="D160" i="4"/>
  <c r="E161" i="4"/>
  <c r="D161" i="4" s="1"/>
  <c r="D163" i="4"/>
  <c r="E164" i="4"/>
  <c r="D164" i="4" s="1"/>
  <c r="D166" i="4"/>
  <c r="F167" i="4"/>
  <c r="F142" i="4" s="1"/>
  <c r="E169" i="4"/>
  <c r="E167" i="4" s="1"/>
  <c r="D177" i="4"/>
  <c r="D178" i="4"/>
  <c r="D184" i="4"/>
  <c r="E185" i="4"/>
  <c r="D187" i="4"/>
  <c r="D188" i="4"/>
  <c r="D189" i="4"/>
  <c r="F191" i="4"/>
  <c r="D191" i="4" s="1"/>
  <c r="D193" i="4"/>
  <c r="D194" i="4"/>
  <c r="D195" i="4"/>
  <c r="D196" i="4"/>
  <c r="F197" i="4"/>
  <c r="D197" i="4" s="1"/>
  <c r="D199" i="4"/>
  <c r="F200" i="4"/>
  <c r="D200" i="4" s="1"/>
  <c r="D202" i="4"/>
  <c r="D203" i="4"/>
  <c r="D204" i="4"/>
  <c r="D205" i="4"/>
  <c r="F208" i="4"/>
  <c r="D210" i="4"/>
  <c r="D211" i="4"/>
  <c r="D212" i="4"/>
  <c r="F216" i="4"/>
  <c r="D216" i="4" s="1"/>
  <c r="D218" i="4"/>
  <c r="D219" i="4"/>
  <c r="D220" i="4"/>
  <c r="F221" i="4"/>
  <c r="D221" i="4" s="1"/>
  <c r="D223" i="4"/>
  <c r="F224" i="4"/>
  <c r="D224" i="4" s="1"/>
  <c r="D226" i="4"/>
  <c r="D227" i="4"/>
  <c r="D228" i="4"/>
  <c r="D229" i="4"/>
  <c r="F15" i="6"/>
  <c r="D15" i="6" s="1"/>
  <c r="D17" i="6"/>
  <c r="D18" i="6"/>
  <c r="F23" i="6"/>
  <c r="D23" i="6" s="1"/>
  <c r="D25" i="6"/>
  <c r="D26" i="6"/>
  <c r="F27" i="6"/>
  <c r="D27" i="6" s="1"/>
  <c r="D29" i="6"/>
  <c r="E33" i="6"/>
  <c r="F33" i="6"/>
  <c r="D35" i="6"/>
  <c r="D36" i="6"/>
  <c r="E37" i="6"/>
  <c r="F37" i="6"/>
  <c r="D38" i="6"/>
  <c r="D39" i="6"/>
  <c r="D40" i="6"/>
  <c r="F43" i="6"/>
  <c r="D43" i="6" s="1"/>
  <c r="D45" i="6"/>
  <c r="D46" i="6"/>
  <c r="D47" i="6"/>
  <c r="E48" i="6"/>
  <c r="F48" i="6"/>
  <c r="D50" i="6"/>
  <c r="D51" i="6"/>
  <c r="E52" i="6"/>
  <c r="D56" i="6"/>
  <c r="D57" i="6"/>
  <c r="D60" i="6"/>
  <c r="D65" i="6"/>
  <c r="F70" i="6"/>
  <c r="D70" i="6" s="1"/>
  <c r="D72" i="6"/>
  <c r="D73" i="6"/>
  <c r="F76" i="6"/>
  <c r="D76" i="6" s="1"/>
  <c r="D78" i="6"/>
  <c r="D79" i="6"/>
  <c r="E80" i="6"/>
  <c r="E74" i="6" s="1"/>
  <c r="E68" i="6" s="1"/>
  <c r="F80" i="6"/>
  <c r="D82" i="6"/>
  <c r="D83" i="6"/>
  <c r="G15" i="7"/>
  <c r="G22" i="7"/>
  <c r="G23" i="7"/>
  <c r="G24" i="7"/>
  <c r="G26" i="7"/>
  <c r="G27" i="7"/>
  <c r="G28" i="7"/>
  <c r="G29" i="7"/>
  <c r="G31" i="7"/>
  <c r="G32" i="7"/>
  <c r="G33" i="7"/>
  <c r="G34" i="7"/>
  <c r="G36" i="7"/>
  <c r="G38" i="7"/>
  <c r="H73" i="7"/>
  <c r="I73" i="7"/>
  <c r="G75" i="7"/>
  <c r="G76" i="7"/>
  <c r="H77" i="7"/>
  <c r="I77" i="7"/>
  <c r="G79" i="7"/>
  <c r="G80" i="7"/>
  <c r="H81" i="7"/>
  <c r="I81" i="7"/>
  <c r="I82" i="7"/>
  <c r="G82" i="7" s="1"/>
  <c r="G83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H100" i="7"/>
  <c r="H98" i="7" s="1"/>
  <c r="I100" i="7"/>
  <c r="I98" i="7" s="1"/>
  <c r="G102" i="7"/>
  <c r="G103" i="7"/>
  <c r="H106" i="7"/>
  <c r="H104" i="7" s="1"/>
  <c r="I106" i="7"/>
  <c r="I104" i="7" s="1"/>
  <c r="G108" i="7"/>
  <c r="G109" i="7"/>
  <c r="G116" i="7"/>
  <c r="G119" i="7"/>
  <c r="G125" i="7"/>
  <c r="G127" i="7"/>
  <c r="G128" i="7"/>
  <c r="H140" i="7"/>
  <c r="H138" i="7" s="1"/>
  <c r="I140" i="7"/>
  <c r="I138" i="7" s="1"/>
  <c r="G142" i="7"/>
  <c r="G143" i="7"/>
  <c r="H146" i="7"/>
  <c r="H144" i="7" s="1"/>
  <c r="I146" i="7"/>
  <c r="G148" i="7"/>
  <c r="G149" i="7"/>
  <c r="I150" i="7"/>
  <c r="G150" i="7" s="1"/>
  <c r="G152" i="7"/>
  <c r="G153" i="7"/>
  <c r="I159" i="7"/>
  <c r="I157" i="7" s="1"/>
  <c r="G157" i="7" s="1"/>
  <c r="G161" i="7"/>
  <c r="G162" i="7"/>
  <c r="I165" i="7"/>
  <c r="I163" i="7" s="1"/>
  <c r="G163" i="7" s="1"/>
  <c r="G167" i="7"/>
  <c r="G168" i="7"/>
  <c r="I171" i="7"/>
  <c r="G171" i="7" s="1"/>
  <c r="G173" i="7"/>
  <c r="G174" i="7"/>
  <c r="I181" i="7"/>
  <c r="I179" i="7" s="1"/>
  <c r="G183" i="7"/>
  <c r="H193" i="7"/>
  <c r="I193" i="7"/>
  <c r="G195" i="7"/>
  <c r="G196" i="7"/>
  <c r="H197" i="7"/>
  <c r="I197" i="7"/>
  <c r="G199" i="7"/>
  <c r="G200" i="7"/>
  <c r="H201" i="7"/>
  <c r="I201" i="7"/>
  <c r="G203" i="7"/>
  <c r="G204" i="7"/>
  <c r="H207" i="7"/>
  <c r="H205" i="7" s="1"/>
  <c r="I207" i="7"/>
  <c r="I205" i="7" s="1"/>
  <c r="G209" i="7"/>
  <c r="G210" i="7"/>
  <c r="H213" i="7"/>
  <c r="I213" i="7"/>
  <c r="G215" i="7"/>
  <c r="G216" i="7"/>
  <c r="H217" i="7"/>
  <c r="I217" i="7"/>
  <c r="G219" i="7"/>
  <c r="G220" i="7"/>
  <c r="H223" i="7"/>
  <c r="H221" i="7" s="1"/>
  <c r="I223" i="7"/>
  <c r="I221" i="7" s="1"/>
  <c r="G225" i="7"/>
  <c r="G226" i="7"/>
  <c r="H229" i="7"/>
  <c r="H227" i="7" s="1"/>
  <c r="I229" i="7"/>
  <c r="I227" i="7" s="1"/>
  <c r="G231" i="7"/>
  <c r="G232" i="7"/>
  <c r="H235" i="7"/>
  <c r="H233" i="7" s="1"/>
  <c r="I235" i="7"/>
  <c r="I233" i="7" s="1"/>
  <c r="G237" i="7"/>
  <c r="G238" i="7"/>
  <c r="H241" i="7"/>
  <c r="H239" i="7" s="1"/>
  <c r="I241" i="7"/>
  <c r="I239" i="7" s="1"/>
  <c r="G243" i="7"/>
  <c r="G244" i="7"/>
  <c r="H249" i="7"/>
  <c r="I249" i="7"/>
  <c r="G251" i="7"/>
  <c r="G252" i="7"/>
  <c r="H253" i="7"/>
  <c r="I253" i="7"/>
  <c r="G255" i="7"/>
  <c r="G256" i="7"/>
  <c r="H97" i="3"/>
  <c r="I259" i="7"/>
  <c r="G259" i="7" s="1"/>
  <c r="G261" i="7"/>
  <c r="G263" i="7"/>
  <c r="G265" i="7"/>
  <c r="G266" i="7"/>
  <c r="G267" i="7"/>
  <c r="G268" i="7"/>
  <c r="H269" i="7"/>
  <c r="I269" i="7"/>
  <c r="G271" i="7"/>
  <c r="G272" i="7"/>
  <c r="H273" i="7"/>
  <c r="I273" i="7"/>
  <c r="G275" i="7"/>
  <c r="G276" i="7"/>
  <c r="H100" i="3"/>
  <c r="I100" i="3"/>
  <c r="G279" i="7"/>
  <c r="G281" i="7"/>
  <c r="H284" i="7"/>
  <c r="I284" i="7"/>
  <c r="G286" i="7"/>
  <c r="G287" i="7"/>
  <c r="H288" i="7"/>
  <c r="I288" i="7"/>
  <c r="G290" i="7"/>
  <c r="G291" i="7"/>
  <c r="H292" i="7"/>
  <c r="I292" i="7"/>
  <c r="G294" i="7"/>
  <c r="G295" i="7"/>
  <c r="H298" i="7"/>
  <c r="I298" i="7"/>
  <c r="G300" i="7"/>
  <c r="G301" i="7"/>
  <c r="H302" i="7"/>
  <c r="I302" i="7"/>
  <c r="G304" i="7"/>
  <c r="G305" i="7"/>
  <c r="H306" i="7"/>
  <c r="I306" i="7"/>
  <c r="G308" i="7"/>
  <c r="G309" i="7"/>
  <c r="H116" i="3"/>
  <c r="G316" i="7"/>
  <c r="G323" i="7"/>
  <c r="H326" i="7"/>
  <c r="I326" i="7"/>
  <c r="G328" i="7"/>
  <c r="G329" i="7"/>
  <c r="H330" i="7"/>
  <c r="I330" i="7"/>
  <c r="G332" i="7"/>
  <c r="G333" i="7"/>
  <c r="H334" i="7"/>
  <c r="I334" i="7"/>
  <c r="G336" i="7"/>
  <c r="G337" i="7"/>
  <c r="H338" i="7"/>
  <c r="I338" i="7"/>
  <c r="G340" i="7"/>
  <c r="G341" i="7"/>
  <c r="H344" i="7"/>
  <c r="H342" i="7" s="1"/>
  <c r="I344" i="7"/>
  <c r="I342" i="7" s="1"/>
  <c r="G346" i="7"/>
  <c r="G347" i="7"/>
  <c r="H350" i="7"/>
  <c r="I350" i="7"/>
  <c r="G352" i="7"/>
  <c r="G353" i="7"/>
  <c r="H354" i="7"/>
  <c r="I354" i="7"/>
  <c r="G356" i="7"/>
  <c r="G357" i="7"/>
  <c r="H358" i="7"/>
  <c r="I358" i="7"/>
  <c r="G360" i="7"/>
  <c r="G361" i="7"/>
  <c r="H362" i="7"/>
  <c r="I362" i="7"/>
  <c r="G364" i="7"/>
  <c r="G365" i="7"/>
  <c r="H368" i="7"/>
  <c r="I368" i="7"/>
  <c r="G370" i="7"/>
  <c r="G371" i="7"/>
  <c r="H372" i="7"/>
  <c r="I372" i="7"/>
  <c r="G374" i="7"/>
  <c r="G375" i="7"/>
  <c r="H376" i="7"/>
  <c r="I376" i="7"/>
  <c r="G378" i="7"/>
  <c r="G379" i="7"/>
  <c r="H380" i="7"/>
  <c r="I380" i="7"/>
  <c r="G382" i="7"/>
  <c r="G383" i="7"/>
  <c r="H386" i="7"/>
  <c r="H384" i="7" s="1"/>
  <c r="G389" i="7"/>
  <c r="H392" i="7"/>
  <c r="I392" i="7"/>
  <c r="G396" i="7"/>
  <c r="G398" i="7"/>
  <c r="H405" i="7"/>
  <c r="H403" i="7" s="1"/>
  <c r="I405" i="7"/>
  <c r="I403" i="7" s="1"/>
  <c r="G407" i="7"/>
  <c r="G408" i="7"/>
  <c r="H411" i="7"/>
  <c r="H409" i="7" s="1"/>
  <c r="I411" i="7"/>
  <c r="I409" i="7" s="1"/>
  <c r="G413" i="7"/>
  <c r="G414" i="7"/>
  <c r="H417" i="7"/>
  <c r="I417" i="7"/>
  <c r="I415" i="7" s="1"/>
  <c r="G419" i="7"/>
  <c r="G420" i="7"/>
  <c r="H423" i="7"/>
  <c r="H421" i="7" s="1"/>
  <c r="I423" i="7"/>
  <c r="I421" i="7" s="1"/>
  <c r="G425" i="7"/>
  <c r="G426" i="7"/>
  <c r="H429" i="7"/>
  <c r="I429" i="7"/>
  <c r="I427" i="7" s="1"/>
  <c r="G431" i="7"/>
  <c r="G432" i="7"/>
  <c r="H437" i="7"/>
  <c r="H435" i="7" s="1"/>
  <c r="I437" i="7"/>
  <c r="I435" i="7" s="1"/>
  <c r="G439" i="7"/>
  <c r="G440" i="7"/>
  <c r="H443" i="7"/>
  <c r="H441" i="7" s="1"/>
  <c r="I443" i="7"/>
  <c r="I441" i="7" s="1"/>
  <c r="G445" i="7"/>
  <c r="G446" i="7"/>
  <c r="G447" i="7"/>
  <c r="G448" i="7"/>
  <c r="G449" i="7"/>
  <c r="G450" i="7"/>
  <c r="G451" i="7"/>
  <c r="G452" i="7"/>
  <c r="G453" i="7"/>
  <c r="G454" i="7"/>
  <c r="H455" i="7"/>
  <c r="I455" i="7"/>
  <c r="G459" i="7"/>
  <c r="G460" i="7"/>
  <c r="I469" i="7"/>
  <c r="G473" i="7"/>
  <c r="G474" i="7"/>
  <c r="H483" i="7"/>
  <c r="H481" i="7" s="1"/>
  <c r="I483" i="7"/>
  <c r="I481" i="7" s="1"/>
  <c r="G485" i="7"/>
  <c r="H494" i="7"/>
  <c r="H182" i="3" s="1"/>
  <c r="I492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H515" i="7"/>
  <c r="I515" i="7"/>
  <c r="G517" i="7"/>
  <c r="G518" i="7"/>
  <c r="H519" i="7"/>
  <c r="I519" i="7"/>
  <c r="G521" i="7"/>
  <c r="G522" i="7"/>
  <c r="H523" i="7"/>
  <c r="I523" i="7"/>
  <c r="G525" i="7"/>
  <c r="G526" i="7"/>
  <c r="H529" i="7"/>
  <c r="I529" i="7"/>
  <c r="G531" i="7"/>
  <c r="G532" i="7"/>
  <c r="H533" i="7"/>
  <c r="I533" i="7"/>
  <c r="G535" i="7"/>
  <c r="G536" i="7"/>
  <c r="H537" i="7"/>
  <c r="I537" i="7"/>
  <c r="G539" i="7"/>
  <c r="G540" i="7"/>
  <c r="H541" i="7"/>
  <c r="I541" i="7"/>
  <c r="G543" i="7"/>
  <c r="G544" i="7"/>
  <c r="H547" i="7"/>
  <c r="I547" i="7"/>
  <c r="G549" i="7"/>
  <c r="G550" i="7"/>
  <c r="H551" i="7"/>
  <c r="I551" i="7"/>
  <c r="G553" i="7"/>
  <c r="G554" i="7"/>
  <c r="H555" i="7"/>
  <c r="I555" i="7"/>
  <c r="G557" i="7"/>
  <c r="G558" i="7"/>
  <c r="H559" i="7"/>
  <c r="I559" i="7"/>
  <c r="G561" i="7"/>
  <c r="G562" i="7"/>
  <c r="H565" i="7"/>
  <c r="H563" i="7" s="1"/>
  <c r="I565" i="7"/>
  <c r="I563" i="7" s="1"/>
  <c r="G567" i="7"/>
  <c r="G568" i="7"/>
  <c r="H571" i="7"/>
  <c r="I571" i="7"/>
  <c r="I569" i="7" s="1"/>
  <c r="G573" i="7"/>
  <c r="G574" i="7"/>
  <c r="H577" i="7"/>
  <c r="I577" i="7"/>
  <c r="G579" i="7"/>
  <c r="G580" i="7"/>
  <c r="H581" i="7"/>
  <c r="H211" i="3" s="1"/>
  <c r="G211" i="3" s="1"/>
  <c r="I581" i="7"/>
  <c r="G583" i="7"/>
  <c r="G584" i="7"/>
  <c r="H589" i="7"/>
  <c r="H587" i="7" s="1"/>
  <c r="I587" i="7"/>
  <c r="I216" i="3" s="1"/>
  <c r="I214" i="3" s="1"/>
  <c r="G591" i="7"/>
  <c r="G592" i="7"/>
  <c r="G593" i="7"/>
  <c r="G594" i="7"/>
  <c r="G595" i="7"/>
  <c r="G596" i="7"/>
  <c r="G597" i="7"/>
  <c r="G598" i="7"/>
  <c r="G599" i="7"/>
  <c r="G601" i="7"/>
  <c r="I219" i="3"/>
  <c r="G610" i="7"/>
  <c r="G614" i="7"/>
  <c r="G615" i="7"/>
  <c r="G617" i="7"/>
  <c r="I619" i="7"/>
  <c r="G620" i="7"/>
  <c r="G621" i="7"/>
  <c r="G622" i="7"/>
  <c r="G623" i="7"/>
  <c r="I221" i="3"/>
  <c r="G626" i="7"/>
  <c r="G627" i="7"/>
  <c r="G630" i="7"/>
  <c r="G631" i="7"/>
  <c r="G632" i="7"/>
  <c r="G634" i="7"/>
  <c r="G635" i="7"/>
  <c r="G640" i="7"/>
  <c r="G645" i="7"/>
  <c r="H647" i="7"/>
  <c r="H223" i="3" s="1"/>
  <c r="I647" i="7"/>
  <c r="I223" i="3" s="1"/>
  <c r="G649" i="7"/>
  <c r="G650" i="7"/>
  <c r="G651" i="7"/>
  <c r="G652" i="7"/>
  <c r="G653" i="7"/>
  <c r="G654" i="7"/>
  <c r="G655" i="7"/>
  <c r="G656" i="7"/>
  <c r="H657" i="7"/>
  <c r="I657" i="7"/>
  <c r="G659" i="7"/>
  <c r="G660" i="7"/>
  <c r="G665" i="7"/>
  <c r="G666" i="7"/>
  <c r="H669" i="7"/>
  <c r="I669" i="7"/>
  <c r="G671" i="7"/>
  <c r="G672" i="7"/>
  <c r="H673" i="7"/>
  <c r="I673" i="7"/>
  <c r="G675" i="7"/>
  <c r="G676" i="7"/>
  <c r="H677" i="7"/>
  <c r="I677" i="7"/>
  <c r="G679" i="7"/>
  <c r="G680" i="7"/>
  <c r="H683" i="7"/>
  <c r="I683" i="7"/>
  <c r="G685" i="7"/>
  <c r="G686" i="7"/>
  <c r="H687" i="7"/>
  <c r="I687" i="7"/>
  <c r="G689" i="7"/>
  <c r="G690" i="7"/>
  <c r="H691" i="7"/>
  <c r="I691" i="7"/>
  <c r="G693" i="7"/>
  <c r="G694" i="7"/>
  <c r="H697" i="7"/>
  <c r="H695" i="7" s="1"/>
  <c r="I697" i="7"/>
  <c r="I695" i="7" s="1"/>
  <c r="G699" i="7"/>
  <c r="G700" i="7"/>
  <c r="H703" i="7"/>
  <c r="H701" i="7" s="1"/>
  <c r="I703" i="7"/>
  <c r="I701" i="7" s="1"/>
  <c r="G705" i="7"/>
  <c r="G706" i="7"/>
  <c r="I246" i="3"/>
  <c r="I244" i="3" s="1"/>
  <c r="G714" i="7"/>
  <c r="G715" i="7"/>
  <c r="G716" i="7"/>
  <c r="G717" i="7"/>
  <c r="G718" i="7"/>
  <c r="G719" i="7"/>
  <c r="G720" i="7"/>
  <c r="G721" i="7"/>
  <c r="G722" i="7"/>
  <c r="G723" i="7"/>
  <c r="G729" i="7"/>
  <c r="H731" i="7"/>
  <c r="I731" i="7"/>
  <c r="G732" i="7"/>
  <c r="G733" i="7"/>
  <c r="G734" i="7"/>
  <c r="G736" i="7"/>
  <c r="H737" i="7"/>
  <c r="I737" i="7"/>
  <c r="G738" i="7"/>
  <c r="G739" i="7"/>
  <c r="G740" i="7"/>
  <c r="H741" i="7"/>
  <c r="I741" i="7"/>
  <c r="G742" i="7"/>
  <c r="G743" i="7"/>
  <c r="G744" i="7"/>
  <c r="G746" i="7"/>
  <c r="H747" i="7"/>
  <c r="I747" i="7"/>
  <c r="G748" i="7"/>
  <c r="G749" i="7"/>
  <c r="G750" i="7"/>
  <c r="H751" i="7"/>
  <c r="I751" i="7"/>
  <c r="G752" i="7"/>
  <c r="G753" i="7"/>
  <c r="G754" i="7"/>
  <c r="G756" i="7"/>
  <c r="H757" i="7"/>
  <c r="I757" i="7"/>
  <c r="G758" i="7"/>
  <c r="G759" i="7"/>
  <c r="G760" i="7"/>
  <c r="H761" i="7"/>
  <c r="I761" i="7"/>
  <c r="G762" i="7"/>
  <c r="G763" i="7"/>
  <c r="G764" i="7"/>
  <c r="G765" i="7"/>
  <c r="H769" i="7"/>
  <c r="H272" i="3" s="1"/>
  <c r="G771" i="7"/>
  <c r="G772" i="7"/>
  <c r="G773" i="7"/>
  <c r="G774" i="7"/>
  <c r="G775" i="7"/>
  <c r="G776" i="7"/>
  <c r="G777" i="7"/>
  <c r="G778" i="7"/>
  <c r="G779" i="7"/>
  <c r="G780" i="7"/>
  <c r="I781" i="7"/>
  <c r="G781" i="7" s="1"/>
  <c r="G783" i="7"/>
  <c r="G784" i="7"/>
  <c r="I787" i="7"/>
  <c r="G787" i="7" s="1"/>
  <c r="G789" i="7"/>
  <c r="G790" i="7"/>
  <c r="I793" i="7"/>
  <c r="I791" i="7" s="1"/>
  <c r="G795" i="7"/>
  <c r="G796" i="7"/>
  <c r="I799" i="7"/>
  <c r="I797" i="7" s="1"/>
  <c r="G797" i="7" s="1"/>
  <c r="G801" i="7"/>
  <c r="G802" i="7"/>
  <c r="G803" i="7"/>
  <c r="G804" i="7"/>
  <c r="G805" i="7"/>
  <c r="G806" i="7"/>
  <c r="G807" i="7"/>
  <c r="G808" i="7"/>
  <c r="H813" i="7"/>
  <c r="I813" i="7"/>
  <c r="G815" i="7"/>
  <c r="G816" i="7"/>
  <c r="H817" i="7"/>
  <c r="H278" i="3" s="1"/>
  <c r="I817" i="7"/>
  <c r="G819" i="7"/>
  <c r="G820" i="7"/>
  <c r="H823" i="7"/>
  <c r="H821" i="7" s="1"/>
  <c r="I823" i="7"/>
  <c r="I821" i="7" s="1"/>
  <c r="G825" i="7"/>
  <c r="G826" i="7"/>
  <c r="H829" i="7"/>
  <c r="H827" i="7" s="1"/>
  <c r="I829" i="7"/>
  <c r="I827" i="7" s="1"/>
  <c r="G831" i="7"/>
  <c r="G832" i="7"/>
  <c r="H835" i="7"/>
  <c r="H833" i="7" s="1"/>
  <c r="I835" i="7"/>
  <c r="I833" i="7" s="1"/>
  <c r="G837" i="7"/>
  <c r="G838" i="7"/>
  <c r="H841" i="7"/>
  <c r="I841" i="7"/>
  <c r="I839" i="7" s="1"/>
  <c r="G843" i="7"/>
  <c r="G844" i="7"/>
  <c r="H847" i="7"/>
  <c r="H845" i="7" s="1"/>
  <c r="I847" i="7"/>
  <c r="I845" i="7" s="1"/>
  <c r="G849" i="7"/>
  <c r="G850" i="7"/>
  <c r="H853" i="7"/>
  <c r="H851" i="7" s="1"/>
  <c r="I853" i="7"/>
  <c r="I851" i="7" s="1"/>
  <c r="G855" i="7"/>
  <c r="G856" i="7"/>
  <c r="H857" i="7"/>
  <c r="H863" i="7"/>
  <c r="I863" i="7"/>
  <c r="G865" i="7"/>
  <c r="G866" i="7"/>
  <c r="H867" i="7"/>
  <c r="I867" i="7"/>
  <c r="I304" i="3" s="1"/>
  <c r="G869" i="7"/>
  <c r="E138" i="4" s="1"/>
  <c r="G870" i="7"/>
  <c r="I875" i="7"/>
  <c r="I873" i="7" s="1"/>
  <c r="I871" i="7" s="1"/>
  <c r="H875" i="7"/>
  <c r="H873" i="7" s="1"/>
  <c r="H871" i="7" s="1"/>
  <c r="G878" i="7"/>
  <c r="H839" i="7"/>
  <c r="H301" i="3"/>
  <c r="E22" i="4"/>
  <c r="D22" i="4" s="1"/>
  <c r="D24" i="4"/>
  <c r="D61" i="6"/>
  <c r="D208" i="4"/>
  <c r="D70" i="2"/>
  <c r="G279" i="3" l="1"/>
  <c r="G91" i="3"/>
  <c r="G83" i="3"/>
  <c r="I257" i="7"/>
  <c r="I97" i="3"/>
  <c r="I95" i="3" s="1"/>
  <c r="H208" i="3"/>
  <c r="G208" i="3" s="1"/>
  <c r="E17" i="4"/>
  <c r="D17" i="4" s="1"/>
  <c r="D122" i="2"/>
  <c r="E95" i="2"/>
  <c r="I433" i="7"/>
  <c r="I310" i="7"/>
  <c r="I120" i="3"/>
  <c r="G120" i="3" s="1"/>
  <c r="H606" i="7"/>
  <c r="I225" i="3"/>
  <c r="G225" i="3" s="1"/>
  <c r="I606" i="7"/>
  <c r="G282" i="3"/>
  <c r="I183" i="3"/>
  <c r="G157" i="3"/>
  <c r="D25" i="2"/>
  <c r="E22" i="2"/>
  <c r="G248" i="3"/>
  <c r="D101" i="2"/>
  <c r="D13" i="2"/>
  <c r="F215" i="4"/>
  <c r="F213" i="4" s="1"/>
  <c r="G624" i="7"/>
  <c r="E65" i="4"/>
  <c r="D65" i="4" s="1"/>
  <c r="D31" i="4"/>
  <c r="G100" i="3"/>
  <c r="G159" i="7"/>
  <c r="F52" i="6"/>
  <c r="D52" i="6" s="1"/>
  <c r="I71" i="7"/>
  <c r="I24" i="3" s="1"/>
  <c r="I20" i="3" s="1"/>
  <c r="G28" i="3"/>
  <c r="G236" i="3"/>
  <c r="G226" i="3"/>
  <c r="G34" i="3"/>
  <c r="D67" i="4"/>
  <c r="I811" i="7"/>
  <c r="H545" i="7"/>
  <c r="G165" i="7"/>
  <c r="D121" i="4"/>
  <c r="G146" i="7"/>
  <c r="I785" i="7"/>
  <c r="G785" i="7" s="1"/>
  <c r="G309" i="3"/>
  <c r="G841" i="7"/>
  <c r="G757" i="7"/>
  <c r="G577" i="7"/>
  <c r="G537" i="7"/>
  <c r="G533" i="7"/>
  <c r="G519" i="7"/>
  <c r="G372" i="7"/>
  <c r="G362" i="7"/>
  <c r="G330" i="7"/>
  <c r="G297" i="3"/>
  <c r="G196" i="3"/>
  <c r="G154" i="3"/>
  <c r="G130" i="3"/>
  <c r="G86" i="3"/>
  <c r="G60" i="3"/>
  <c r="G863" i="7"/>
  <c r="I144" i="7"/>
  <c r="G144" i="7" s="1"/>
  <c r="G171" i="3"/>
  <c r="H63" i="3"/>
  <c r="G185" i="3"/>
  <c r="G25" i="3"/>
  <c r="H667" i="7"/>
  <c r="I545" i="7"/>
  <c r="H211" i="7"/>
  <c r="G443" i="7"/>
  <c r="G835" i="7"/>
  <c r="G302" i="7"/>
  <c r="I296" i="7"/>
  <c r="D152" i="4"/>
  <c r="H11" i="7"/>
  <c r="D169" i="4"/>
  <c r="G252" i="3"/>
  <c r="G16" i="3"/>
  <c r="G437" i="7"/>
  <c r="G695" i="7"/>
  <c r="G291" i="3"/>
  <c r="G285" i="3"/>
  <c r="G264" i="3"/>
  <c r="G151" i="3"/>
  <c r="G148" i="3"/>
  <c r="G53" i="3"/>
  <c r="D60" i="4"/>
  <c r="G306" i="7"/>
  <c r="G292" i="7"/>
  <c r="G273" i="7"/>
  <c r="G269" i="7"/>
  <c r="G253" i="7"/>
  <c r="G197" i="7"/>
  <c r="G193" i="7"/>
  <c r="D33" i="6"/>
  <c r="G256" i="3"/>
  <c r="G160" i="3"/>
  <c r="I143" i="3"/>
  <c r="G47" i="3"/>
  <c r="I366" i="7"/>
  <c r="I63" i="3"/>
  <c r="I45" i="3"/>
  <c r="H767" i="7"/>
  <c r="G661" i="7"/>
  <c r="D80" i="6"/>
  <c r="F21" i="6"/>
  <c r="D21" i="6" s="1"/>
  <c r="G177" i="3"/>
  <c r="G165" i="3"/>
  <c r="G312" i="7"/>
  <c r="G124" i="3"/>
  <c r="D66" i="4"/>
  <c r="G741" i="7"/>
  <c r="H735" i="7"/>
  <c r="H745" i="7"/>
  <c r="I745" i="7"/>
  <c r="I755" i="7"/>
  <c r="G494" i="7"/>
  <c r="E103" i="4"/>
  <c r="E93" i="4" s="1"/>
  <c r="D93" i="4" s="1"/>
  <c r="E36" i="4"/>
  <c r="D36" i="4" s="1"/>
  <c r="E144" i="4"/>
  <c r="D144" i="4" s="1"/>
  <c r="D38" i="4"/>
  <c r="I861" i="7"/>
  <c r="I859" i="7" s="1"/>
  <c r="I857" i="7" s="1"/>
  <c r="G857" i="7" s="1"/>
  <c r="I527" i="7"/>
  <c r="I513" i="7"/>
  <c r="H296" i="7"/>
  <c r="I170" i="3"/>
  <c r="I168" i="3" s="1"/>
  <c r="D109" i="4"/>
  <c r="G326" i="7"/>
  <c r="H191" i="7"/>
  <c r="H492" i="7"/>
  <c r="G492" i="7" s="1"/>
  <c r="G423" i="7"/>
  <c r="G703" i="7"/>
  <c r="G241" i="7"/>
  <c r="G793" i="7"/>
  <c r="G296" i="3"/>
  <c r="E31" i="6"/>
  <c r="E19" i="6" s="1"/>
  <c r="E13" i="6" s="1"/>
  <c r="E52" i="2"/>
  <c r="D52" i="2" s="1"/>
  <c r="G581" i="7"/>
  <c r="H575" i="7"/>
  <c r="G481" i="7"/>
  <c r="G471" i="7"/>
  <c r="G429" i="7"/>
  <c r="G417" i="7"/>
  <c r="G405" i="7"/>
  <c r="G380" i="7"/>
  <c r="G376" i="7"/>
  <c r="G368" i="7"/>
  <c r="G354" i="7"/>
  <c r="G57" i="7"/>
  <c r="G51" i="7"/>
  <c r="G47" i="7"/>
  <c r="F31" i="6"/>
  <c r="G202" i="3"/>
  <c r="G190" i="3"/>
  <c r="G101" i="3"/>
  <c r="G77" i="3"/>
  <c r="G70" i="3"/>
  <c r="G56" i="3"/>
  <c r="H282" i="7"/>
  <c r="D30" i="4"/>
  <c r="D16" i="4"/>
  <c r="D107" i="4"/>
  <c r="G847" i="7"/>
  <c r="H221" i="3"/>
  <c r="G221" i="3" s="1"/>
  <c r="I182" i="3"/>
  <c r="I180" i="3" s="1"/>
  <c r="I709" i="7"/>
  <c r="G411" i="7"/>
  <c r="D215" i="4"/>
  <c r="G691" i="7"/>
  <c r="G687" i="7"/>
  <c r="G677" i="7"/>
  <c r="G673" i="7"/>
  <c r="G657" i="7"/>
  <c r="G619" i="7"/>
  <c r="I575" i="7"/>
  <c r="G571" i="7"/>
  <c r="G559" i="7"/>
  <c r="G555" i="7"/>
  <c r="G551" i="7"/>
  <c r="G547" i="7"/>
  <c r="G541" i="7"/>
  <c r="G529" i="7"/>
  <c r="G523" i="7"/>
  <c r="G334" i="7"/>
  <c r="G217" i="7"/>
  <c r="G201" i="7"/>
  <c r="I191" i="7"/>
  <c r="G81" i="7"/>
  <c r="F74" i="6"/>
  <c r="F68" i="6" s="1"/>
  <c r="F66" i="6" s="1"/>
  <c r="D48" i="6"/>
  <c r="D37" i="6"/>
  <c r="E68" i="4"/>
  <c r="D68" i="4" s="1"/>
  <c r="G288" i="3"/>
  <c r="G267" i="3"/>
  <c r="G260" i="3"/>
  <c r="G239" i="3"/>
  <c r="G231" i="3"/>
  <c r="G205" i="3"/>
  <c r="G845" i="7"/>
  <c r="H348" i="7"/>
  <c r="G121" i="3"/>
  <c r="G109" i="3"/>
  <c r="G80" i="3"/>
  <c r="G73" i="3"/>
  <c r="G65" i="3"/>
  <c r="I174" i="3"/>
  <c r="G174" i="3" s="1"/>
  <c r="G176" i="3"/>
  <c r="G52" i="3"/>
  <c r="D63" i="4"/>
  <c r="G179" i="7"/>
  <c r="I177" i="7"/>
  <c r="G181" i="7"/>
  <c r="H71" i="7"/>
  <c r="E133" i="4"/>
  <c r="D133" i="4" s="1"/>
  <c r="D138" i="4"/>
  <c r="I301" i="3"/>
  <c r="G301" i="3" s="1"/>
  <c r="G304" i="3"/>
  <c r="G342" i="7"/>
  <c r="H811" i="7"/>
  <c r="I681" i="7"/>
  <c r="I667" i="7"/>
  <c r="H513" i="7"/>
  <c r="I211" i="7"/>
  <c r="H24" i="3"/>
  <c r="H20" i="3" s="1"/>
  <c r="H180" i="3"/>
  <c r="H366" i="7"/>
  <c r="G737" i="7"/>
  <c r="G565" i="7"/>
  <c r="H247" i="7"/>
  <c r="I169" i="7"/>
  <c r="G169" i="7" s="1"/>
  <c r="H427" i="7"/>
  <c r="G427" i="7" s="1"/>
  <c r="F185" i="4"/>
  <c r="D185" i="4" s="1"/>
  <c r="G344" i="7"/>
  <c r="H469" i="7"/>
  <c r="G469" i="7" s="1"/>
  <c r="H527" i="7"/>
  <c r="H222" i="3"/>
  <c r="G222" i="3" s="1"/>
  <c r="G589" i="7"/>
  <c r="G284" i="7"/>
  <c r="G394" i="7"/>
  <c r="G683" i="7"/>
  <c r="G813" i="7"/>
  <c r="G106" i="7"/>
  <c r="G867" i="7"/>
  <c r="H861" i="7"/>
  <c r="G839" i="7"/>
  <c r="H755" i="7"/>
  <c r="G751" i="7"/>
  <c r="G747" i="7"/>
  <c r="I735" i="7"/>
  <c r="G731" i="7"/>
  <c r="G701" i="7"/>
  <c r="G358" i="7"/>
  <c r="I348" i="7"/>
  <c r="G338" i="7"/>
  <c r="G298" i="7"/>
  <c r="G288" i="7"/>
  <c r="I282" i="7"/>
  <c r="G277" i="7"/>
  <c r="I247" i="7"/>
  <c r="G249" i="7"/>
  <c r="G239" i="7"/>
  <c r="G229" i="7"/>
  <c r="G221" i="7"/>
  <c r="E43" i="4"/>
  <c r="E41" i="4" s="1"/>
  <c r="D41" i="4" s="1"/>
  <c r="D32" i="4"/>
  <c r="G77" i="7"/>
  <c r="G73" i="7"/>
  <c r="D183" i="4"/>
  <c r="F180" i="4"/>
  <c r="D180" i="4" s="1"/>
  <c r="G278" i="3"/>
  <c r="H275" i="3"/>
  <c r="G275" i="3" s="1"/>
  <c r="G455" i="7"/>
  <c r="G392" i="7"/>
  <c r="G104" i="7"/>
  <c r="G98" i="7"/>
  <c r="H310" i="7"/>
  <c r="E51" i="4"/>
  <c r="D51" i="4" s="1"/>
  <c r="G100" i="7"/>
  <c r="G207" i="7"/>
  <c r="H257" i="7"/>
  <c r="G669" i="7"/>
  <c r="G483" i="7"/>
  <c r="G140" i="7"/>
  <c r="H569" i="7"/>
  <c r="G569" i="7" s="1"/>
  <c r="G853" i="7"/>
  <c r="G457" i="7"/>
  <c r="G761" i="7"/>
  <c r="H415" i="7"/>
  <c r="G415" i="7" s="1"/>
  <c r="G213" i="7"/>
  <c r="G515" i="7"/>
  <c r="G697" i="7"/>
  <c r="G647" i="7"/>
  <c r="G817" i="7"/>
  <c r="I110" i="7"/>
  <c r="G235" i="7"/>
  <c r="G829" i="7"/>
  <c r="G350" i="7"/>
  <c r="G823" i="7"/>
  <c r="G223" i="7"/>
  <c r="G799" i="7"/>
  <c r="H170" i="3"/>
  <c r="H681" i="7"/>
  <c r="E54" i="4"/>
  <c r="D54" i="4" s="1"/>
  <c r="G421" i="7"/>
  <c r="G227" i="7"/>
  <c r="D167" i="4"/>
  <c r="E76" i="2"/>
  <c r="D76" i="2" s="1"/>
  <c r="F88" i="2"/>
  <c r="D88" i="2" s="1"/>
  <c r="E45" i="2"/>
  <c r="D45" i="2" s="1"/>
  <c r="D137" i="2"/>
  <c r="D22" i="2"/>
  <c r="F95" i="2"/>
  <c r="F206" i="4"/>
  <c r="D213" i="4"/>
  <c r="H270" i="3"/>
  <c r="H216" i="3"/>
  <c r="G587" i="7"/>
  <c r="G563" i="7"/>
  <c r="G441" i="7"/>
  <c r="G409" i="7"/>
  <c r="H114" i="3"/>
  <c r="G116" i="3"/>
  <c r="H95" i="3"/>
  <c r="G233" i="7"/>
  <c r="G205" i="7"/>
  <c r="G821" i="7"/>
  <c r="G791" i="7"/>
  <c r="H219" i="3"/>
  <c r="G608" i="7"/>
  <c r="G435" i="7"/>
  <c r="G403" i="7"/>
  <c r="I390" i="7"/>
  <c r="H42" i="3"/>
  <c r="G138" i="7"/>
  <c r="E66" i="6"/>
  <c r="H11" i="3"/>
  <c r="G851" i="7"/>
  <c r="G833" i="7"/>
  <c r="G827" i="7"/>
  <c r="G223" i="3"/>
  <c r="H305" i="3"/>
  <c r="G305" i="3" s="1"/>
  <c r="G307" i="3"/>
  <c r="G294" i="3"/>
  <c r="H45" i="3"/>
  <c r="G50" i="3"/>
  <c r="G97" i="3" l="1"/>
  <c r="H183" i="3"/>
  <c r="G183" i="3" s="1"/>
  <c r="I114" i="3"/>
  <c r="G114" i="3" s="1"/>
  <c r="E10" i="2"/>
  <c r="I217" i="3"/>
  <c r="I212" i="3" s="1"/>
  <c r="H585" i="7"/>
  <c r="H433" i="7"/>
  <c r="H245" i="7"/>
  <c r="G606" i="7"/>
  <c r="G735" i="7"/>
  <c r="F19" i="6"/>
  <c r="F13" i="6" s="1"/>
  <c r="D13" i="6" s="1"/>
  <c r="G63" i="3"/>
  <c r="G296" i="7"/>
  <c r="G95" i="3"/>
  <c r="G545" i="7"/>
  <c r="G811" i="7"/>
  <c r="G71" i="7"/>
  <c r="G681" i="7"/>
  <c r="G182" i="3"/>
  <c r="I189" i="7"/>
  <c r="G211" i="7"/>
  <c r="G667" i="7"/>
  <c r="G859" i="7"/>
  <c r="H189" i="7"/>
  <c r="G180" i="3"/>
  <c r="D103" i="4"/>
  <c r="G45" i="3"/>
  <c r="I769" i="7"/>
  <c r="I767" i="7" s="1"/>
  <c r="G257" i="7"/>
  <c r="G282" i="7"/>
  <c r="G861" i="7"/>
  <c r="G366" i="7"/>
  <c r="G513" i="7"/>
  <c r="G745" i="7"/>
  <c r="E148" i="4"/>
  <c r="D148" i="4" s="1"/>
  <c r="H511" i="7"/>
  <c r="I585" i="7"/>
  <c r="G348" i="7"/>
  <c r="G755" i="7"/>
  <c r="I11" i="7"/>
  <c r="G11" i="7" s="1"/>
  <c r="G575" i="7"/>
  <c r="E127" i="4"/>
  <c r="D127" i="4" s="1"/>
  <c r="D57" i="4"/>
  <c r="G13" i="7"/>
  <c r="H390" i="7"/>
  <c r="H147" i="3" s="1"/>
  <c r="H145" i="3" s="1"/>
  <c r="D74" i="6"/>
  <c r="H809" i="7"/>
  <c r="I11" i="3"/>
  <c r="G11" i="3" s="1"/>
  <c r="G191" i="7"/>
  <c r="D31" i="6"/>
  <c r="G55" i="7"/>
  <c r="I511" i="7"/>
  <c r="H246" i="3"/>
  <c r="E58" i="4"/>
  <c r="D58" i="4" s="1"/>
  <c r="D43" i="4"/>
  <c r="G20" i="3"/>
  <c r="I163" i="3"/>
  <c r="I273" i="3"/>
  <c r="G24" i="3"/>
  <c r="H89" i="3"/>
  <c r="I809" i="7"/>
  <c r="G310" i="7"/>
  <c r="G527" i="7"/>
  <c r="E14" i="4"/>
  <c r="E61" i="2"/>
  <c r="I175" i="7"/>
  <c r="G177" i="7"/>
  <c r="E27" i="4"/>
  <c r="D27" i="4" s="1"/>
  <c r="G247" i="7"/>
  <c r="H168" i="3"/>
  <c r="G170" i="3"/>
  <c r="H273" i="3"/>
  <c r="D95" i="2"/>
  <c r="F61" i="2"/>
  <c r="F8" i="2" s="1"/>
  <c r="H217" i="3"/>
  <c r="G219" i="3"/>
  <c r="G216" i="3"/>
  <c r="H214" i="3"/>
  <c r="D206" i="4"/>
  <c r="I142" i="3"/>
  <c r="D68" i="6"/>
  <c r="H39" i="3"/>
  <c r="G42" i="3"/>
  <c r="D66" i="6"/>
  <c r="D19" i="6" l="1"/>
  <c r="E8" i="2"/>
  <c r="G217" i="3"/>
  <c r="G511" i="7"/>
  <c r="I9" i="7"/>
  <c r="I272" i="3"/>
  <c r="I270" i="3" s="1"/>
  <c r="G189" i="7"/>
  <c r="G273" i="3"/>
  <c r="E142" i="4"/>
  <c r="D142" i="4" s="1"/>
  <c r="G769" i="7"/>
  <c r="G809" i="7"/>
  <c r="G13" i="3"/>
  <c r="G147" i="3"/>
  <c r="G390" i="7"/>
  <c r="I9" i="3"/>
  <c r="H709" i="7"/>
  <c r="H707" i="7" s="1"/>
  <c r="G711" i="7"/>
  <c r="G145" i="3"/>
  <c r="H143" i="3"/>
  <c r="G143" i="3" s="1"/>
  <c r="G433" i="7"/>
  <c r="E12" i="4"/>
  <c r="D14" i="4"/>
  <c r="D61" i="2"/>
  <c r="I155" i="7"/>
  <c r="G155" i="7" s="1"/>
  <c r="G175" i="7"/>
  <c r="E25" i="4"/>
  <c r="H244" i="3"/>
  <c r="G246" i="3"/>
  <c r="H163" i="3"/>
  <c r="G168" i="3"/>
  <c r="D20" i="2"/>
  <c r="H37" i="3"/>
  <c r="G39" i="3"/>
  <c r="G585" i="7"/>
  <c r="I707" i="7"/>
  <c r="G767" i="7"/>
  <c r="I139" i="3"/>
  <c r="G142" i="3"/>
  <c r="H212" i="3"/>
  <c r="G212" i="3" s="1"/>
  <c r="G214" i="3"/>
  <c r="D25" i="4" l="1"/>
  <c r="G163" i="3"/>
  <c r="G709" i="7"/>
  <c r="D87" i="4"/>
  <c r="G272" i="3"/>
  <c r="D12" i="4"/>
  <c r="F213" i="7"/>
  <c r="G244" i="3"/>
  <c r="H242" i="3"/>
  <c r="D8" i="2"/>
  <c r="D10" i="2"/>
  <c r="G388" i="7"/>
  <c r="I386" i="7"/>
  <c r="G37" i="3"/>
  <c r="I242" i="3"/>
  <c r="G270" i="3"/>
  <c r="G139" i="3"/>
  <c r="E85" i="4" l="1"/>
  <c r="E83" i="4" s="1"/>
  <c r="E10" i="4" s="1"/>
  <c r="E8" i="4" s="1"/>
  <c r="G707" i="7"/>
  <c r="D179" i="4"/>
  <c r="F175" i="4"/>
  <c r="G242" i="3"/>
  <c r="G386" i="7"/>
  <c r="I384" i="7"/>
  <c r="I245" i="7" s="1"/>
  <c r="I8" i="7" s="1"/>
  <c r="D85" i="4" l="1"/>
  <c r="D83" i="4"/>
  <c r="D175" i="4"/>
  <c r="F173" i="4"/>
  <c r="G384" i="7"/>
  <c r="I89" i="3" l="1"/>
  <c r="D10" i="4"/>
  <c r="D173" i="4"/>
  <c r="F171" i="4"/>
  <c r="G245" i="7"/>
  <c r="I8" i="3" l="1"/>
  <c r="G89" i="3"/>
  <c r="F8" i="4"/>
  <c r="D171" i="4"/>
  <c r="D8" i="4" l="1"/>
  <c r="E10" i="5"/>
  <c r="F9" i="6" s="1"/>
  <c r="F64" i="6" s="1"/>
  <c r="F41" i="6" s="1"/>
  <c r="F11" i="6" s="1"/>
  <c r="H110" i="7" l="1"/>
  <c r="G110" i="7" s="1"/>
  <c r="G112" i="7"/>
  <c r="H33" i="3"/>
  <c r="H31" i="3" s="1"/>
  <c r="H9" i="7" l="1"/>
  <c r="H8" i="7" s="1"/>
  <c r="G8" i="7" s="1"/>
  <c r="H9" i="3"/>
  <c r="G31" i="3"/>
  <c r="G33" i="3"/>
  <c r="G9" i="7" l="1"/>
  <c r="G9" i="3"/>
  <c r="H8" i="3"/>
  <c r="G8" i="3" l="1"/>
  <c r="D10" i="5"/>
  <c r="E9" i="6" l="1"/>
  <c r="E64" i="6" s="1"/>
  <c r="D64" i="6" s="1"/>
  <c r="C10" i="5"/>
  <c r="D9" i="6" s="1"/>
  <c r="E41" i="6" l="1"/>
  <c r="E11" i="6" s="1"/>
  <c r="D11" i="6" s="1"/>
  <c r="D41" i="6" l="1"/>
</calcChain>
</file>

<file path=xl/sharedStrings.xml><?xml version="1.0" encoding="utf-8"?>
<sst xmlns="http://schemas.openxmlformats.org/spreadsheetml/2006/main" count="3128" uniqueCount="1143">
  <si>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</si>
  <si>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</si>
  <si>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</si>
  <si>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</si>
  <si>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</si>
  <si>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</si>
  <si>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</si>
  <si>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</si>
  <si>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</si>
  <si>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</si>
  <si>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</si>
  <si>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</si>
  <si>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</si>
  <si>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</si>
  <si>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</si>
  <si>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</si>
  <si>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</si>
  <si>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</si>
  <si>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</si>
  <si>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</si>
  <si>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</si>
  <si>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</si>
  <si>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</si>
  <si>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</si>
  <si>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</si>
  <si>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</si>
  <si>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</si>
  <si>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</si>
  <si>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</si>
  <si>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</si>
  <si>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</si>
  <si>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</si>
  <si>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</si>
  <si>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</si>
  <si>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</si>
  <si>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</si>
  <si>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</si>
  <si>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</si>
  <si>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</si>
  <si>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</si>
  <si>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</si>
  <si>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</si>
  <si>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</si>
  <si>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</si>
  <si>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</si>
  <si>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</si>
  <si>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</si>
  <si>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</si>
  <si>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</si>
  <si>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</si>
  <si>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</si>
  <si>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</si>
  <si>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</si>
  <si>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</si>
  <si>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</si>
  <si>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</si>
  <si>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</si>
  <si>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</si>
  <si>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</si>
  <si>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</si>
  <si>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</si>
  <si>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</si>
  <si>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</si>
  <si>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</si>
  <si>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</si>
  <si>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</si>
  <si>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</si>
  <si>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</si>
  <si>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</si>
  <si>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</si>
  <si>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</si>
  <si>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</si>
  <si>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</si>
  <si>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</si>
  <si>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</si>
  <si>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</si>
  <si>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</si>
  <si>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</si>
  <si>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</si>
  <si>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</si>
  <si>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</si>
  <si>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</si>
  <si>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</si>
  <si>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</si>
  <si>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</si>
  <si>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</si>
  <si>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</si>
  <si>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</si>
  <si>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</si>
  <si>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</si>
  <si>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</si>
  <si>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</si>
  <si>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</si>
  <si>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</si>
  <si>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</si>
  <si>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</si>
  <si>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</si>
  <si>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</si>
  <si>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</si>
  <si>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</si>
  <si>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</si>
  <si>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</si>
  <si>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</si>
  <si>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</si>
  <si>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</si>
  <si>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</si>
  <si>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</si>
  <si>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</si>
  <si>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</si>
  <si>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</si>
  <si>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</si>
  <si>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</si>
  <si>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</si>
  <si>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</si>
  <si>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</si>
  <si>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</si>
  <si>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</si>
  <si>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</si>
  <si>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 xml:space="preserve">ÐàÔÆ Æð²òàôØÆò Øàôîøºð  </t>
  </si>
  <si>
    <t>9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</si>
  <si>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</si>
  <si>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</si>
  <si>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</si>
  <si>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</si>
  <si>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</si>
  <si>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</si>
  <si>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</si>
  <si>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</si>
  <si>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</si>
  <si>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</si>
  <si>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</si>
  <si>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</si>
  <si>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</si>
  <si>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</si>
  <si>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</si>
  <si>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</si>
  <si>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</si>
  <si>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</si>
  <si>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</si>
  <si>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</si>
  <si>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</si>
  <si>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</si>
  <si>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</si>
  <si>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</si>
  <si>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</si>
  <si>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</si>
  <si>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</si>
  <si>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</si>
  <si>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</si>
  <si>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</si>
  <si>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</si>
  <si>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</si>
  <si>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</si>
  <si>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</si>
  <si>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</si>
  <si>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</si>
  <si>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</si>
  <si>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</si>
  <si>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</si>
  <si>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</si>
  <si>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</si>
  <si>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</si>
  <si>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>µ) ä»ï³Ï³Ý µÛáõç»Çó ïñ³Ù³¹ñíáÕ ³ÛÉ ¹áï³óÇ³Ý»ñ</t>
  </si>
  <si>
    <t>·) ä»ï³Ï³Ý µÛáõç»Çó ïñ³Ù³¹ñíáÕ Ýå³ï³Ï³ÛÇÝ Ñ³ïÏ³óáõÙÝ»ñ (ëáõµí»ÝóÇ³Ý»ñ)</t>
  </si>
  <si>
    <t>1342</t>
  </si>
  <si>
    <t>(ïáÕ 1341 + ïáÕ 1342)</t>
  </si>
  <si>
    <t>(ïáÕ 1351 + ïáÕ 1352 + ïáÕ 1353)</t>
  </si>
  <si>
    <t>Øáõïù»ñ Ñ³Ù³ÛÝùÇ µÛáõç»Ç ÝÏ³ïÙ³Ùµ ëï³ÝÓÝ³Í å³ÛÙ³Ý³·ñ³ÛÇÝ å³ñï³íáñáõÃÛáõÝÝ»ñÇ ãÏ³ï³ñÙ³Ý ¹ÇÙ³ó ·³ÝÓíáÕ ïáõÛÅ»ñÇó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</si>
  <si>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</si>
  <si>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</si>
  <si>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</si>
  <si>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</si>
  <si>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</si>
  <si>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</si>
  <si>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</si>
  <si>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</si>
  <si>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</si>
  <si>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</si>
  <si>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</si>
  <si>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</si>
  <si>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</si>
  <si>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</si>
  <si>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</si>
  <si>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</si>
  <si>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</si>
  <si>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</si>
  <si>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</si>
  <si>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</si>
  <si>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</si>
  <si>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</si>
  <si>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</si>
  <si>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</si>
  <si>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</si>
  <si>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</si>
  <si>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</si>
  <si>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</si>
  <si>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</si>
  <si>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</si>
  <si>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</si>
  <si>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</si>
  <si>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</si>
  <si>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</si>
  <si>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</si>
  <si>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</si>
  <si>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</si>
  <si>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</si>
  <si>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</si>
  <si>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</si>
  <si>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</si>
  <si>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</si>
  <si>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</si>
  <si>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</si>
  <si>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</si>
  <si>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</si>
  <si>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</si>
  <si>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</si>
  <si>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</si>
  <si>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</si>
  <si>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</si>
  <si>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</si>
  <si>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</si>
  <si>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</si>
  <si>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</si>
  <si>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</si>
  <si>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</si>
  <si>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</si>
  <si>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</si>
  <si>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</si>
  <si>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</si>
  <si>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</si>
  <si>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</si>
  <si>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</si>
  <si>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</si>
  <si>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</si>
  <si>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</si>
  <si>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</si>
  <si>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</si>
  <si>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</si>
  <si>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</si>
  <si>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</si>
  <si>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</si>
  <si>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</si>
  <si>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</si>
  <si>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</si>
  <si>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</si>
  <si>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</si>
  <si>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</si>
  <si>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</si>
  <si>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</si>
  <si>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</si>
  <si>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</si>
  <si>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</si>
  <si>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</si>
  <si>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</si>
  <si>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</si>
  <si>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</si>
  <si>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</si>
  <si>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</si>
  <si>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</si>
  <si>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</si>
  <si>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</si>
  <si>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</si>
  <si>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</si>
  <si>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</si>
  <si>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</si>
  <si>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</si>
  <si>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</si>
  <si>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</si>
  <si>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</si>
  <si>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</si>
  <si>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</si>
  <si>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</si>
  <si>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</si>
  <si>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</si>
  <si>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</si>
  <si>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</si>
  <si>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</si>
  <si>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</si>
  <si>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</si>
  <si>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</si>
  <si>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</si>
  <si>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</si>
  <si>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</si>
  <si>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</si>
  <si>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</si>
  <si>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</si>
  <si>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</si>
  <si>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</si>
  <si>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</si>
  <si>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</si>
  <si>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</si>
  <si>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</si>
  <si>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</si>
  <si>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>êáóÇ³É³Ï³Ý Ñ³ïáõÏ ³ñïáÝáõÃÛáõÝÝ»ñ (³ÛÉ ¹³ë»ñÇÝ ãå³ïÏ³ÝáÕ)</t>
  </si>
  <si>
    <t xml:space="preserve">ÀÝ¹Ñ³Ýáõñ µÝáõÛÃÇ Ñ³Ýñ³ÛÇÝ Í³é³ÛáõÃÛáõÝÝ»ñ (³ÛÉ ¹³ë»ñÇÝ ãå³ïÏ³ÝáÕ) </t>
  </si>
  <si>
    <t>ÀÜ¸²ØºÜÀ Ð²ìºÈàôð¸À (+) Î²Ø ¸ºüÆòÆîÀ (ä²Î²êàôð¸À(-) )</t>
  </si>
  <si>
    <t>(+)</t>
  </si>
  <si>
    <t>(-)</t>
  </si>
  <si>
    <t>ì´ äü ü´ Ñ³ïÏ³óáõÙ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</si>
  <si>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</si>
  <si>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</si>
  <si>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</si>
  <si>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</si>
  <si>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</si>
  <si>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</si>
  <si>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</si>
  <si>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</si>
  <si>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</si>
  <si>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</si>
  <si>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</si>
  <si>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</si>
  <si>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</si>
  <si>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</si>
  <si>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</si>
  <si>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</si>
  <si>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</si>
  <si>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</si>
  <si>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</si>
  <si>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</si>
  <si>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</si>
  <si>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</si>
  <si>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</si>
  <si>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</si>
  <si>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</si>
  <si>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</si>
  <si>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</si>
  <si>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</si>
  <si>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</si>
  <si>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</si>
  <si>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</si>
  <si>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</si>
  <si>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</si>
  <si>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</si>
  <si>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</si>
  <si>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</si>
  <si>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</si>
  <si>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</si>
  <si>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</si>
  <si>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</si>
  <si>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</si>
  <si>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</si>
  <si>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</si>
  <si>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</si>
  <si>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</si>
  <si>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</si>
  <si>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</si>
  <si>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</si>
  <si>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</si>
  <si>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</si>
  <si>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</si>
  <si>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</si>
  <si>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</si>
  <si>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</si>
  <si>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</si>
  <si>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</si>
  <si>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</si>
  <si>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</si>
  <si>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</si>
  <si>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</si>
  <si>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</si>
  <si>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</si>
  <si>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</si>
  <si>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</si>
  <si>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</si>
  <si>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</si>
  <si>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</si>
  <si>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</si>
  <si>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</si>
  <si>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</si>
  <si>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</si>
  <si>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</si>
  <si>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</si>
  <si>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</si>
  <si>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</si>
  <si>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</si>
  <si>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</si>
  <si>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</si>
  <si>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</si>
  <si>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</si>
  <si>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</si>
  <si>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</si>
  <si>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</si>
  <si>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</si>
  <si>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</si>
  <si>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</si>
  <si>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</si>
  <si>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</si>
  <si>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</si>
  <si>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</si>
  <si>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</si>
  <si>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</si>
  <si>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</si>
  <si>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</si>
  <si>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</si>
  <si>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</si>
  <si>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</si>
  <si>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</si>
  <si>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</si>
  <si>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</si>
  <si>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</si>
  <si>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</si>
  <si>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</si>
  <si>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</si>
  <si>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</si>
  <si>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</si>
  <si>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</si>
  <si>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</si>
  <si>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</si>
  <si>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</si>
  <si>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</si>
  <si>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</si>
  <si>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</si>
  <si>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</si>
  <si>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</si>
  <si>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</si>
  <si>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</si>
  <si>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</si>
  <si>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</si>
  <si>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</si>
  <si>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</si>
  <si>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</si>
  <si>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</si>
  <si>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</si>
  <si>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</si>
  <si>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</si>
  <si>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</si>
  <si>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</si>
  <si>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</si>
  <si>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</si>
  <si>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</si>
  <si>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</si>
  <si>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</si>
  <si>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</si>
  <si>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</si>
  <si>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</si>
  <si>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</si>
  <si>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</si>
  <si>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</si>
  <si>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</si>
  <si>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</si>
  <si>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</si>
  <si>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</si>
  <si>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</si>
  <si>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</si>
  <si>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</si>
  <si>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</si>
  <si>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</si>
  <si>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</si>
  <si>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</si>
  <si>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</si>
  <si>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</si>
  <si>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</si>
  <si>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</si>
  <si>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</si>
  <si>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</si>
  <si>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</si>
  <si>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</si>
  <si>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</si>
  <si>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</si>
  <si>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</si>
  <si>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</si>
  <si>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>úñ»Ýùáí å»ï³Ï³Ý µÛáõç» ³Ùñ³·ñíáÕ Ñ³ñÏ»ñÇó ¨ ³ÛÉ å³ñï³¹Çñ í×³ñÝ»ñÇó  Ù³ëÑ³ÝáõÙÝ»ñ Ñ³Ù³ÛÝùÝ»ñÇ µÛáõç»Ý»ñ (ïáÕ 1162 + ïáÕ 1163 + ïáÕ 1164)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</si>
  <si>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</si>
  <si>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</si>
  <si>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</si>
  <si>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1372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</si>
  <si>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</si>
  <si>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</si>
  <si>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</si>
  <si>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</si>
  <si>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</si>
  <si>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</si>
  <si>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</si>
  <si>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</si>
  <si>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</si>
  <si>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</si>
  <si>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</si>
  <si>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</si>
  <si>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</si>
  <si>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</si>
  <si>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</si>
  <si>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</si>
  <si>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</si>
  <si>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</si>
  <si>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</si>
  <si>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</si>
  <si>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</si>
  <si>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</si>
  <si>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</si>
  <si>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</si>
  <si>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</si>
  <si>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</si>
  <si>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</si>
  <si>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</si>
  <si>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</si>
  <si>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</si>
  <si>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</si>
  <si>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</si>
  <si>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</si>
  <si>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</si>
  <si>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</si>
  <si>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</si>
  <si>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</si>
  <si>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</si>
  <si>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</si>
  <si>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</si>
  <si>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</si>
  <si>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</si>
  <si>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</si>
  <si>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</si>
  <si>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</si>
  <si>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</si>
  <si>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</si>
  <si>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</si>
  <si>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</si>
  <si>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</si>
  <si>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</si>
  <si>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</si>
  <si>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</si>
  <si>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</si>
  <si>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</si>
  <si>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</si>
  <si>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</si>
  <si>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</si>
  <si>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>1.1 ¶áõÛù³ÛÇÝ Ñ³ñÏ»ñ ³Ýß³ñÅ ·áõÛùÇó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</si>
  <si>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</si>
  <si>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</si>
  <si>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</si>
  <si>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</si>
  <si>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</si>
  <si>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</si>
  <si>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</si>
  <si>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</si>
  <si>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</si>
  <si>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</si>
  <si>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</si>
  <si>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</si>
  <si>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</si>
  <si>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</si>
  <si>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</si>
  <si>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</si>
  <si>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</si>
  <si>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</si>
  <si>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</si>
  <si>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</si>
  <si>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</si>
  <si>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</si>
  <si>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</si>
  <si>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</si>
  <si>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</si>
  <si>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4111......................................................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</si>
  <si>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</si>
  <si>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</si>
  <si>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Ð³Ù³ÛÝù³ÛÇÝ ½³ñ·³óáõÙ /´ÎÌ/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</si>
  <si>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</si>
  <si>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</si>
  <si>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</si>
  <si>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</si>
  <si>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</si>
  <si>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</si>
  <si>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</si>
  <si>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</si>
  <si>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</si>
  <si>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</si>
  <si>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</si>
  <si>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</si>
  <si>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</si>
  <si>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</si>
  <si>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</si>
  <si>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</si>
  <si>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</si>
  <si>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</si>
  <si>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</si>
  <si>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Ð²Ø²ÚÜøÆ ´ÚàôæºÆ ºÎ²ØàôîÜºðÀ</t>
  </si>
  <si>
    <t>(ïáÕ 1110 + ïáÕ 1120 + ïáÕ 1130 + ïáÕ 1150 + ïáÕ 1160)</t>
  </si>
  <si>
    <t>1111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</si>
  <si>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</si>
  <si>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</si>
  <si>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</si>
  <si>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</si>
  <si>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</si>
  <si>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</si>
  <si>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</si>
  <si>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</si>
  <si>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</si>
  <si>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</si>
  <si>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</si>
  <si>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</si>
  <si>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</si>
  <si>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</si>
  <si>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</si>
  <si>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</si>
  <si>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</si>
  <si>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</si>
  <si>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(ïáÕ 1152 + ïáÕ 1153 )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</si>
  <si>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</si>
  <si>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</si>
  <si>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</si>
  <si>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</si>
  <si>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</si>
  <si>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</si>
  <si>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</si>
  <si>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</si>
  <si>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</si>
  <si>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</si>
  <si>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</si>
  <si>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</si>
  <si>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</si>
  <si>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</si>
  <si>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</si>
  <si>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</si>
  <si>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</si>
  <si>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</si>
  <si>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</si>
  <si>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</si>
  <si>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</si>
  <si>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</si>
  <si>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</si>
  <si>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</si>
  <si>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</si>
  <si>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</si>
  <si>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</si>
  <si>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</si>
  <si>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</si>
  <si>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</si>
  <si>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</si>
  <si>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</si>
  <si>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</si>
  <si>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</si>
  <si>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1353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</si>
  <si>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</si>
  <si>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</si>
  <si>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</si>
  <si>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</si>
  <si>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</si>
  <si>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</si>
  <si>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</si>
  <si>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</si>
  <si>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</si>
  <si>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</si>
  <si>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</si>
  <si>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</si>
  <si>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</si>
  <si>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</si>
  <si>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</si>
  <si>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</si>
  <si>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</si>
  <si>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</si>
  <si>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</si>
  <si>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</si>
  <si>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</si>
  <si>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</si>
  <si>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</si>
  <si>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</si>
  <si>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</si>
  <si>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</si>
  <si>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</si>
  <si>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</si>
  <si>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</si>
  <si>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</si>
  <si>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</si>
  <si>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</si>
  <si>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</si>
  <si>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</si>
  <si>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</si>
  <si>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</si>
  <si>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</si>
  <si>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</si>
  <si>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</si>
  <si>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</si>
  <si>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</si>
  <si>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</si>
  <si>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</si>
  <si>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</si>
  <si>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</si>
  <si>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</si>
  <si>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</si>
  <si>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</si>
  <si>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</si>
  <si>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</si>
  <si>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</si>
  <si>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</si>
  <si>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</si>
  <si>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</si>
  <si>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</si>
  <si>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</si>
  <si>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</si>
  <si>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</si>
  <si>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</si>
  <si>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</si>
  <si>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</si>
  <si>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</si>
  <si>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</si>
  <si>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</si>
  <si>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</si>
  <si>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</si>
  <si>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</si>
  <si>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</si>
  <si>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</si>
  <si>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</si>
  <si>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</si>
  <si>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</si>
  <si>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</si>
  <si>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</si>
  <si>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</si>
  <si>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</si>
  <si>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</si>
  <si>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</si>
  <si>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</si>
  <si>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</si>
  <si>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</si>
  <si>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</si>
  <si>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</si>
  <si>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</si>
  <si>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</si>
  <si>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</si>
  <si>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</si>
  <si>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</si>
  <si>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</si>
  <si>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</si>
  <si>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</si>
  <si>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</si>
  <si>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</si>
  <si>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2.3. Ð³Ù³ÛÝùÇ µÛáõç»Ç ÙÇçáóÝ»ñÇ ï³ñ»ëÏ½µÇ ³½³ï  ÙÝ³óáñ¹Á`  (ïáÕ 8191+ïáÕ 8194)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</si>
  <si>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</si>
  <si>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</si>
  <si>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</si>
  <si>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</si>
  <si>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</si>
  <si>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</si>
  <si>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</si>
  <si>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</si>
  <si>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</si>
  <si>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</si>
  <si>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</si>
  <si>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</si>
  <si>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</si>
  <si>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</si>
  <si>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</si>
  <si>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</si>
  <si>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</si>
  <si>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</si>
  <si>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</si>
  <si>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</si>
  <si>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</si>
  <si>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</si>
  <si>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</si>
  <si>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</si>
  <si>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</si>
  <si>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</si>
  <si>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</si>
  <si>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</si>
  <si>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</si>
  <si>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</si>
  <si>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</si>
  <si>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</si>
  <si>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</si>
  <si>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</si>
  <si>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</si>
  <si>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</si>
  <si>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</si>
  <si>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</si>
  <si>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</si>
  <si>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</si>
  <si>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</si>
  <si>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</si>
  <si>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</si>
  <si>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</si>
  <si>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</si>
  <si>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</si>
  <si>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</si>
  <si>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</si>
  <si>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9193)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</si>
  <si>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</si>
  <si>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</si>
  <si>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</si>
  <si>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</si>
  <si>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</si>
  <si>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</si>
  <si>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</si>
  <si>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</si>
  <si>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</si>
  <si>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</si>
  <si>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</si>
  <si>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</si>
  <si>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</si>
  <si>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</si>
  <si>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</si>
  <si>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</si>
  <si>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</si>
  <si>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</si>
  <si>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</si>
  <si>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</si>
  <si>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>(ïáÕ 1261 + ïáÕ 1262)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</si>
  <si>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</si>
  <si>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</si>
  <si>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</si>
  <si>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</si>
  <si>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í×³ñÝ»ñ</t>
  </si>
  <si>
    <t>1145</t>
  </si>
  <si>
    <t>àã ýÇÝ³Ýë³Ï³Ý ³ÏïÇíÝ»ñÇ Çñ³óáõÙÇó Ùáõïù»ñ</t>
  </si>
  <si>
    <t>ì³ñã³Ï³Ý µÛáõç»Ç å³Ñáõëï³ÛÇÝ ýáÝ¹Çó ýáÝ¹³ÛÇÝ µÛáõç» Ï³ï³ñíáÕ Ñ³ïÏ³óáõÙÝ»ñÇó Ùáõïù»ñ /5-20%/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</si>
  <si>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</si>
  <si>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</si>
  <si>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</si>
  <si>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</si>
  <si>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</si>
  <si>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</si>
  <si>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</si>
  <si>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</si>
  <si>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</si>
  <si>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</si>
  <si>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</si>
  <si>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</si>
  <si>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2.2. öáË³ïíáõÃÛáõÝÝ»ñ </t>
  </si>
  <si>
    <t xml:space="preserve">2.1. ´³ÅÝ»ïáÙë»ñ ¨ Ï³åÇï³ÉáõÙ ³ÛÉ Ù³ëÝ³ÏóáõÃÛáõÝ </t>
  </si>
  <si>
    <t xml:space="preserve">  - ÃáÕ³ñÏáõÙÇó ¨ ï»Õ³µ³ßËáõÙÇó Ùáõïù»ñ</t>
  </si>
  <si>
    <t xml:space="preserve"> 1.1. ²ñÅ»ÃÕÃ»ñ (µ³ó³éáõÃÛ³Ùµ µ³ÅÝ»ïáÙë»ñÇ ¨ Ï³åÇï³ÉáõÙ ³ÛÉ Ù³ëÝ³ÏóáõÃÛ³Ý)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</si>
  <si>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</si>
  <si>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</si>
  <si>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</si>
  <si>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</si>
  <si>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</si>
  <si>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</si>
  <si>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</si>
  <si>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</si>
  <si>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</si>
  <si>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</si>
  <si>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</si>
  <si>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</si>
  <si>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</si>
  <si>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</si>
  <si>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</si>
  <si>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</si>
  <si>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</si>
  <si>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</si>
  <si>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</si>
  <si>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</si>
  <si>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 xml:space="preserve">  - µÛáõç»ï³ÛÇÝ ÷áË³ïíáõÃÛáõÝÝ»ñÇ ëï³óáõÙ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</si>
  <si>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</si>
  <si>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</si>
  <si>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</si>
  <si>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</si>
  <si>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</si>
  <si>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1.2.1. ì³ñÏ»ñ</t>
  </si>
  <si>
    <t>1.2.2. öáË³ïíáõÃÛáõÝÝ»ñ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</si>
  <si>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</si>
  <si>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</si>
  <si>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</si>
  <si>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</si>
  <si>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</si>
  <si>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</si>
  <si>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</si>
  <si>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</si>
  <si>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</si>
  <si>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</si>
  <si>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</si>
  <si>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</si>
  <si>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</si>
  <si>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</si>
  <si>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</si>
  <si>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</si>
  <si>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                      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</si>
  <si>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</si>
  <si>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</si>
  <si>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</si>
  <si>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</si>
  <si>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</si>
  <si>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</si>
  <si>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</si>
  <si>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</si>
  <si>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</si>
  <si>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</si>
  <si>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</si>
  <si>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</si>
  <si>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</si>
  <si>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</si>
  <si>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</si>
  <si>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</si>
  <si>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</si>
  <si>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</si>
  <si>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</si>
  <si>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</si>
  <si>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</si>
  <si>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</si>
  <si>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</si>
  <si>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</si>
  <si>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</si>
  <si>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</si>
  <si>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</si>
  <si>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</si>
  <si>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</si>
  <si>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</si>
  <si>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LatArm"/>
        <family val="2"/>
      </rPr>
      <t xml:space="preserve">1.3 îàÎàê²ìÖ²ðÜºð </t>
    </r>
    <r>
      <rPr>
        <sz val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</si>
  <si>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</si>
  <si>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</si>
  <si>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</si>
  <si>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rFont val="Arial LatArm"/>
        <family val="2"/>
      </rPr>
      <t xml:space="preserve"> </t>
    </r>
    <r>
      <rPr>
        <sz val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</si>
  <si>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</si>
  <si>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(ïáÕ4421+ïáÕ4422)</t>
    </r>
  </si>
  <si>
    <r>
      <t xml:space="preserve">1.5 ¸ð²Ø²ÞÜàðÐÜºð </t>
    </r>
    <r>
      <rPr>
        <sz val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</si>
  <si>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</si>
  <si>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</si>
  <si>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</si>
  <si>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</si>
  <si>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</si>
  <si>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</si>
  <si>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</si>
  <si>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</si>
  <si>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</si>
  <si>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</si>
  <si>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</si>
  <si>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</si>
  <si>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</si>
  <si>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rFont val="Arial LatArm"/>
        <family val="2"/>
      </rPr>
      <t>(ïáÕ4731)</t>
    </r>
  </si>
  <si>
    <r>
      <t xml:space="preserve"> -</t>
    </r>
    <r>
      <rPr>
        <b/>
        <sz val="9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</si>
  <si>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</si>
  <si>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LatArm"/>
        <family val="2"/>
      </rPr>
      <t xml:space="preserve"> </t>
    </r>
    <r>
      <rPr>
        <b/>
        <i/>
        <sz val="9"/>
        <rFont val="Arial LatArm"/>
        <family val="2"/>
      </rPr>
      <t xml:space="preserve">ìºð²Î²Ü¶ÜàôØ </t>
    </r>
    <r>
      <rPr>
        <sz val="8"/>
        <rFont val="Arial LatArm"/>
        <family val="2"/>
      </rPr>
      <t>(ïáÕ4751)</t>
    </r>
  </si>
  <si>
    <r>
      <t xml:space="preserve"> </t>
    </r>
    <r>
      <rPr>
        <b/>
        <i/>
        <sz val="9"/>
        <rFont val="Arial LatArm"/>
        <family val="2"/>
      </rPr>
      <t xml:space="preserve">²ÚÈ Ì²Êêºð </t>
    </r>
    <r>
      <rPr>
        <sz val="9"/>
        <rFont val="Arial LatArm"/>
        <family val="2"/>
      </rPr>
      <t>(ïáÕ4761)</t>
    </r>
  </si>
  <si>
    <r>
      <t xml:space="preserve">ä²Ðàôêî²ÚÆÜ ØÆæàòÜºð </t>
    </r>
    <r>
      <rPr>
        <sz val="9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</si>
  <si>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</si>
  <si>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</si>
  <si>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</si>
  <si>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</si>
  <si>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</si>
  <si>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</si>
  <si>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</si>
  <si>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</si>
  <si>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</si>
  <si>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  /6501/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</si>
  <si>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</si>
  <si>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</si>
  <si>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</si>
  <si>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  /6502/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</si>
  <si>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</si>
  <si>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</si>
  <si>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</si>
  <si>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</si>
  <si>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</si>
  <si>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</si>
  <si>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</si>
  <si>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</si>
  <si>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</si>
  <si>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</si>
  <si>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</si>
  <si>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</si>
  <si>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</si>
  <si>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</si>
  <si>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</si>
  <si>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</si>
  <si>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</si>
  <si>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</si>
  <si>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</si>
  <si>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</si>
  <si>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</si>
  <si>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</si>
  <si>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>Խողովակաշարային տրանսպորտ</t>
  </si>
  <si>
    <t>(ïáÕ 1132 + ïáÕ 1135 + ïáÕ 1136 + ïáÕ 1137 + ïáÕ 1138 + ïáÕ 1139 + ïáÕ 1140 + ïáÕ 1141 + ïáÕ 1142 + ïáÕ 1143 + ïáÕ 1144+ïáÕ 1145+ïáÕ1146 + ïáÕ 1147 + ïáÕ 1148 + ïáÕ 1149+ïáÕ 1150)</t>
  </si>
  <si>
    <t>¹) ԱÛÉ Ñ³Ù³ÛÝùÝ»ñÇ µÛáõç»Ý»ñÇó ÁÝÃ³óÇÏ Í³Ëë»ñÇ ýÇÝ³Ýë³íáñÙ³Ý Ýå³ï³Ïáí ëï³óíáÕ å³ßïáÝ³Ï³Ý ¹ñ³Ù³ßÝáñÑÝ»ñ</t>
  </si>
  <si>
    <t>µ) ԱÛÉ Ñ³Ù³ÛÝùÝ»ñÇó Ï³åÇï³É Í³Ëë»ñÇ ýÇÝ³Ýë³íáñÙ³Ý Ýå³ï³Ïáí ëï³óíáÕ å³ßïáÝ³Ï³Ý ¹ñ³Ù³ßÝáñÑÝ»ñ</t>
  </si>
  <si>
    <t xml:space="preserve">(ïáÕ 1310 + ïáÕ 1320 + ïáÕ 1330 + ïáÕ 1340 + ïáÕ 1350 + ïáÕ 1360 + ïáÕ 1370 + ïáÕ 1380+ïáÕ 1390)  </t>
  </si>
  <si>
    <t>1146</t>
  </si>
  <si>
    <t>Åգ) Ավտոկայանատեղի համար</t>
  </si>
  <si>
    <t>1147</t>
  </si>
  <si>
    <t>Åդ) Համայնքի տարածքում գտնվող խանութներում, կրպակներում տեխնիկական հեղուկների վաճառքի ÃáõÛÉïíáõÃÛ³Ý Ñ³Ù³ñ</t>
  </si>
  <si>
    <t>1148</t>
  </si>
  <si>
    <t>Åե) Համայնքի տարածքում հանրային սննդի կազմակերպման և իրացման ÃáõÛÉïíáõÃÛ³Ý Ñ³Ù³ñ</t>
  </si>
  <si>
    <t>Åզ) Հայաստանի Հանրապետության համայնքների անվանումները ֆիրմային անվանումներում օգտագործելու ÃáõÛÉïíáõÃÛ³Ý Ñ³Ù³ñ</t>
  </si>
  <si>
    <t>1149</t>
  </si>
  <si>
    <t>Åէ) այլ տեղական տուրքեր</t>
  </si>
  <si>
    <t>Թալինի քաղաքային համայնք</t>
  </si>
  <si>
    <t xml:space="preserve">²Õµ³Ñ³ÝáõÙ                                  </t>
  </si>
  <si>
    <t>......4726................................................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</si>
  <si>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</si>
  <si>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</si>
  <si>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</si>
  <si>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</si>
  <si>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</si>
  <si>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</si>
  <si>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</si>
  <si>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</si>
  <si>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</si>
  <si>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</si>
  <si>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</si>
  <si>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</si>
  <si>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</si>
  <si>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</si>
  <si>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</si>
  <si>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</si>
  <si>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</si>
  <si>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</si>
  <si>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</si>
  <si>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</si>
  <si>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</si>
  <si>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Տեղական տուրքեր</t>
  </si>
  <si>
    <t>(տող 1132 + տող 1135 + տող 1136 + տող 1137 + տող 1138 + տող 1139 + տող 1140 + տող 1141 + տող 1142 + տող 1143 + տող 1144+տող 1145+ տող 1146+տող 1147տող +1148+ տող 1149+տող 1150)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</si>
  <si>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</si>
  <si>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>որից`</t>
  </si>
  <si>
    <t>աա) Հիմնական շինությունների համար</t>
  </si>
  <si>
    <t>աբ) Ոչ հիմնական շինությունների համար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</si>
  <si>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</si>
  <si>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</si>
  <si>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</si>
  <si>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</si>
  <si>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</si>
  <si>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</si>
  <si>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</si>
  <si>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</si>
  <si>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</si>
  <si>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</si>
  <si>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</si>
  <si>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</si>
  <si>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</si>
  <si>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 xml:space="preserve">Ժե) Համայնքի տարածքում հանրային սննդի կազմակերպման և իրացման թույլտվության համար </t>
  </si>
  <si>
    <t>Ժզ) Հայաստանի Հանրապետության համայնքերի անվանումները ֆիրմային անվանումներում օգտագործելու թույլտվության համար</t>
  </si>
  <si>
    <t>ժէ) այլ տեղական տուրքեր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</si>
  <si>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</si>
  <si>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</si>
  <si>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</si>
  <si>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</si>
  <si>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</si>
  <si>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</si>
  <si>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</si>
  <si>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</si>
  <si>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</si>
  <si>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</si>
  <si>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</si>
  <si>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</si>
  <si>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</si>
  <si>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</si>
  <si>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</si>
  <si>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</si>
  <si>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</si>
  <si>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</si>
  <si>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</si>
  <si>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</si>
  <si>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</si>
  <si>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</si>
  <si>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</si>
  <si>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</si>
  <si>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</si>
  <si>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</si>
  <si>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</si>
  <si>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</si>
  <si>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</si>
  <si>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</si>
  <si>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</si>
  <si>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</si>
  <si>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</si>
  <si>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</si>
  <si>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</si>
  <si>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</si>
  <si>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</si>
  <si>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</si>
  <si>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</si>
  <si>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</si>
  <si>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</si>
  <si>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</si>
  <si>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</si>
  <si>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</si>
  <si>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</si>
  <si>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</si>
  <si>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</si>
  <si>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</si>
  <si>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</si>
  <si>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</si>
  <si>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</si>
  <si>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</si>
  <si>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</si>
  <si>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</si>
  <si>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</si>
  <si>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վճարներ`</t>
  </si>
  <si>
    <t>աղբահանում</t>
  </si>
  <si>
    <t>անասնաբուժական ծառայություն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</si>
  <si>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</si>
  <si>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</si>
  <si>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</si>
  <si>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</si>
  <si>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</si>
  <si>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</si>
  <si>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</si>
  <si>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</si>
  <si>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</si>
  <si>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</si>
  <si>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</si>
  <si>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</si>
  <si>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</si>
  <si>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</si>
  <si>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</si>
  <si>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</si>
  <si>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</si>
  <si>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N</t>
  </si>
  <si>
    <t>ապառքը տարեսկզբի դրությամբ</t>
  </si>
  <si>
    <t>ապառքը տարեվերջի դրությամբ</t>
  </si>
  <si>
    <t>տվյալ տարվա հաշվարկա յին գումարը</t>
  </si>
  <si>
    <t>Ա</t>
  </si>
  <si>
    <t>Հողի հարկ համայնքների վարչական տարածքներում գտնվող հողերի համար</t>
  </si>
  <si>
    <t>Հողերի վարձակալության վարձավճարներ</t>
  </si>
  <si>
    <t>Այլ գույքի վարձակալության վարձավճարներ</t>
  </si>
  <si>
    <t xml:space="preserve">                                                                                                                                                              </t>
  </si>
  <si>
    <t>ծնողական վճար</t>
  </si>
  <si>
    <t xml:space="preserve">              ø³Õ³ù³óÇ³Ï³Ý å³ßïå³ÝáõÃÛáõÝ             </t>
  </si>
  <si>
    <t>1113</t>
  </si>
  <si>
    <t>Համայնքի բյուջե մուտքագրվող անշարժ գույքի հարկ</t>
  </si>
  <si>
    <t>այդ թվում`  (տող 1111 + տող 1112 + տող 1113 )</t>
  </si>
  <si>
    <r>
      <t xml:space="preserve">ԸՆԴԱՄԵՆԸ  ԵԿԱՄՈՒՏՆԵՐ                        </t>
    </r>
    <r>
      <rPr>
        <b/>
        <sz val="10"/>
        <rFont val="GHEA Grapalat"/>
        <family val="3"/>
      </rPr>
      <t>(տող 1100 + տող 1200+տող 1300)</t>
    </r>
  </si>
  <si>
    <t>Հավելված</t>
  </si>
  <si>
    <r>
      <t xml:space="preserve">                                                                                                                                 </t>
    </r>
    <r>
      <rPr>
        <b/>
        <sz val="9"/>
        <color theme="1"/>
        <rFont val="Sylfaen"/>
        <family val="1"/>
      </rPr>
      <t>Թալին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</rPr>
      <t>համայնքի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</rPr>
      <t>ավագանու</t>
    </r>
    <r>
      <rPr>
        <b/>
        <sz val="9"/>
        <color theme="1"/>
        <rFont val="Arial LatArm"/>
        <family val="2"/>
      </rPr>
      <t xml:space="preserve"> </t>
    </r>
  </si>
  <si>
    <r>
      <t>2023</t>
    </r>
    <r>
      <rPr>
        <b/>
        <sz val="9"/>
        <color theme="1"/>
        <rFont val="Sylfaen"/>
        <family val="1"/>
      </rPr>
      <t>թ</t>
    </r>
    <r>
      <rPr>
        <b/>
        <sz val="9"/>
        <color theme="1"/>
        <rFont val="Arial LatArm"/>
        <family val="2"/>
      </rPr>
      <t>. Նոյեմբերի 30-</t>
    </r>
    <r>
      <rPr>
        <b/>
        <sz val="9"/>
        <color theme="1"/>
        <rFont val="Sylfaen"/>
        <family val="1"/>
      </rPr>
      <t>ի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</rPr>
      <t>թիվ</t>
    </r>
    <r>
      <rPr>
        <b/>
        <sz val="9"/>
        <color theme="1"/>
        <rFont val="Arial LatArm"/>
        <family val="2"/>
      </rPr>
      <t xml:space="preserve">  </t>
    </r>
    <r>
      <rPr>
        <b/>
        <sz val="9"/>
        <color theme="1"/>
        <rFont val="Sylfaen"/>
        <family val="1"/>
      </rPr>
      <t xml:space="preserve">N    </t>
    </r>
    <r>
      <rPr>
        <b/>
        <sz val="9"/>
        <color theme="1"/>
        <rFont val="Calibri"/>
        <family val="2"/>
        <scheme val="minor"/>
      </rPr>
      <t xml:space="preserve">-Ն 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</rPr>
      <t>որոշման</t>
    </r>
  </si>
  <si>
    <r>
      <t xml:space="preserve">³/ 2023 Ã ï³ñ»Ï³Ý Ñ³ëï³ïí³Í µÛáõç»Ç »Ï³Ùï³ÛÇÝ Ù³ëáõÙ  Ï³ï³ñ»É Ñ»ï¨Û³É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</t>
    </r>
    <r>
      <rPr>
        <b/>
        <sz val="11"/>
        <color theme="1"/>
        <rFont val="Arial LatArm"/>
        <family val="2"/>
      </rPr>
      <t xml:space="preserve">÷á÷áËáõÃÛáõÝÝ»ñÁ                           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</t>
    </r>
  </si>
  <si>
    <t>²Ýí³ÝáõÙÁ</t>
  </si>
  <si>
    <t>î³ñ»Ï³Ý Ñ³ëï³ïí³Í</t>
  </si>
  <si>
    <t>Î³ï³ñí³Í</t>
  </si>
  <si>
    <t>î³ñ»Ï³Ý ×ßïí³Í</t>
  </si>
  <si>
    <t>µÛáõç»áí</t>
  </si>
  <si>
    <t>÷á÷áËáõÃÛáõÝ</t>
  </si>
  <si>
    <t>µÛáõç»</t>
  </si>
  <si>
    <t>³í»É³óáõÙ</t>
  </si>
  <si>
    <t>å³Ï³ë»óáõÙ</t>
  </si>
  <si>
    <r>
      <t>Վարչական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բյուջեի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պահուստային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ֆոնդից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ֆոնդային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կատարվող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հատկացումներից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մուտքեր</t>
    </r>
  </si>
  <si>
    <t>140000.0</t>
  </si>
  <si>
    <t>70000.0</t>
  </si>
  <si>
    <t>210000.0</t>
  </si>
  <si>
    <t>Ընդամենը</t>
  </si>
  <si>
    <t>162906.2</t>
  </si>
  <si>
    <t>-10000.0</t>
  </si>
  <si>
    <t>µ/ 2023Ã ï³ñ»Ï³Ý Ñ³ëï³ïí³Í µÛáõç»Ç Í³Ëë³ÛÇÝ Ù³ëáõÙ Áëï µÛáõç»ï³ÛÇÝ Í³Ëë»ñÇ ·áñÍ³éÝ³Ï³Ý ¹³ë³Ï³ñ·Ù³Ý</t>
  </si>
  <si>
    <t>Գյուղատնտեսություն</t>
  </si>
  <si>
    <t>12802.8</t>
  </si>
  <si>
    <t>175709.0</t>
  </si>
  <si>
    <r>
      <t>Փողոցային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</rPr>
      <t>լուսավորում</t>
    </r>
  </si>
  <si>
    <t>25750.0</t>
  </si>
  <si>
    <t>35750.0</t>
  </si>
  <si>
    <t>15000.0</t>
  </si>
  <si>
    <t>25000.0</t>
  </si>
  <si>
    <t>Աղբահանում</t>
  </si>
  <si>
    <t>105500.0</t>
  </si>
  <si>
    <t>95500.0</t>
  </si>
  <si>
    <t>44000.0</t>
  </si>
  <si>
    <t>34000.0</t>
  </si>
  <si>
    <t>այլ տեղական վճարներ</t>
  </si>
  <si>
    <t>556777,5+864000+60375</t>
  </si>
  <si>
    <t>՛01.01.2024թ.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</si>
</sst>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р_._-;\-* #,##0.00_р_._-;_-* &quot;-&quot;??_р_._-;_-@_-"/>
    <numFmt numFmtId="165" formatCode="0000"/>
    <numFmt numFmtId="166" formatCode="000"/>
    <numFmt numFmtId="167" formatCode="#\ ###"/>
    <numFmt numFmtId="168" formatCode="#.0\ ###"/>
    <numFmt numFmtId="169" formatCode="#.\ ###"/>
    <numFmt numFmtId="170" formatCode="0.0"/>
    <numFmt numFmtId="171" formatCode="##.\ ###"/>
    <numFmt numFmtId="172" formatCode="###.\ ###"/>
    <numFmt numFmtId="173" formatCode="##.###"/>
    <numFmt numFmtId="174" formatCode="##.##"/>
    <numFmt numFmtId="175" formatCode="##.####"/>
    <numFmt numFmtId="176" formatCode="##.#####"/>
    <numFmt numFmtId="177" formatCode=".\ ;"/>
    <numFmt numFmtId="178" formatCode="#.##"/>
    <numFmt numFmtId="179" formatCode="###.0"/>
    <numFmt numFmtId="180" formatCode="####.\ ###"/>
    <numFmt numFmtId="181" formatCode="_-* #,##0.0_р_._-;\-* #,##0.0_р_._-;_-* &quot;-&quot;??_р_._-;_-@_-"/>
    <numFmt numFmtId="182" formatCode="#.#####"/>
  </numFmts>
  <fonts count="77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LatArm"/>
      <family val="2"/>
    </font>
    <font>
      <sz val="10"/>
      <name val="Arial Armenian"/>
      <family val="2"/>
    </font>
    <font>
      <b/>
      <sz val="10"/>
      <color indexed="10"/>
      <name val="Arial LatArm"/>
      <family val="2"/>
    </font>
    <font>
      <sz val="10"/>
      <name val="Arial LatArm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b/>
      <sz val="10.5"/>
      <name val="Arial LatArm"/>
      <family val="2"/>
    </font>
    <font>
      <b/>
      <sz val="10"/>
      <name val="Arial LatArm"/>
      <family val="2"/>
    </font>
    <font>
      <sz val="11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i/>
      <sz val="9"/>
      <name val="Arial LatArm"/>
      <family val="2"/>
    </font>
    <font>
      <i/>
      <sz val="10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i/>
      <sz val="12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sz val="10"/>
      <color rgb="FFFF0000"/>
      <name val="Arial LatArm"/>
      <family val="2"/>
    </font>
    <font>
      <sz val="10"/>
      <color rgb="FFFF0000"/>
      <name val="Arial LatArm"/>
      <family val="2"/>
    </font>
    <font>
      <b/>
      <sz val="8"/>
      <color indexed="10"/>
      <name val="Arial LatArm"/>
      <family val="2"/>
    </font>
    <font>
      <b/>
      <sz val="9"/>
      <color indexed="10"/>
      <name val="Arial LatArm"/>
      <family val="2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sz val="10"/>
      <color theme="1"/>
      <name val="Arial LatArm"/>
      <family val="2"/>
    </font>
    <font>
      <b/>
      <sz val="10"/>
      <name val="GHEA Grapalat"/>
      <family val="3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b/>
      <sz val="9"/>
      <color theme="1"/>
      <name val="Arial LatArm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 LatArm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LatArm"/>
      <family val="2"/>
    </font>
    <font>
      <sz val="10"/>
      <color theme="1"/>
      <name val="Sylfaen"/>
      <family val="1"/>
    </font>
    <font>
      <b/>
      <sz val="11"/>
      <color theme="1"/>
      <name val="Sylfaen"/>
      <family val="1"/>
    </font>
    <font>
      <b/>
      <sz val="10"/>
      <color theme="1"/>
      <name val="Sylfae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164" fontId="17" fillId="0" borderId="0" applyFont="0" applyFill="0" applyBorder="0" applyAlignment="0" applyProtection="0"/>
    <xf numFmtId="0" fontId="67" fillId="0" borderId="0"/>
  </cellStyleXfs>
  <cellXfs count="1052">
    <xf numFmtId="0" fontId="0" fillId="0" borderId="0" xfId="0"/>
    <xf numFmtId="0" fontId="1" fillId="0" borderId="0" xfId="0" applyFont="1"/>
    <xf numFmtId="0" fontId="4" fillId="0" borderId="0" xfId="0" applyFont="1"/>
    <xf numFmtId="165" fontId="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1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Alignment="1">
      <alignment horizontal="center" vertical="top"/>
    </xf>
    <xf numFmtId="166" fontId="7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6" fillId="0" borderId="0" xfId="0" applyFont="1"/>
    <xf numFmtId="49" fontId="9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top"/>
    </xf>
    <xf numFmtId="49" fontId="10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49" fontId="13" fillId="0" borderId="0" xfId="0" applyNumberFormat="1" applyFont="1" applyAlignment="1">
      <alignment horizontal="center" vertical="center" wrapText="1"/>
    </xf>
    <xf numFmtId="167" fontId="19" fillId="0" borderId="1" xfId="1" applyNumberFormat="1" applyFont="1" applyBorder="1" applyAlignment="1" applyProtection="1">
      <alignment horizontal="center" vertical="center"/>
      <protection locked="0"/>
    </xf>
    <xf numFmtId="167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right" vertical="center"/>
      <protection locked="0"/>
    </xf>
    <xf numFmtId="167" fontId="21" fillId="0" borderId="2" xfId="1" applyNumberFormat="1" applyFont="1" applyBorder="1" applyAlignment="1" applyProtection="1">
      <alignment horizontal="right" vertical="center"/>
      <protection locked="0"/>
    </xf>
    <xf numFmtId="167" fontId="21" fillId="0" borderId="3" xfId="1" applyNumberFormat="1" applyFont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/>
    <xf numFmtId="0" fontId="1" fillId="0" borderId="1" xfId="0" applyFont="1" applyBorder="1" applyAlignment="1">
      <alignment wrapText="1"/>
    </xf>
    <xf numFmtId="168" fontId="21" fillId="0" borderId="5" xfId="1" applyNumberFormat="1" applyFont="1" applyBorder="1" applyAlignment="1" applyProtection="1">
      <alignment horizontal="right" vertical="center"/>
      <protection locked="0"/>
    </xf>
    <xf numFmtId="168" fontId="21" fillId="0" borderId="1" xfId="1" applyNumberFormat="1" applyFont="1" applyBorder="1" applyAlignment="1" applyProtection="1">
      <alignment horizontal="right" vertical="center"/>
      <protection locked="0"/>
    </xf>
    <xf numFmtId="168" fontId="21" fillId="0" borderId="2" xfId="1" applyNumberFormat="1" applyFont="1" applyBorder="1" applyAlignment="1" applyProtection="1">
      <alignment horizontal="right" vertical="center"/>
      <protection locked="0"/>
    </xf>
    <xf numFmtId="168" fontId="21" fillId="0" borderId="3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center" vertical="center"/>
      <protection locked="0"/>
    </xf>
    <xf numFmtId="168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center" vertical="center"/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70" fontId="22" fillId="0" borderId="1" xfId="0" applyNumberFormat="1" applyFont="1" applyBorder="1"/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Continuous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49" fontId="25" fillId="0" borderId="19" xfId="0" quotePrefix="1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49" fontId="22" fillId="0" borderId="1" xfId="0" quotePrefix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 indent="1"/>
    </xf>
    <xf numFmtId="168" fontId="22" fillId="3" borderId="1" xfId="0" applyNumberFormat="1" applyFont="1" applyFill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49" fontId="22" fillId="0" borderId="13" xfId="0" quotePrefix="1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1"/>
    </xf>
    <xf numFmtId="0" fontId="22" fillId="0" borderId="13" xfId="0" applyFont="1" applyBorder="1" applyAlignment="1">
      <alignment horizontal="center" vertical="center"/>
    </xf>
    <xf numFmtId="49" fontId="22" fillId="0" borderId="20" xfId="0" quotePrefix="1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 wrapText="1" indent="1"/>
    </xf>
    <xf numFmtId="49" fontId="22" fillId="0" borderId="18" xfId="0" quotePrefix="1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2"/>
    </xf>
    <xf numFmtId="0" fontId="22" fillId="0" borderId="18" xfId="0" applyFont="1" applyBorder="1" applyAlignment="1">
      <alignment horizontal="left" vertical="center" wrapText="1" indent="2"/>
    </xf>
    <xf numFmtId="0" fontId="22" fillId="0" borderId="1" xfId="0" applyFont="1" applyBorder="1" applyAlignment="1">
      <alignment horizontal="left" vertical="center" wrapText="1" indent="3"/>
    </xf>
    <xf numFmtId="0" fontId="29" fillId="0" borderId="19" xfId="0" applyFont="1" applyBorder="1"/>
    <xf numFmtId="0" fontId="22" fillId="0" borderId="1" xfId="0" applyFont="1" applyBorder="1" applyAlignment="1">
      <alignment horizontal="left" vertical="center" wrapText="1" indent="2"/>
    </xf>
    <xf numFmtId="0" fontId="22" fillId="3" borderId="1" xfId="0" applyFont="1" applyFill="1" applyBorder="1" applyAlignment="1">
      <alignment horizontal="center" vertical="center"/>
    </xf>
    <xf numFmtId="170" fontId="22" fillId="3" borderId="1" xfId="0" applyNumberFormat="1" applyFont="1" applyFill="1" applyBorder="1" applyAlignment="1">
      <alignment horizontal="center" vertical="center"/>
    </xf>
    <xf numFmtId="170" fontId="22" fillId="3" borderId="18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Continuous" vertical="center"/>
    </xf>
    <xf numFmtId="0" fontId="26" fillId="0" borderId="0" xfId="0" applyFont="1" applyAlignment="1">
      <alignment wrapText="1"/>
    </xf>
    <xf numFmtId="0" fontId="22" fillId="0" borderId="18" xfId="0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49" fontId="28" fillId="0" borderId="13" xfId="0" quotePrefix="1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 wrapText="1"/>
    </xf>
    <xf numFmtId="49" fontId="28" fillId="0" borderId="18" xfId="0" quotePrefix="1" applyNumberFormat="1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5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right" vertical="top"/>
    </xf>
    <xf numFmtId="165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33" fillId="0" borderId="2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49" fontId="34" fillId="0" borderId="6" xfId="0" applyNumberFormat="1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49" fontId="34" fillId="0" borderId="24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6" fillId="0" borderId="6" xfId="0" applyNumberFormat="1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 readingOrder="1"/>
    </xf>
    <xf numFmtId="166" fontId="32" fillId="0" borderId="24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49" fontId="34" fillId="0" borderId="26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/>
    </xf>
    <xf numFmtId="49" fontId="34" fillId="0" borderId="27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 readingOrder="1"/>
    </xf>
    <xf numFmtId="166" fontId="38" fillId="0" borderId="29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33" fillId="0" borderId="30" xfId="0" applyFont="1" applyBorder="1" applyAlignment="1">
      <alignment horizontal="left" vertical="top" wrapText="1" readingOrder="1"/>
    </xf>
    <xf numFmtId="166" fontId="38" fillId="0" borderId="29" xfId="0" applyNumberFormat="1" applyFont="1" applyBorder="1" applyAlignment="1">
      <alignment vertical="top" wrapText="1"/>
    </xf>
    <xf numFmtId="168" fontId="23" fillId="0" borderId="28" xfId="0" applyNumberFormat="1" applyFont="1" applyBorder="1"/>
    <xf numFmtId="168" fontId="23" fillId="0" borderId="26" xfId="0" applyNumberFormat="1" applyFont="1" applyBorder="1"/>
    <xf numFmtId="168" fontId="23" fillId="0" borderId="8" xfId="0" applyNumberFormat="1" applyFont="1" applyBorder="1"/>
    <xf numFmtId="0" fontId="26" fillId="0" borderId="2" xfId="0" applyFont="1" applyBorder="1" applyAlignment="1">
      <alignment vertical="center"/>
    </xf>
    <xf numFmtId="49" fontId="34" fillId="0" borderId="1" xfId="0" applyNumberFormat="1" applyFont="1" applyBorder="1" applyAlignment="1">
      <alignment horizontal="center" vertical="center"/>
    </xf>
    <xf numFmtId="49" fontId="34" fillId="0" borderId="31" xfId="0" applyNumberFormat="1" applyFont="1" applyBorder="1" applyAlignment="1">
      <alignment horizontal="center" vertical="center"/>
    </xf>
    <xf numFmtId="0" fontId="37" fillId="0" borderId="30" xfId="0" applyFont="1" applyBorder="1" applyAlignment="1">
      <alignment horizontal="left" vertical="top" wrapText="1" readingOrder="1"/>
    </xf>
    <xf numFmtId="0" fontId="32" fillId="0" borderId="32" xfId="0" applyFont="1" applyBorder="1" applyAlignment="1">
      <alignment horizontal="left" vertical="top" wrapText="1" readingOrder="1"/>
    </xf>
    <xf numFmtId="0" fontId="39" fillId="0" borderId="33" xfId="0" applyFont="1" applyBorder="1"/>
    <xf numFmtId="0" fontId="39" fillId="0" borderId="3" xfId="0" applyFont="1" applyBorder="1"/>
    <xf numFmtId="0" fontId="26" fillId="6" borderId="2" xfId="0" applyFont="1" applyFill="1" applyBorder="1" applyAlignment="1">
      <alignment vertical="center"/>
    </xf>
    <xf numFmtId="49" fontId="26" fillId="6" borderId="1" xfId="0" applyNumberFormat="1" applyFont="1" applyFill="1" applyBorder="1" applyAlignment="1">
      <alignment horizontal="center" vertical="center"/>
    </xf>
    <xf numFmtId="49" fontId="26" fillId="6" borderId="31" xfId="0" applyNumberFormat="1" applyFont="1" applyFill="1" applyBorder="1" applyAlignment="1">
      <alignment horizontal="center" vertical="center"/>
    </xf>
    <xf numFmtId="0" fontId="33" fillId="6" borderId="30" xfId="0" applyFont="1" applyFill="1" applyBorder="1" applyAlignment="1">
      <alignment horizontal="left" vertical="top" wrapText="1" readingOrder="1"/>
    </xf>
    <xf numFmtId="49" fontId="26" fillId="0" borderId="26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center" vertical="center"/>
    </xf>
    <xf numFmtId="166" fontId="29" fillId="0" borderId="32" xfId="0" applyNumberFormat="1" applyFont="1" applyBorder="1" applyAlignment="1">
      <alignment vertical="top" wrapText="1"/>
    </xf>
    <xf numFmtId="0" fontId="23" fillId="0" borderId="33" xfId="0" applyFont="1" applyBorder="1"/>
    <xf numFmtId="0" fontId="23" fillId="0" borderId="3" xfId="0" applyFont="1" applyBorder="1"/>
    <xf numFmtId="0" fontId="32" fillId="0" borderId="32" xfId="0" applyFont="1" applyBorder="1" applyAlignment="1">
      <alignment horizontal="justify" vertical="top" wrapText="1" readingOrder="1"/>
    </xf>
    <xf numFmtId="0" fontId="33" fillId="0" borderId="30" xfId="0" applyFont="1" applyBorder="1" applyAlignment="1">
      <alignment vertical="center" wrapText="1" readingOrder="1"/>
    </xf>
    <xf numFmtId="166" fontId="32" fillId="0" borderId="32" xfId="0" applyNumberFormat="1" applyFont="1" applyBorder="1" applyAlignment="1">
      <alignment vertical="top" wrapText="1"/>
    </xf>
    <xf numFmtId="0" fontId="29" fillId="0" borderId="32" xfId="0" applyFont="1" applyBorder="1" applyAlignment="1">
      <alignment vertical="top" wrapText="1"/>
    </xf>
    <xf numFmtId="168" fontId="39" fillId="0" borderId="33" xfId="0" applyNumberFormat="1" applyFont="1" applyBorder="1"/>
    <xf numFmtId="168" fontId="22" fillId="0" borderId="33" xfId="0" applyNumberFormat="1" applyFont="1" applyBorder="1"/>
    <xf numFmtId="168" fontId="23" fillId="0" borderId="33" xfId="0" applyNumberFormat="1" applyFont="1" applyBorder="1"/>
    <xf numFmtId="0" fontId="33" fillId="0" borderId="28" xfId="0" applyFont="1" applyBorder="1" applyAlignment="1">
      <alignment horizontal="left" vertical="top" wrapText="1" readingOrder="1"/>
    </xf>
    <xf numFmtId="0" fontId="22" fillId="0" borderId="33" xfId="0" applyFont="1" applyBorder="1"/>
    <xf numFmtId="0" fontId="26" fillId="0" borderId="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 wrapText="1"/>
    </xf>
    <xf numFmtId="0" fontId="23" fillId="0" borderId="26" xfId="0" applyFont="1" applyBorder="1"/>
    <xf numFmtId="0" fontId="23" fillId="0" borderId="8" xfId="0" applyFont="1" applyBorder="1"/>
    <xf numFmtId="0" fontId="32" fillId="0" borderId="32" xfId="0" applyFont="1" applyBorder="1" applyAlignment="1">
      <alignment vertical="top" wrapText="1"/>
    </xf>
    <xf numFmtId="49" fontId="34" fillId="0" borderId="33" xfId="0" applyNumberFormat="1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 readingOrder="1"/>
    </xf>
    <xf numFmtId="49" fontId="26" fillId="0" borderId="33" xfId="0" applyNumberFormat="1" applyFont="1" applyBorder="1" applyAlignment="1">
      <alignment horizontal="center" vertical="center"/>
    </xf>
    <xf numFmtId="49" fontId="26" fillId="6" borderId="33" xfId="0" applyNumberFormat="1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vertical="top" wrapText="1"/>
    </xf>
    <xf numFmtId="165" fontId="29" fillId="0" borderId="32" xfId="0" applyNumberFormat="1" applyFont="1" applyBorder="1" applyAlignment="1">
      <alignment vertical="top" wrapText="1"/>
    </xf>
    <xf numFmtId="0" fontId="23" fillId="0" borderId="33" xfId="0" applyFont="1" applyBorder="1" applyAlignment="1">
      <alignment horizontal="center"/>
    </xf>
    <xf numFmtId="168" fontId="39" fillId="0" borderId="3" xfId="0" applyNumberFormat="1" applyFont="1" applyBorder="1"/>
    <xf numFmtId="0" fontId="41" fillId="0" borderId="32" xfId="0" applyFont="1" applyBorder="1" applyAlignment="1">
      <alignment horizontal="left" vertical="top" wrapText="1" readingOrder="1"/>
    </xf>
    <xf numFmtId="0" fontId="32" fillId="6" borderId="32" xfId="0" applyFont="1" applyFill="1" applyBorder="1" applyAlignment="1">
      <alignment horizontal="left" vertical="top" wrapText="1" readingOrder="1"/>
    </xf>
    <xf numFmtId="170" fontId="22" fillId="0" borderId="33" xfId="0" applyNumberFormat="1" applyFont="1" applyBorder="1"/>
    <xf numFmtId="0" fontId="37" fillId="0" borderId="30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left" vertical="top" wrapText="1"/>
    </xf>
    <xf numFmtId="0" fontId="26" fillId="0" borderId="9" xfId="0" applyFont="1" applyBorder="1" applyAlignment="1">
      <alignment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top" wrapText="1" readingOrder="1"/>
    </xf>
    <xf numFmtId="0" fontId="29" fillId="0" borderId="35" xfId="0" applyFont="1" applyBorder="1" applyAlignment="1">
      <alignment vertical="top" wrapText="1"/>
    </xf>
    <xf numFmtId="0" fontId="23" fillId="0" borderId="36" xfId="0" applyFont="1" applyBorder="1"/>
    <xf numFmtId="0" fontId="23" fillId="0" borderId="11" xfId="0" applyFont="1" applyBorder="1"/>
    <xf numFmtId="0" fontId="26" fillId="0" borderId="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top"/>
    </xf>
    <xf numFmtId="49" fontId="26" fillId="0" borderId="31" xfId="0" applyNumberFormat="1" applyFont="1" applyBorder="1" applyAlignment="1">
      <alignment horizontal="center" vertical="top"/>
    </xf>
    <xf numFmtId="0" fontId="26" fillId="0" borderId="4" xfId="0" applyFont="1" applyBorder="1" applyAlignment="1">
      <alignment vertical="center"/>
    </xf>
    <xf numFmtId="49" fontId="26" fillId="0" borderId="37" xfId="0" applyNumberFormat="1" applyFont="1" applyBorder="1" applyAlignment="1">
      <alignment horizontal="center" vertical="top"/>
    </xf>
    <xf numFmtId="49" fontId="26" fillId="0" borderId="38" xfId="0" applyNumberFormat="1" applyFont="1" applyBorder="1" applyAlignment="1">
      <alignment horizontal="center" vertical="top"/>
    </xf>
    <xf numFmtId="0" fontId="33" fillId="0" borderId="39" xfId="0" applyFont="1" applyBorder="1" applyAlignment="1">
      <alignment horizontal="left" vertical="top" wrapText="1"/>
    </xf>
    <xf numFmtId="0" fontId="29" fillId="0" borderId="40" xfId="0" applyFont="1" applyBorder="1" applyAlignment="1">
      <alignment vertical="top" wrapText="1"/>
    </xf>
    <xf numFmtId="0" fontId="33" fillId="0" borderId="0" xfId="0" applyFont="1"/>
    <xf numFmtId="0" fontId="28" fillId="2" borderId="41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top" wrapText="1"/>
    </xf>
    <xf numFmtId="49" fontId="40" fillId="2" borderId="24" xfId="0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 vertical="top" wrapText="1"/>
    </xf>
    <xf numFmtId="0" fontId="22" fillId="0" borderId="14" xfId="0" applyFont="1" applyBorder="1"/>
    <xf numFmtId="0" fontId="22" fillId="0" borderId="25" xfId="0" applyFont="1" applyBorder="1"/>
    <xf numFmtId="0" fontId="22" fillId="0" borderId="10" xfId="0" applyFont="1" applyBorder="1"/>
    <xf numFmtId="0" fontId="25" fillId="2" borderId="14" xfId="0" applyFont="1" applyFill="1" applyBorder="1" applyAlignment="1">
      <alignment horizontal="center" vertical="center" wrapText="1"/>
    </xf>
    <xf numFmtId="49" fontId="33" fillId="2" borderId="24" xfId="0" applyNumberFormat="1" applyFont="1" applyFill="1" applyBorder="1" applyAlignment="1">
      <alignment horizontal="center" vertical="center"/>
    </xf>
    <xf numFmtId="49" fontId="40" fillId="2" borderId="43" xfId="0" applyNumberFormat="1" applyFont="1" applyFill="1" applyBorder="1" applyAlignment="1">
      <alignment horizontal="center"/>
    </xf>
    <xf numFmtId="0" fontId="22" fillId="0" borderId="44" xfId="0" applyFont="1" applyBorder="1"/>
    <xf numFmtId="0" fontId="22" fillId="0" borderId="45" xfId="0" applyFont="1" applyBorder="1"/>
    <xf numFmtId="0" fontId="22" fillId="0" borderId="46" xfId="0" applyFont="1" applyBorder="1"/>
    <xf numFmtId="0" fontId="28" fillId="2" borderId="41" xfId="0" applyFont="1" applyFill="1" applyBorder="1" applyAlignment="1">
      <alignment vertical="center" wrapText="1"/>
    </xf>
    <xf numFmtId="49" fontId="33" fillId="2" borderId="41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Border="1" applyAlignment="1">
      <alignment horizontal="center"/>
    </xf>
    <xf numFmtId="0" fontId="26" fillId="2" borderId="47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left" vertical="top" wrapText="1"/>
    </xf>
    <xf numFmtId="49" fontId="40" fillId="2" borderId="47" xfId="0" applyNumberFormat="1" applyFont="1" applyFill="1" applyBorder="1" applyAlignment="1">
      <alignment horizontal="center"/>
    </xf>
    <xf numFmtId="0" fontId="22" fillId="0" borderId="48" xfId="0" applyFont="1" applyBorder="1"/>
    <xf numFmtId="0" fontId="22" fillId="0" borderId="20" xfId="0" applyFont="1" applyBorder="1"/>
    <xf numFmtId="0" fontId="22" fillId="0" borderId="49" xfId="0" applyFont="1" applyBorder="1"/>
    <xf numFmtId="0" fontId="37" fillId="2" borderId="41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0" fontId="26" fillId="2" borderId="5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left" vertical="top" wrapText="1"/>
    </xf>
    <xf numFmtId="49" fontId="33" fillId="2" borderId="50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18" xfId="0" applyFont="1" applyBorder="1"/>
    <xf numFmtId="0" fontId="28" fillId="0" borderId="8" xfId="0" applyFont="1" applyBorder="1" applyAlignment="1">
      <alignment horizontal="center"/>
    </xf>
    <xf numFmtId="0" fontId="26" fillId="2" borderId="51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vertical="top" wrapText="1"/>
    </xf>
    <xf numFmtId="49" fontId="40" fillId="2" borderId="5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49" fontId="40" fillId="0" borderId="51" xfId="0" applyNumberFormat="1" applyFont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/>
    </xf>
    <xf numFmtId="49" fontId="40" fillId="0" borderId="52" xfId="0" applyNumberFormat="1" applyFont="1" applyBorder="1" applyAlignment="1">
      <alignment vertical="top" wrapText="1"/>
    </xf>
    <xf numFmtId="49" fontId="40" fillId="0" borderId="52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49" fontId="37" fillId="0" borderId="41" xfId="0" applyNumberFormat="1" applyFont="1" applyBorder="1" applyAlignment="1">
      <alignment vertical="top" wrapText="1"/>
    </xf>
    <xf numFmtId="0" fontId="22" fillId="3" borderId="13" xfId="0" applyFont="1" applyFill="1" applyBorder="1"/>
    <xf numFmtId="0" fontId="28" fillId="0" borderId="53" xfId="0" applyFont="1" applyBorder="1" applyAlignment="1">
      <alignment horizontal="center"/>
    </xf>
    <xf numFmtId="168" fontId="22" fillId="0" borderId="18" xfId="0" applyNumberFormat="1" applyFont="1" applyBorder="1"/>
    <xf numFmtId="0" fontId="26" fillId="2" borderId="54" xfId="0" applyFont="1" applyFill="1" applyBorder="1" applyAlignment="1">
      <alignment horizontal="center" vertical="center"/>
    </xf>
    <xf numFmtId="49" fontId="37" fillId="0" borderId="54" xfId="0" applyNumberFormat="1" applyFont="1" applyBorder="1" applyAlignment="1">
      <alignment vertical="top" wrapText="1"/>
    </xf>
    <xf numFmtId="49" fontId="40" fillId="2" borderId="54" xfId="0" applyNumberFormat="1" applyFont="1" applyFill="1" applyBorder="1" applyAlignment="1">
      <alignment horizontal="center" vertical="center" wrapText="1"/>
    </xf>
    <xf numFmtId="49" fontId="40" fillId="0" borderId="41" xfId="0" applyNumberFormat="1" applyFont="1" applyBorder="1" applyAlignment="1">
      <alignment vertical="top" wrapText="1"/>
    </xf>
    <xf numFmtId="0" fontId="22" fillId="3" borderId="1" xfId="0" applyFont="1" applyFill="1" applyBorder="1"/>
    <xf numFmtId="49" fontId="37" fillId="0" borderId="51" xfId="0" applyNumberFormat="1" applyFont="1" applyBorder="1" applyAlignment="1">
      <alignment vertical="top" wrapText="1"/>
    </xf>
    <xf numFmtId="168" fontId="22" fillId="3" borderId="1" xfId="0" applyNumberFormat="1" applyFont="1" applyFill="1" applyBorder="1"/>
    <xf numFmtId="0" fontId="40" fillId="0" borderId="51" xfId="0" applyFont="1" applyBorder="1" applyAlignment="1">
      <alignment horizontal="center"/>
    </xf>
    <xf numFmtId="0" fontId="40" fillId="0" borderId="51" xfId="0" applyFont="1" applyBorder="1" applyAlignment="1">
      <alignment vertical="top" wrapText="1"/>
    </xf>
    <xf numFmtId="0" fontId="40" fillId="0" borderId="51" xfId="0" applyFont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left" vertical="top" wrapText="1"/>
    </xf>
    <xf numFmtId="49" fontId="40" fillId="0" borderId="47" xfId="0" applyNumberFormat="1" applyFont="1" applyBorder="1" applyAlignment="1">
      <alignment vertical="top" wrapText="1"/>
    </xf>
    <xf numFmtId="168" fontId="22" fillId="3" borderId="13" xfId="0" applyNumberFormat="1" applyFont="1" applyFill="1" applyBorder="1"/>
    <xf numFmtId="170" fontId="22" fillId="3" borderId="1" xfId="0" applyNumberFormat="1" applyFont="1" applyFill="1" applyBorder="1"/>
    <xf numFmtId="49" fontId="40" fillId="0" borderId="51" xfId="0" applyNumberFormat="1" applyFont="1" applyBorder="1" applyAlignment="1">
      <alignment vertical="center" wrapText="1"/>
    </xf>
    <xf numFmtId="49" fontId="40" fillId="0" borderId="54" xfId="0" applyNumberFormat="1" applyFont="1" applyBorder="1" applyAlignment="1">
      <alignment vertical="top" wrapText="1"/>
    </xf>
    <xf numFmtId="49" fontId="40" fillId="0" borderId="54" xfId="0" applyNumberFormat="1" applyFont="1" applyBorder="1" applyAlignment="1">
      <alignment horizontal="center" vertical="center" wrapText="1"/>
    </xf>
    <xf numFmtId="168" fontId="22" fillId="3" borderId="37" xfId="0" applyNumberFormat="1" applyFont="1" applyFill="1" applyBorder="1"/>
    <xf numFmtId="49" fontId="40" fillId="0" borderId="50" xfId="0" applyNumberFormat="1" applyFont="1" applyBorder="1" applyAlignment="1">
      <alignment vertical="top" wrapText="1"/>
    </xf>
    <xf numFmtId="0" fontId="22" fillId="0" borderId="13" xfId="0" applyFont="1" applyBorder="1"/>
    <xf numFmtId="0" fontId="22" fillId="3" borderId="37" xfId="0" applyFont="1" applyFill="1" applyBorder="1"/>
    <xf numFmtId="49" fontId="40" fillId="0" borderId="41" xfId="0" applyNumberFormat="1" applyFont="1" applyBorder="1" applyAlignment="1">
      <alignment vertical="center" wrapText="1"/>
    </xf>
    <xf numFmtId="49" fontId="37" fillId="0" borderId="41" xfId="0" applyNumberFormat="1" applyFont="1" applyBorder="1" applyAlignment="1">
      <alignment vertical="center" wrapText="1"/>
    </xf>
    <xf numFmtId="0" fontId="22" fillId="0" borderId="6" xfId="0" applyFont="1" applyBorder="1"/>
    <xf numFmtId="49" fontId="33" fillId="0" borderId="51" xfId="0" applyNumberFormat="1" applyFont="1" applyBorder="1" applyAlignment="1">
      <alignment vertical="top" wrapText="1"/>
    </xf>
    <xf numFmtId="168" fontId="22" fillId="0" borderId="7" xfId="0" applyNumberFormat="1" applyFont="1" applyBorder="1"/>
    <xf numFmtId="0" fontId="28" fillId="3" borderId="3" xfId="0" applyFont="1" applyFill="1" applyBorder="1" applyAlignment="1">
      <alignment horizontal="center"/>
    </xf>
    <xf numFmtId="0" fontId="40" fillId="0" borderId="52" xfId="0" applyFont="1" applyBorder="1" applyAlignment="1">
      <alignment vertical="top" wrapText="1"/>
    </xf>
    <xf numFmtId="0" fontId="33" fillId="0" borderId="51" xfId="0" applyFont="1" applyBorder="1" applyAlignment="1">
      <alignment vertical="top" wrapText="1"/>
    </xf>
    <xf numFmtId="0" fontId="22" fillId="0" borderId="2" xfId="0" applyFont="1" applyBorder="1"/>
    <xf numFmtId="0" fontId="26" fillId="2" borderId="51" xfId="0" applyFont="1" applyFill="1" applyBorder="1" applyAlignment="1">
      <alignment horizontal="center"/>
    </xf>
    <xf numFmtId="0" fontId="33" fillId="0" borderId="51" xfId="0" applyFont="1" applyBorder="1" applyAlignment="1">
      <alignment wrapText="1"/>
    </xf>
    <xf numFmtId="0" fontId="33" fillId="0" borderId="47" xfId="0" applyFont="1" applyBorder="1" applyAlignment="1">
      <alignment vertical="top" wrapText="1"/>
    </xf>
    <xf numFmtId="0" fontId="28" fillId="3" borderId="11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0" fillId="0" borderId="50" xfId="0" applyFont="1" applyBorder="1" applyAlignment="1">
      <alignment vertical="top" wrapText="1"/>
    </xf>
    <xf numFmtId="0" fontId="28" fillId="0" borderId="1" xfId="0" applyFont="1" applyBorder="1" applyAlignment="1">
      <alignment horizontal="center"/>
    </xf>
    <xf numFmtId="0" fontId="40" fillId="0" borderId="54" xfId="0" applyFont="1" applyBorder="1" applyAlignment="1">
      <alignment vertical="top" wrapText="1"/>
    </xf>
    <xf numFmtId="0" fontId="33" fillId="0" borderId="50" xfId="0" applyFont="1" applyBorder="1" applyAlignment="1">
      <alignment vertical="top" wrapText="1"/>
    </xf>
    <xf numFmtId="0" fontId="33" fillId="0" borderId="42" xfId="0" applyFont="1" applyBorder="1" applyAlignment="1">
      <alignment vertical="top" wrapText="1"/>
    </xf>
    <xf numFmtId="0" fontId="28" fillId="0" borderId="37" xfId="0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left" vertical="top" wrapText="1"/>
    </xf>
    <xf numFmtId="49" fontId="40" fillId="2" borderId="50" xfId="0" applyNumberFormat="1" applyFont="1" applyFill="1" applyBorder="1" applyAlignment="1">
      <alignment horizontal="center"/>
    </xf>
    <xf numFmtId="0" fontId="22" fillId="0" borderId="8" xfId="0" applyFont="1" applyBorder="1"/>
    <xf numFmtId="0" fontId="26" fillId="2" borderId="30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left" vertical="top" wrapText="1"/>
    </xf>
    <xf numFmtId="49" fontId="40" fillId="2" borderId="51" xfId="0" applyNumberFormat="1" applyFont="1" applyFill="1" applyBorder="1" applyAlignment="1">
      <alignment horizontal="center"/>
    </xf>
    <xf numFmtId="0" fontId="33" fillId="2" borderId="29" xfId="0" applyFont="1" applyFill="1" applyBorder="1" applyAlignment="1">
      <alignment horizontal="left" vertical="top" wrapText="1"/>
    </xf>
    <xf numFmtId="49" fontId="28" fillId="0" borderId="31" xfId="0" applyNumberFormat="1" applyFont="1" applyBorder="1" applyAlignment="1">
      <alignment vertical="top" wrapText="1"/>
    </xf>
    <xf numFmtId="0" fontId="26" fillId="2" borderId="57" xfId="0" applyFont="1" applyFill="1" applyBorder="1" applyAlignment="1">
      <alignment horizontal="center" vertical="center"/>
    </xf>
    <xf numFmtId="49" fontId="28" fillId="0" borderId="0" xfId="0" applyNumberFormat="1" applyFont="1" applyAlignment="1">
      <alignment vertical="top" wrapText="1"/>
    </xf>
    <xf numFmtId="49" fontId="40" fillId="2" borderId="52" xfId="0" applyNumberFormat="1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vertical="top" wrapText="1"/>
    </xf>
    <xf numFmtId="49" fontId="40" fillId="0" borderId="32" xfId="0" applyNumberFormat="1" applyFont="1" applyBorder="1" applyAlignment="1">
      <alignment vertical="top" wrapText="1"/>
    </xf>
    <xf numFmtId="0" fontId="26" fillId="2" borderId="34" xfId="0" applyFont="1" applyFill="1" applyBorder="1" applyAlignment="1">
      <alignment horizontal="center" vertical="center"/>
    </xf>
    <xf numFmtId="49" fontId="40" fillId="0" borderId="35" xfId="0" applyNumberFormat="1" applyFont="1" applyBorder="1" applyAlignment="1">
      <alignment vertical="top" wrapText="1"/>
    </xf>
    <xf numFmtId="0" fontId="26" fillId="2" borderId="39" xfId="0" applyFont="1" applyFill="1" applyBorder="1" applyAlignment="1">
      <alignment horizontal="center" vertical="center"/>
    </xf>
    <xf numFmtId="49" fontId="40" fillId="0" borderId="40" xfId="0" applyNumberFormat="1" applyFont="1" applyBorder="1" applyAlignment="1">
      <alignment vertical="top" wrapText="1"/>
    </xf>
    <xf numFmtId="49" fontId="33" fillId="0" borderId="52" xfId="0" applyNumberFormat="1" applyFont="1" applyBorder="1" applyAlignment="1">
      <alignment vertical="top" wrapText="1"/>
    </xf>
    <xf numFmtId="49" fontId="42" fillId="0" borderId="41" xfId="0" applyNumberFormat="1" applyFont="1" applyBorder="1" applyAlignment="1">
      <alignment vertical="top" wrapText="1"/>
    </xf>
    <xf numFmtId="49" fontId="33" fillId="2" borderId="47" xfId="0" applyNumberFormat="1" applyFont="1" applyFill="1" applyBorder="1" applyAlignment="1">
      <alignment horizontal="center" vertical="center" wrapText="1"/>
    </xf>
    <xf numFmtId="168" fontId="22" fillId="0" borderId="20" xfId="0" applyNumberFormat="1" applyFont="1" applyBorder="1"/>
    <xf numFmtId="0" fontId="28" fillId="0" borderId="49" xfId="0" applyFont="1" applyBorder="1" applyAlignment="1">
      <alignment horizontal="center"/>
    </xf>
    <xf numFmtId="49" fontId="40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/>
    </xf>
    <xf numFmtId="49" fontId="33" fillId="0" borderId="42" xfId="0" applyNumberFormat="1" applyFont="1" applyBorder="1" applyAlignment="1">
      <alignment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/>
    </xf>
    <xf numFmtId="49" fontId="25" fillId="0" borderId="41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horizontal="center" vertical="top" wrapText="1"/>
    </xf>
    <xf numFmtId="0" fontId="22" fillId="3" borderId="3" xfId="0" applyFont="1" applyFill="1" applyBorder="1"/>
    <xf numFmtId="49" fontId="40" fillId="0" borderId="52" xfId="0" applyNumberFormat="1" applyFont="1" applyBorder="1" applyAlignment="1">
      <alignment horizontal="center" vertical="top" wrapText="1"/>
    </xf>
    <xf numFmtId="168" fontId="28" fillId="0" borderId="13" xfId="0" applyNumberFormat="1" applyFont="1" applyBorder="1" applyAlignment="1">
      <alignment horizontal="center"/>
    </xf>
    <xf numFmtId="49" fontId="33" fillId="0" borderId="50" xfId="0" applyNumberFormat="1" applyFont="1" applyBorder="1" applyAlignment="1">
      <alignment wrapText="1"/>
    </xf>
    <xf numFmtId="0" fontId="28" fillId="0" borderId="13" xfId="0" applyFont="1" applyBorder="1" applyAlignment="1">
      <alignment horizontal="center"/>
    </xf>
    <xf numFmtId="170" fontId="22" fillId="3" borderId="11" xfId="0" applyNumberFormat="1" applyFont="1" applyFill="1" applyBorder="1"/>
    <xf numFmtId="0" fontId="28" fillId="3" borderId="13" xfId="0" applyFont="1" applyFill="1" applyBorder="1" applyAlignment="1">
      <alignment horizontal="center"/>
    </xf>
    <xf numFmtId="0" fontId="22" fillId="3" borderId="11" xfId="0" applyFont="1" applyFill="1" applyBorder="1"/>
    <xf numFmtId="0" fontId="26" fillId="2" borderId="60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left" vertical="top" wrapText="1"/>
    </xf>
    <xf numFmtId="0" fontId="40" fillId="0" borderId="54" xfId="0" applyFont="1" applyBorder="1" applyAlignment="1">
      <alignment horizontal="left" vertical="top" wrapText="1"/>
    </xf>
    <xf numFmtId="49" fontId="40" fillId="0" borderId="54" xfId="0" applyNumberFormat="1" applyFont="1" applyBorder="1" applyAlignment="1">
      <alignment horizontal="center" vertical="top" wrapText="1"/>
    </xf>
    <xf numFmtId="0" fontId="22" fillId="3" borderId="53" xfId="0" applyFont="1" applyFill="1" applyBorder="1"/>
    <xf numFmtId="49" fontId="22" fillId="0" borderId="61" xfId="0" applyNumberFormat="1" applyFont="1" applyBorder="1" applyAlignment="1">
      <alignment horizontal="center" wrapText="1"/>
    </xf>
    <xf numFmtId="49" fontId="25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wrapText="1"/>
    </xf>
    <xf numFmtId="49" fontId="22" fillId="0" borderId="52" xfId="0" applyNumberFormat="1" applyFont="1" applyBorder="1" applyAlignment="1">
      <alignment horizontal="center" wrapText="1"/>
    </xf>
    <xf numFmtId="49" fontId="22" fillId="0" borderId="47" xfId="0" applyNumberFormat="1" applyFont="1" applyBorder="1" applyAlignment="1">
      <alignment wrapText="1"/>
    </xf>
    <xf numFmtId="49" fontId="22" fillId="2" borderId="47" xfId="0" applyNumberFormat="1" applyFont="1" applyFill="1" applyBorder="1" applyAlignment="1">
      <alignment horizontal="center" wrapText="1"/>
    </xf>
    <xf numFmtId="49" fontId="22" fillId="0" borderId="41" xfId="0" applyNumberFormat="1" applyFont="1" applyBorder="1" applyAlignment="1">
      <alignment horizontal="center" vertical="top" wrapText="1"/>
    </xf>
    <xf numFmtId="49" fontId="38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Border="1" applyAlignment="1">
      <alignment horizontal="center" vertical="top" wrapText="1"/>
    </xf>
    <xf numFmtId="49" fontId="22" fillId="0" borderId="50" xfId="0" applyNumberFormat="1" applyFont="1" applyBorder="1" applyAlignment="1">
      <alignment wrapText="1"/>
    </xf>
    <xf numFmtId="49" fontId="22" fillId="2" borderId="50" xfId="0" applyNumberFormat="1" applyFont="1" applyFill="1" applyBorder="1" applyAlignment="1">
      <alignment horizontal="center" vertical="center" wrapText="1"/>
    </xf>
    <xf numFmtId="49" fontId="22" fillId="0" borderId="51" xfId="0" applyNumberFormat="1" applyFont="1" applyBorder="1" applyAlignment="1">
      <alignment horizontal="center" vertical="top" wrapText="1"/>
    </xf>
    <xf numFmtId="49" fontId="31" fillId="0" borderId="51" xfId="0" applyNumberFormat="1" applyFont="1" applyBorder="1" applyAlignment="1">
      <alignment wrapText="1"/>
    </xf>
    <xf numFmtId="170" fontId="22" fillId="5" borderId="3" xfId="0" applyNumberFormat="1" applyFont="1" applyFill="1" applyBorder="1"/>
    <xf numFmtId="0" fontId="31" fillId="5" borderId="3" xfId="0" applyFont="1" applyFill="1" applyBorder="1"/>
    <xf numFmtId="49" fontId="22" fillId="0" borderId="52" xfId="0" applyNumberFormat="1" applyFont="1" applyBorder="1" applyAlignment="1">
      <alignment horizontal="center" vertical="center"/>
    </xf>
    <xf numFmtId="49" fontId="31" fillId="0" borderId="52" xfId="0" applyNumberFormat="1" applyFont="1" applyBorder="1" applyAlignment="1">
      <alignment wrapText="1"/>
    </xf>
    <xf numFmtId="49" fontId="22" fillId="0" borderId="52" xfId="0" applyNumberFormat="1" applyFont="1" applyBorder="1" applyAlignment="1">
      <alignment horizontal="center" vertical="top" wrapText="1"/>
    </xf>
    <xf numFmtId="0" fontId="22" fillId="5" borderId="11" xfId="0" applyFont="1" applyFill="1" applyBorder="1"/>
    <xf numFmtId="49" fontId="22" fillId="0" borderId="41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52" xfId="0" applyNumberFormat="1" applyFont="1" applyBorder="1" applyAlignment="1">
      <alignment horizontal="center" vertical="center" wrapText="1"/>
    </xf>
    <xf numFmtId="49" fontId="31" fillId="0" borderId="41" xfId="0" applyNumberFormat="1" applyFont="1" applyBorder="1" applyAlignment="1">
      <alignment wrapText="1"/>
    </xf>
    <xf numFmtId="49" fontId="22" fillId="0" borderId="51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wrapText="1"/>
    </xf>
    <xf numFmtId="0" fontId="22" fillId="5" borderId="3" xfId="0" applyFont="1" applyFill="1" applyBorder="1"/>
    <xf numFmtId="49" fontId="22" fillId="0" borderId="51" xfId="0" applyNumberFormat="1" applyFont="1" applyBorder="1" applyAlignment="1">
      <alignment horizontal="center"/>
    </xf>
    <xf numFmtId="49" fontId="22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wrapText="1"/>
    </xf>
    <xf numFmtId="49" fontId="22" fillId="0" borderId="52" xfId="0" applyNumberFormat="1" applyFont="1" applyBorder="1" applyAlignment="1">
      <alignment horizontal="center"/>
    </xf>
    <xf numFmtId="168" fontId="22" fillId="0" borderId="6" xfId="0" applyNumberFormat="1" applyFont="1" applyBorder="1"/>
    <xf numFmtId="168" fontId="22" fillId="0" borderId="8" xfId="0" applyNumberFormat="1" applyFont="1" applyBorder="1"/>
    <xf numFmtId="168" fontId="22" fillId="0" borderId="1" xfId="0" applyNumberFormat="1" applyFont="1" applyBorder="1"/>
    <xf numFmtId="168" fontId="22" fillId="5" borderId="3" xfId="0" applyNumberFormat="1" applyFont="1" applyFill="1" applyBorder="1"/>
    <xf numFmtId="49" fontId="22" fillId="0" borderId="51" xfId="0" applyNumberFormat="1" applyFont="1" applyBorder="1" applyAlignment="1">
      <alignment horizontal="center" wrapText="1"/>
    </xf>
    <xf numFmtId="49" fontId="22" fillId="0" borderId="54" xfId="0" applyNumberFormat="1" applyFont="1" applyBorder="1" applyAlignment="1">
      <alignment horizontal="center" vertical="center"/>
    </xf>
    <xf numFmtId="49" fontId="31" fillId="0" borderId="54" xfId="0" applyNumberFormat="1" applyFont="1" applyBorder="1" applyAlignment="1">
      <alignment wrapText="1"/>
    </xf>
    <xf numFmtId="49" fontId="22" fillId="0" borderId="54" xfId="0" applyNumberFormat="1" applyFont="1" applyBorder="1" applyAlignment="1">
      <alignment horizontal="center" vertical="center" wrapText="1"/>
    </xf>
    <xf numFmtId="0" fontId="22" fillId="0" borderId="37" xfId="0" applyFont="1" applyBorder="1"/>
    <xf numFmtId="0" fontId="22" fillId="5" borderId="53" xfId="0" applyFont="1" applyFill="1" applyBorder="1"/>
    <xf numFmtId="0" fontId="28" fillId="0" borderId="0" xfId="0" applyFont="1"/>
    <xf numFmtId="0" fontId="26" fillId="0" borderId="62" xfId="0" applyFont="1" applyBorder="1"/>
    <xf numFmtId="0" fontId="28" fillId="0" borderId="55" xfId="0" applyFont="1" applyBorder="1" applyAlignment="1">
      <alignment horizontal="center" wrapText="1"/>
    </xf>
    <xf numFmtId="0" fontId="25" fillId="0" borderId="0" xfId="0" applyFont="1"/>
    <xf numFmtId="0" fontId="28" fillId="2" borderId="44" xfId="0" applyFont="1" applyFill="1" applyBorder="1" applyAlignment="1">
      <alignment horizontal="centerContinuous" vertical="center" wrapText="1"/>
    </xf>
    <xf numFmtId="0" fontId="28" fillId="2" borderId="41" xfId="0" applyFont="1" applyFill="1" applyBorder="1" applyAlignment="1">
      <alignment horizontal="centerContinuous" vertical="center" wrapText="1"/>
    </xf>
    <xf numFmtId="0" fontId="28" fillId="2" borderId="24" xfId="0" applyFont="1" applyFill="1" applyBorder="1" applyAlignment="1">
      <alignment horizontal="centerContinuous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62" xfId="0" applyFont="1" applyFill="1" applyBorder="1" applyAlignment="1">
      <alignment horizontal="centerContinuous" vertical="center" wrapText="1"/>
    </xf>
    <xf numFmtId="0" fontId="34" fillId="2" borderId="44" xfId="0" applyFont="1" applyFill="1" applyBorder="1" applyAlignment="1">
      <alignment horizontal="center"/>
    </xf>
    <xf numFmtId="0" fontId="26" fillId="0" borderId="41" xfId="0" applyFont="1" applyBorder="1"/>
    <xf numFmtId="0" fontId="40" fillId="0" borderId="14" xfId="0" applyFont="1" applyBorder="1" applyAlignment="1">
      <alignment horizontal="center" wrapText="1"/>
    </xf>
    <xf numFmtId="0" fontId="28" fillId="0" borderId="24" xfId="0" applyFont="1" applyBorder="1"/>
    <xf numFmtId="0" fontId="26" fillId="0" borderId="47" xfId="0" applyFont="1" applyBorder="1"/>
    <xf numFmtId="0" fontId="33" fillId="0" borderId="57" xfId="0" applyFont="1" applyBorder="1" applyAlignment="1">
      <alignment horizontal="center" wrapText="1"/>
    </xf>
    <xf numFmtId="168" fontId="28" fillId="0" borderId="48" xfId="0" applyNumberFormat="1" applyFont="1" applyBorder="1"/>
    <xf numFmtId="168" fontId="28" fillId="0" borderId="20" xfId="0" applyNumberFormat="1" applyFont="1" applyBorder="1"/>
    <xf numFmtId="168" fontId="28" fillId="0" borderId="49" xfId="0" applyNumberFormat="1" applyFont="1" applyBorder="1"/>
    <xf numFmtId="0" fontId="22" fillId="0" borderId="24" xfId="0" applyFont="1" applyBorder="1"/>
    <xf numFmtId="0" fontId="26" fillId="0" borderId="50" xfId="0" applyFont="1" applyBorder="1"/>
    <xf numFmtId="0" fontId="33" fillId="0" borderId="28" xfId="0" applyFont="1" applyBorder="1" applyAlignment="1">
      <alignment horizontal="center"/>
    </xf>
    <xf numFmtId="0" fontId="22" fillId="0" borderId="29" xfId="0" applyFont="1" applyBorder="1"/>
    <xf numFmtId="0" fontId="26" fillId="0" borderId="51" xfId="0" applyFont="1" applyBorder="1" applyAlignment="1">
      <alignment vertical="center"/>
    </xf>
    <xf numFmtId="0" fontId="37" fillId="0" borderId="30" xfId="0" applyFont="1" applyBorder="1" applyAlignment="1">
      <alignment wrapText="1"/>
    </xf>
    <xf numFmtId="0" fontId="22" fillId="0" borderId="32" xfId="0" applyFont="1" applyBorder="1"/>
    <xf numFmtId="0" fontId="33" fillId="0" borderId="28" xfId="0" applyFont="1" applyBorder="1" applyAlignment="1">
      <alignment horizontal="left" wrapText="1"/>
    </xf>
    <xf numFmtId="0" fontId="40" fillId="0" borderId="30" xfId="0" applyFont="1" applyBorder="1" applyAlignment="1">
      <alignment wrapText="1"/>
    </xf>
    <xf numFmtId="0" fontId="33" fillId="0" borderId="30" xfId="0" applyFont="1" applyBorder="1" applyAlignment="1">
      <alignment wrapText="1"/>
    </xf>
    <xf numFmtId="0" fontId="22" fillId="0" borderId="3" xfId="0" applyFont="1" applyBorder="1"/>
    <xf numFmtId="0" fontId="42" fillId="0" borderId="30" xfId="0" applyFont="1" applyBorder="1"/>
    <xf numFmtId="49" fontId="33" fillId="0" borderId="3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7" fontId="28" fillId="0" borderId="2" xfId="0" applyNumberFormat="1" applyFont="1" applyBorder="1"/>
    <xf numFmtId="167" fontId="28" fillId="0" borderId="3" xfId="0" applyNumberFormat="1" applyFont="1" applyBorder="1"/>
    <xf numFmtId="0" fontId="26" fillId="0" borderId="51" xfId="0" applyFont="1" applyBorder="1"/>
    <xf numFmtId="0" fontId="42" fillId="0" borderId="30" xfId="0" applyFont="1" applyBorder="1" applyAlignment="1">
      <alignment wrapText="1"/>
    </xf>
    <xf numFmtId="49" fontId="44" fillId="0" borderId="32" xfId="0" applyNumberFormat="1" applyFont="1" applyBorder="1" applyAlignment="1">
      <alignment horizontal="center" vertical="center" wrapText="1"/>
    </xf>
    <xf numFmtId="167" fontId="28" fillId="0" borderId="1" xfId="0" applyNumberFormat="1" applyFont="1" applyBorder="1"/>
    <xf numFmtId="0" fontId="19" fillId="0" borderId="0" xfId="0" applyFont="1"/>
    <xf numFmtId="0" fontId="19" fillId="0" borderId="2" xfId="0" applyFont="1" applyBorder="1"/>
    <xf numFmtId="0" fontId="19" fillId="0" borderId="1" xfId="0" applyFont="1" applyBorder="1" applyAlignment="1">
      <alignment vertical="center" wrapText="1"/>
    </xf>
    <xf numFmtId="0" fontId="19" fillId="0" borderId="3" xfId="0" applyFont="1" applyBorder="1"/>
    <xf numFmtId="0" fontId="26" fillId="0" borderId="52" xfId="0" applyFont="1" applyBorder="1"/>
    <xf numFmtId="0" fontId="42" fillId="0" borderId="34" xfId="0" applyFont="1" applyBorder="1" applyAlignment="1">
      <alignment wrapText="1"/>
    </xf>
    <xf numFmtId="49" fontId="45" fillId="0" borderId="35" xfId="0" applyNumberFormat="1" applyFont="1" applyBorder="1" applyAlignment="1">
      <alignment horizontal="center" vertical="center" wrapText="1"/>
    </xf>
    <xf numFmtId="0" fontId="19" fillId="0" borderId="9" xfId="0" applyFont="1" applyBorder="1"/>
    <xf numFmtId="0" fontId="19" fillId="0" borderId="13" xfId="0" applyFont="1" applyBorder="1" applyAlignment="1">
      <alignment vertical="center" wrapText="1"/>
    </xf>
    <xf numFmtId="0" fontId="19" fillId="0" borderId="11" xfId="0" applyFont="1" applyBorder="1"/>
    <xf numFmtId="0" fontId="26" fillId="0" borderId="61" xfId="0" applyFont="1" applyBorder="1"/>
    <xf numFmtId="0" fontId="42" fillId="0" borderId="60" xfId="0" applyFont="1" applyBorder="1" applyAlignment="1">
      <alignment wrapText="1"/>
    </xf>
    <xf numFmtId="49" fontId="45" fillId="0" borderId="56" xfId="0" applyNumberFormat="1" applyFont="1" applyBorder="1" applyAlignment="1">
      <alignment horizontal="center" vertical="center" wrapText="1"/>
    </xf>
    <xf numFmtId="167" fontId="28" fillId="0" borderId="15" xfId="0" applyNumberFormat="1" applyFont="1" applyBorder="1"/>
    <xf numFmtId="0" fontId="19" fillId="3" borderId="16" xfId="0" applyFont="1" applyFill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6" fillId="0" borderId="54" xfId="0" applyFont="1" applyBorder="1"/>
    <xf numFmtId="0" fontId="42" fillId="0" borderId="39" xfId="0" applyFont="1" applyBorder="1" applyAlignment="1">
      <alignment wrapText="1"/>
    </xf>
    <xf numFmtId="49" fontId="45" fillId="0" borderId="40" xfId="0" applyNumberFormat="1" applyFont="1" applyBorder="1" applyAlignment="1">
      <alignment horizontal="center" vertical="center" wrapText="1"/>
    </xf>
    <xf numFmtId="167" fontId="28" fillId="0" borderId="4" xfId="0" applyNumberFormat="1" applyFont="1" applyBorder="1"/>
    <xf numFmtId="0" fontId="19" fillId="3" borderId="37" xfId="0" applyFont="1" applyFill="1" applyBorder="1" applyAlignment="1">
      <alignment vertical="center" wrapText="1"/>
    </xf>
    <xf numFmtId="0" fontId="19" fillId="3" borderId="53" xfId="0" applyFont="1" applyFill="1" applyBorder="1"/>
    <xf numFmtId="0" fontId="37" fillId="0" borderId="28" xfId="0" applyFont="1" applyBorder="1" applyAlignment="1">
      <alignment wrapText="1"/>
    </xf>
    <xf numFmtId="49" fontId="46" fillId="0" borderId="29" xfId="0" applyNumberFormat="1" applyFont="1" applyBorder="1" applyAlignment="1">
      <alignment horizontal="center" vertical="center" wrapText="1"/>
    </xf>
    <xf numFmtId="167" fontId="28" fillId="0" borderId="7" xfId="0" applyNumberFormat="1" applyFont="1" applyBorder="1"/>
    <xf numFmtId="167" fontId="28" fillId="5" borderId="18" xfId="0" applyNumberFormat="1" applyFont="1" applyFill="1" applyBorder="1"/>
    <xf numFmtId="167" fontId="28" fillId="0" borderId="8" xfId="0" applyNumberFormat="1" applyFont="1" applyBorder="1"/>
    <xf numFmtId="49" fontId="46" fillId="0" borderId="32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49" fontId="46" fillId="0" borderId="35" xfId="0" applyNumberFormat="1" applyFont="1" applyBorder="1" applyAlignment="1">
      <alignment horizontal="center" vertical="center" wrapText="1"/>
    </xf>
    <xf numFmtId="167" fontId="28" fillId="0" borderId="9" xfId="0" applyNumberFormat="1" applyFont="1" applyBorder="1"/>
    <xf numFmtId="0" fontId="19" fillId="5" borderId="13" xfId="0" applyFont="1" applyFill="1" applyBorder="1" applyAlignment="1">
      <alignment vertical="center" wrapText="1"/>
    </xf>
    <xf numFmtId="0" fontId="19" fillId="5" borderId="11" xfId="0" applyFont="1" applyFill="1" applyBorder="1"/>
    <xf numFmtId="0" fontId="37" fillId="0" borderId="14" xfId="0" applyFont="1" applyBorder="1" applyAlignment="1">
      <alignment wrapText="1"/>
    </xf>
    <xf numFmtId="49" fontId="46" fillId="0" borderId="24" xfId="0" applyNumberFormat="1" applyFont="1" applyBorder="1" applyAlignment="1">
      <alignment horizontal="center" vertical="center" wrapText="1"/>
    </xf>
    <xf numFmtId="168" fontId="28" fillId="0" borderId="5" xfId="0" applyNumberFormat="1" applyFont="1" applyBorder="1"/>
    <xf numFmtId="168" fontId="28" fillId="0" borderId="6" xfId="0" applyNumberFormat="1" applyFont="1" applyBorder="1"/>
    <xf numFmtId="168" fontId="28" fillId="0" borderId="10" xfId="0" applyNumberFormat="1" applyFont="1" applyBorder="1"/>
    <xf numFmtId="0" fontId="33" fillId="0" borderId="57" xfId="0" applyFont="1" applyBorder="1" applyAlignment="1">
      <alignment horizontal="left"/>
    </xf>
    <xf numFmtId="49" fontId="46" fillId="0" borderId="0" xfId="0" applyNumberFormat="1" applyFont="1" applyAlignment="1">
      <alignment horizontal="center" vertical="center" wrapText="1"/>
    </xf>
    <xf numFmtId="0" fontId="19" fillId="0" borderId="48" xfId="0" applyFont="1" applyBorder="1"/>
    <xf numFmtId="0" fontId="19" fillId="0" borderId="20" xfId="0" applyFont="1" applyBorder="1" applyAlignment="1">
      <alignment vertical="center" wrapText="1"/>
    </xf>
    <xf numFmtId="0" fontId="19" fillId="0" borderId="49" xfId="0" applyFont="1" applyBorder="1"/>
    <xf numFmtId="0" fontId="40" fillId="0" borderId="14" xfId="0" applyFont="1" applyBorder="1" applyAlignment="1">
      <alignment wrapText="1"/>
    </xf>
    <xf numFmtId="167" fontId="28" fillId="0" borderId="5" xfId="0" applyNumberFormat="1" applyFont="1" applyBorder="1"/>
    <xf numFmtId="0" fontId="28" fillId="0" borderId="6" xfId="0" applyFont="1" applyBorder="1" applyAlignment="1">
      <alignment vertical="center" wrapText="1"/>
    </xf>
    <xf numFmtId="167" fontId="28" fillId="0" borderId="10" xfId="0" applyNumberFormat="1" applyFont="1" applyBorder="1"/>
    <xf numFmtId="0" fontId="33" fillId="0" borderId="28" xfId="0" applyFont="1" applyBorder="1" applyAlignment="1">
      <alignment wrapText="1"/>
    </xf>
    <xf numFmtId="0" fontId="28" fillId="0" borderId="7" xfId="0" applyFont="1" applyBorder="1"/>
    <xf numFmtId="0" fontId="28" fillId="0" borderId="18" xfId="0" applyFont="1" applyBorder="1" applyAlignment="1">
      <alignment vertical="center" wrapText="1"/>
    </xf>
    <xf numFmtId="0" fontId="28" fillId="0" borderId="8" xfId="0" applyFont="1" applyBorder="1"/>
    <xf numFmtId="167" fontId="22" fillId="0" borderId="2" xfId="0" applyNumberFormat="1" applyFont="1" applyBorder="1"/>
    <xf numFmtId="0" fontId="26" fillId="0" borderId="41" xfId="0" applyFont="1" applyBorder="1" applyAlignment="1">
      <alignment horizontal="center" vertical="center"/>
    </xf>
    <xf numFmtId="0" fontId="28" fillId="3" borderId="3" xfId="0" applyFont="1" applyFill="1" applyBorder="1"/>
    <xf numFmtId="167" fontId="22" fillId="0" borderId="9" xfId="0" applyNumberFormat="1" applyFont="1" applyBorder="1"/>
    <xf numFmtId="0" fontId="22" fillId="0" borderId="13" xfId="0" applyFont="1" applyBorder="1" applyAlignment="1">
      <alignment vertical="center" wrapText="1"/>
    </xf>
    <xf numFmtId="167" fontId="28" fillId="0" borderId="6" xfId="0" applyNumberFormat="1" applyFont="1" applyBorder="1"/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42" fillId="0" borderId="34" xfId="0" applyFont="1" applyBorder="1"/>
    <xf numFmtId="0" fontId="22" fillId="5" borderId="13" xfId="0" applyFont="1" applyFill="1" applyBorder="1" applyAlignment="1">
      <alignment vertical="center" wrapText="1"/>
    </xf>
    <xf numFmtId="0" fontId="34" fillId="0" borderId="41" xfId="0" applyFont="1" applyBorder="1" applyAlignment="1">
      <alignment horizontal="center"/>
    </xf>
    <xf numFmtId="0" fontId="40" fillId="0" borderId="14" xfId="0" applyFont="1" applyBorder="1" applyAlignment="1">
      <alignment vertical="center" wrapText="1"/>
    </xf>
    <xf numFmtId="0" fontId="26" fillId="0" borderId="24" xfId="0" applyFont="1" applyBorder="1"/>
    <xf numFmtId="168" fontId="28" fillId="4" borderId="5" xfId="0" applyNumberFormat="1" applyFont="1" applyFill="1" applyBorder="1"/>
    <xf numFmtId="168" fontId="28" fillId="4" borderId="6" xfId="0" applyNumberFormat="1" applyFont="1" applyFill="1" applyBorder="1"/>
    <xf numFmtId="168" fontId="28" fillId="4" borderId="10" xfId="0" applyNumberFormat="1" applyFont="1" applyFill="1" applyBorder="1"/>
    <xf numFmtId="0" fontId="34" fillId="0" borderId="47" xfId="0" applyFont="1" applyBorder="1" applyAlignment="1">
      <alignment horizontal="center"/>
    </xf>
    <xf numFmtId="0" fontId="28" fillId="0" borderId="18" xfId="0" applyFont="1" applyBorder="1"/>
    <xf numFmtId="0" fontId="26" fillId="6" borderId="5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wrapText="1"/>
    </xf>
    <xf numFmtId="0" fontId="26" fillId="6" borderId="29" xfId="0" applyFont="1" applyFill="1" applyBorder="1" applyAlignment="1">
      <alignment horizontal="center"/>
    </xf>
    <xf numFmtId="168" fontId="22" fillId="6" borderId="2" xfId="0" applyNumberFormat="1" applyFont="1" applyFill="1" applyBorder="1"/>
    <xf numFmtId="0" fontId="22" fillId="6" borderId="3" xfId="0" applyFont="1" applyFill="1" applyBorder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32" xfId="0" applyFont="1" applyBorder="1"/>
    <xf numFmtId="168" fontId="22" fillId="0" borderId="2" xfId="0" applyNumberFormat="1" applyFont="1" applyBorder="1"/>
    <xf numFmtId="0" fontId="22" fillId="0" borderId="3" xfId="0" applyFont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/>
    </xf>
    <xf numFmtId="0" fontId="33" fillId="6" borderId="57" xfId="0" applyFont="1" applyFill="1" applyBorder="1" applyAlignment="1">
      <alignment wrapText="1"/>
    </xf>
    <xf numFmtId="0" fontId="26" fillId="6" borderId="32" xfId="0" applyFont="1" applyFill="1" applyBorder="1" applyAlignment="1">
      <alignment horizontal="center" vertical="center" wrapText="1"/>
    </xf>
    <xf numFmtId="168" fontId="22" fillId="6" borderId="1" xfId="0" applyNumberFormat="1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68" fontId="22" fillId="3" borderId="3" xfId="0" applyNumberFormat="1" applyFont="1" applyFill="1" applyBorder="1"/>
    <xf numFmtId="0" fontId="26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40" fillId="0" borderId="3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168" fontId="22" fillId="0" borderId="2" xfId="0" applyNumberFormat="1" applyFont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0" fontId="42" fillId="0" borderId="34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/>
    </xf>
    <xf numFmtId="167" fontId="22" fillId="0" borderId="5" xfId="0" applyNumberFormat="1" applyFont="1" applyBorder="1"/>
    <xf numFmtId="167" fontId="22" fillId="0" borderId="6" xfId="0" applyNumberFormat="1" applyFont="1" applyBorder="1"/>
    <xf numFmtId="167" fontId="22" fillId="0" borderId="10" xfId="0" applyNumberFormat="1" applyFont="1" applyBorder="1"/>
    <xf numFmtId="0" fontId="26" fillId="0" borderId="50" xfId="0" applyFont="1" applyBorder="1" applyAlignment="1">
      <alignment vertical="center"/>
    </xf>
    <xf numFmtId="0" fontId="26" fillId="0" borderId="29" xfId="0" applyFont="1" applyBorder="1"/>
    <xf numFmtId="0" fontId="37" fillId="0" borderId="30" xfId="0" applyFont="1" applyBorder="1" applyAlignment="1">
      <alignment vertical="center" wrapText="1"/>
    </xf>
    <xf numFmtId="167" fontId="22" fillId="0" borderId="1" xfId="0" applyNumberFormat="1" applyFont="1" applyBorder="1"/>
    <xf numFmtId="167" fontId="22" fillId="0" borderId="3" xfId="0" applyNumberFormat="1" applyFont="1" applyBorder="1"/>
    <xf numFmtId="49" fontId="46" fillId="0" borderId="40" xfId="0" applyNumberFormat="1" applyFont="1" applyBorder="1" applyAlignment="1">
      <alignment horizontal="center" vertical="center" wrapText="1"/>
    </xf>
    <xf numFmtId="167" fontId="22" fillId="0" borderId="4" xfId="0" applyNumberFormat="1" applyFont="1" applyBorder="1"/>
    <xf numFmtId="0" fontId="19" fillId="5" borderId="37" xfId="0" applyFont="1" applyFill="1" applyBorder="1" applyAlignment="1">
      <alignment vertical="center" wrapText="1"/>
    </xf>
    <xf numFmtId="0" fontId="19" fillId="5" borderId="53" xfId="0" applyFont="1" applyFill="1" applyBorder="1"/>
    <xf numFmtId="0" fontId="22" fillId="3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 readingOrder="1"/>
    </xf>
    <xf numFmtId="166" fontId="32" fillId="4" borderId="24" xfId="0" applyNumberFormat="1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4" fillId="6" borderId="27" xfId="0" applyFont="1" applyFill="1" applyBorder="1" applyAlignment="1">
      <alignment horizontal="center" vertical="center"/>
    </xf>
    <xf numFmtId="0" fontId="38" fillId="6" borderId="28" xfId="0" applyFont="1" applyFill="1" applyBorder="1" applyAlignment="1">
      <alignment horizontal="center" vertical="center" wrapText="1" readingOrder="1"/>
    </xf>
    <xf numFmtId="166" fontId="38" fillId="6" borderId="29" xfId="0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49" fontId="26" fillId="3" borderId="26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33" fillId="3" borderId="30" xfId="0" applyFont="1" applyFill="1" applyBorder="1" applyAlignment="1">
      <alignment horizontal="left" vertical="top" wrapText="1" readingOrder="1"/>
    </xf>
    <xf numFmtId="166" fontId="29" fillId="3" borderId="32" xfId="0" applyNumberFormat="1" applyFont="1" applyFill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9" fillId="0" borderId="0" xfId="0" applyFont="1"/>
    <xf numFmtId="166" fontId="36" fillId="0" borderId="0" xfId="0" applyNumberFormat="1" applyFont="1" applyAlignment="1">
      <alignment horizontal="center" vertical="top"/>
    </xf>
    <xf numFmtId="166" fontId="26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165" fontId="26" fillId="0" borderId="0" xfId="0" applyNumberFormat="1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165" fontId="33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168" fontId="22" fillId="0" borderId="48" xfId="0" applyNumberFormat="1" applyFont="1" applyBorder="1"/>
    <xf numFmtId="0" fontId="47" fillId="0" borderId="33" xfId="0" applyFont="1" applyBorder="1"/>
    <xf numFmtId="170" fontId="22" fillId="3" borderId="3" xfId="0" applyNumberFormat="1" applyFont="1" applyFill="1" applyBorder="1"/>
    <xf numFmtId="170" fontId="22" fillId="6" borderId="1" xfId="0" applyNumberFormat="1" applyFont="1" applyFill="1" applyBorder="1"/>
    <xf numFmtId="170" fontId="22" fillId="8" borderId="1" xfId="0" applyNumberFormat="1" applyFont="1" applyFill="1" applyBorder="1"/>
    <xf numFmtId="170" fontId="22" fillId="0" borderId="3" xfId="0" applyNumberFormat="1" applyFont="1" applyBorder="1"/>
    <xf numFmtId="168" fontId="22" fillId="3" borderId="13" xfId="0" applyNumberFormat="1" applyFont="1" applyFill="1" applyBorder="1" applyAlignment="1">
      <alignment vertical="center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22" fillId="3" borderId="13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9" fontId="22" fillId="0" borderId="13" xfId="0" applyNumberFormat="1" applyFont="1" applyBorder="1" applyAlignment="1">
      <alignment horizontal="center" vertical="center"/>
    </xf>
    <xf numFmtId="168" fontId="21" fillId="11" borderId="5" xfId="1" applyNumberFormat="1" applyFont="1" applyFill="1" applyBorder="1" applyAlignment="1" applyProtection="1">
      <alignment horizontal="right" vertical="center"/>
      <protection locked="0"/>
    </xf>
    <xf numFmtId="169" fontId="21" fillId="11" borderId="5" xfId="1" applyNumberFormat="1" applyFont="1" applyFill="1" applyBorder="1" applyAlignment="1" applyProtection="1">
      <alignment horizontal="right" vertical="center"/>
      <protection locked="0"/>
    </xf>
    <xf numFmtId="172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17" fillId="10" borderId="0" xfId="0" applyFont="1" applyFill="1"/>
    <xf numFmtId="168" fontId="22" fillId="0" borderId="33" xfId="0" applyNumberFormat="1" applyFont="1" applyBorder="1" applyAlignment="1">
      <alignment vertical="center"/>
    </xf>
    <xf numFmtId="168" fontId="22" fillId="0" borderId="3" xfId="0" applyNumberFormat="1" applyFont="1" applyBorder="1" applyAlignment="1">
      <alignment vertical="center"/>
    </xf>
    <xf numFmtId="0" fontId="22" fillId="0" borderId="0" xfId="0" quotePrefix="1" applyFont="1" applyAlignment="1">
      <alignment horizontal="center" vertical="center" wrapText="1"/>
    </xf>
    <xf numFmtId="170" fontId="22" fillId="0" borderId="0" xfId="0" applyNumberFormat="1" applyFont="1" applyAlignment="1">
      <alignment horizontal="center" vertical="center" wrapText="1"/>
    </xf>
    <xf numFmtId="14" fontId="33" fillId="0" borderId="0" xfId="0" quotePrefix="1" applyNumberFormat="1" applyFont="1"/>
    <xf numFmtId="0" fontId="22" fillId="11" borderId="0" xfId="0" applyFont="1" applyFill="1" applyAlignment="1">
      <alignment vertical="center"/>
    </xf>
    <xf numFmtId="0" fontId="22" fillId="11" borderId="0" xfId="0" applyFont="1" applyFill="1" applyAlignment="1">
      <alignment horizontal="center" vertical="center"/>
    </xf>
    <xf numFmtId="0" fontId="22" fillId="11" borderId="0" xfId="0" quotePrefix="1" applyFont="1" applyFill="1" applyAlignment="1">
      <alignment horizontal="center" vertical="center"/>
    </xf>
    <xf numFmtId="0" fontId="28" fillId="11" borderId="0" xfId="0" applyFont="1" applyFill="1" applyAlignment="1">
      <alignment vertical="center"/>
    </xf>
    <xf numFmtId="0" fontId="22" fillId="11" borderId="0" xfId="0" quotePrefix="1" applyFont="1" applyFill="1" applyAlignment="1">
      <alignment horizontal="center"/>
    </xf>
    <xf numFmtId="0" fontId="22" fillId="11" borderId="0" xfId="0" applyFont="1" applyFill="1"/>
    <xf numFmtId="0" fontId="22" fillId="11" borderId="0" xfId="0" quotePrefix="1" applyFont="1" applyFill="1"/>
    <xf numFmtId="0" fontId="33" fillId="11" borderId="0" xfId="0" applyFont="1" applyFill="1"/>
    <xf numFmtId="0" fontId="23" fillId="11" borderId="0" xfId="0" applyFont="1" applyFill="1"/>
    <xf numFmtId="0" fontId="48" fillId="11" borderId="0" xfId="0" applyFont="1" applyFill="1" applyAlignment="1">
      <alignment horizontal="left"/>
    </xf>
    <xf numFmtId="0" fontId="22" fillId="11" borderId="0" xfId="0" applyFont="1" applyFill="1" applyAlignment="1">
      <alignment horizontal="right"/>
    </xf>
    <xf numFmtId="0" fontId="39" fillId="11" borderId="0" xfId="0" applyFont="1" applyFill="1"/>
    <xf numFmtId="0" fontId="22" fillId="11" borderId="0" xfId="0" applyFont="1" applyFill="1" applyAlignment="1">
      <alignment horizontal="left"/>
    </xf>
    <xf numFmtId="181" fontId="22" fillId="11" borderId="0" xfId="2" quotePrefix="1" applyNumberFormat="1" applyFont="1" applyFill="1" applyBorder="1" applyAlignment="1"/>
    <xf numFmtId="0" fontId="22" fillId="11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22" fillId="10" borderId="0" xfId="0" applyFont="1" applyFill="1" applyAlignment="1">
      <alignment horizontal="left"/>
    </xf>
    <xf numFmtId="0" fontId="29" fillId="11" borderId="0" xfId="0" applyFont="1" applyFill="1"/>
    <xf numFmtId="169" fontId="50" fillId="11" borderId="5" xfId="1" applyNumberFormat="1" applyFont="1" applyFill="1" applyBorder="1" applyAlignment="1" applyProtection="1">
      <alignment horizontal="right" vertical="center"/>
      <protection locked="0"/>
    </xf>
    <xf numFmtId="0" fontId="22" fillId="10" borderId="0" xfId="0" applyFont="1" applyFill="1" applyAlignment="1">
      <alignment vertical="center"/>
    </xf>
    <xf numFmtId="168" fontId="28" fillId="0" borderId="3" xfId="0" applyNumberFormat="1" applyFont="1" applyBorder="1"/>
    <xf numFmtId="168" fontId="28" fillId="0" borderId="2" xfId="0" applyNumberFormat="1" applyFont="1" applyBorder="1"/>
    <xf numFmtId="0" fontId="22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181" fontId="21" fillId="11" borderId="5" xfId="2" applyNumberFormat="1" applyFont="1" applyFill="1" applyBorder="1" applyAlignment="1" applyProtection="1">
      <alignment horizontal="right" vertical="center"/>
      <protection locked="0"/>
    </xf>
    <xf numFmtId="170" fontId="28" fillId="0" borderId="0" xfId="0" applyNumberFormat="1" applyFont="1" applyAlignment="1">
      <alignment vertical="center"/>
    </xf>
    <xf numFmtId="170" fontId="51" fillId="11" borderId="0" xfId="0" applyNumberFormat="1" applyFont="1" applyFill="1"/>
    <xf numFmtId="170" fontId="22" fillId="3" borderId="13" xfId="0" applyNumberFormat="1" applyFont="1" applyFill="1" applyBorder="1" applyAlignment="1">
      <alignment vertical="center"/>
    </xf>
    <xf numFmtId="0" fontId="22" fillId="0" borderId="7" xfId="0" applyFont="1" applyBorder="1" applyAlignment="1">
      <alignment horizontal="center"/>
    </xf>
    <xf numFmtId="0" fontId="33" fillId="3" borderId="1" xfId="0" applyFont="1" applyFill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8" fillId="0" borderId="0" xfId="0" applyFont="1"/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1" xfId="0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1" xfId="0" quotePrefix="1" applyFont="1" applyBorder="1" applyAlignment="1">
      <alignment horizontal="center" vertical="center"/>
    </xf>
    <xf numFmtId="49" fontId="56" fillId="0" borderId="1" xfId="0" applyNumberFormat="1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49" fontId="55" fillId="0" borderId="1" xfId="0" applyNumberFormat="1" applyFont="1" applyBorder="1" applyAlignment="1">
      <alignment horizontal="center" vertical="center"/>
    </xf>
    <xf numFmtId="0" fontId="59" fillId="0" borderId="1" xfId="0" quotePrefix="1" applyFont="1" applyBorder="1" applyAlignment="1">
      <alignment horizontal="center" vertical="center"/>
    </xf>
    <xf numFmtId="0" fontId="61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/>
    </xf>
    <xf numFmtId="0" fontId="59" fillId="0" borderId="1" xfId="0" applyFont="1" applyBorder="1" applyAlignment="1">
      <alignment vertical="center" wrapText="1"/>
    </xf>
    <xf numFmtId="49" fontId="55" fillId="0" borderId="1" xfId="0" quotePrefix="1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1"/>
    </xf>
    <xf numFmtId="0" fontId="55" fillId="0" borderId="1" xfId="0" applyFont="1" applyBorder="1" applyAlignment="1">
      <alignment horizontal="center" vertical="center"/>
    </xf>
    <xf numFmtId="170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2"/>
    </xf>
    <xf numFmtId="0" fontId="55" fillId="0" borderId="1" xfId="0" applyFont="1" applyBorder="1" applyAlignment="1">
      <alignment horizontal="left" vertical="center" wrapText="1" indent="3"/>
    </xf>
    <xf numFmtId="49" fontId="55" fillId="0" borderId="1" xfId="0" applyNumberFormat="1" applyFont="1" applyBorder="1" applyAlignment="1">
      <alignment horizontal="centerContinuous" vertical="center"/>
    </xf>
    <xf numFmtId="1" fontId="55" fillId="0" borderId="1" xfId="0" applyNumberFormat="1" applyFont="1" applyBorder="1" applyAlignment="1">
      <alignment horizontal="center" vertical="center" wrapText="1"/>
    </xf>
    <xf numFmtId="49" fontId="59" fillId="0" borderId="1" xfId="0" quotePrefix="1" applyNumberFormat="1" applyFont="1" applyBorder="1" applyAlignment="1">
      <alignment horizontal="center" vertical="center"/>
    </xf>
    <xf numFmtId="1" fontId="59" fillId="0" borderId="1" xfId="0" applyNumberFormat="1" applyFont="1" applyBorder="1" applyAlignment="1">
      <alignment horizontal="center" vertical="center" wrapText="1"/>
    </xf>
    <xf numFmtId="49" fontId="55" fillId="0" borderId="0" xfId="0" quotePrefix="1" applyNumberFormat="1" applyFont="1" applyAlignment="1">
      <alignment horizontal="center" vertical="center"/>
    </xf>
    <xf numFmtId="0" fontId="55" fillId="0" borderId="0" xfId="0" applyFont="1" applyAlignment="1">
      <alignment horizontal="left" vertical="center" wrapText="1" indent="1"/>
    </xf>
    <xf numFmtId="0" fontId="62" fillId="0" borderId="0" xfId="0" applyFont="1" applyAlignment="1">
      <alignment horizontal="center"/>
    </xf>
    <xf numFmtId="0" fontId="55" fillId="0" borderId="44" xfId="0" applyFont="1" applyBorder="1" applyAlignment="1">
      <alignment horizontal="center" vertical="center" wrapText="1"/>
    </xf>
    <xf numFmtId="0" fontId="55" fillId="0" borderId="68" xfId="0" applyFont="1" applyBorder="1" applyAlignment="1">
      <alignment horizont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/>
    </xf>
    <xf numFmtId="0" fontId="55" fillId="0" borderId="14" xfId="0" applyFont="1" applyBorder="1" applyAlignment="1">
      <alignment horizontal="center" vertical="center"/>
    </xf>
    <xf numFmtId="0" fontId="55" fillId="0" borderId="69" xfId="0" applyFont="1" applyBorder="1" applyAlignment="1">
      <alignment vertical="top" wrapText="1"/>
    </xf>
    <xf numFmtId="0" fontId="55" fillId="0" borderId="69" xfId="0" applyFont="1" applyBorder="1"/>
    <xf numFmtId="0" fontId="62" fillId="0" borderId="0" xfId="0" applyFont="1"/>
    <xf numFmtId="168" fontId="23" fillId="0" borderId="3" xfId="0" applyNumberFormat="1" applyFont="1" applyBorder="1"/>
    <xf numFmtId="167" fontId="22" fillId="0" borderId="1" xfId="1" applyNumberFormat="1" applyFont="1" applyBorder="1" applyAlignment="1" applyProtection="1">
      <alignment horizontal="center" vertical="center"/>
      <protection locked="0"/>
    </xf>
    <xf numFmtId="168" fontId="22" fillId="0" borderId="1" xfId="1" applyNumberFormat="1" applyFont="1" applyBorder="1" applyAlignment="1" applyProtection="1">
      <alignment horizontal="center" vertical="center"/>
      <protection locked="0"/>
    </xf>
    <xf numFmtId="168" fontId="28" fillId="0" borderId="5" xfId="1" applyNumberFormat="1" applyFont="1" applyBorder="1" applyAlignment="1" applyProtection="1">
      <alignment horizontal="right" vertical="center"/>
      <protection locked="0"/>
    </xf>
    <xf numFmtId="168" fontId="28" fillId="11" borderId="5" xfId="1" applyNumberFormat="1" applyFont="1" applyFill="1" applyBorder="1" applyAlignment="1" applyProtection="1">
      <alignment horizontal="right" vertical="center"/>
      <protection locked="0"/>
    </xf>
    <xf numFmtId="169" fontId="28" fillId="11" borderId="5" xfId="1" applyNumberFormat="1" applyFont="1" applyFill="1" applyBorder="1" applyAlignment="1" applyProtection="1">
      <alignment horizontal="right" vertical="center"/>
      <protection locked="0"/>
    </xf>
    <xf numFmtId="172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1" xfId="0" applyNumberFormat="1" applyFont="1" applyFill="1" applyBorder="1" applyAlignment="1">
      <alignment horizontal="center"/>
    </xf>
    <xf numFmtId="177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5" xfId="1" applyNumberFormat="1" applyFont="1" applyFill="1" applyBorder="1" applyAlignment="1" applyProtection="1">
      <alignment horizontal="right" vertical="center"/>
      <protection locked="0"/>
    </xf>
    <xf numFmtId="167" fontId="28" fillId="0" borderId="5" xfId="1" applyNumberFormat="1" applyFont="1" applyBorder="1" applyAlignment="1" applyProtection="1">
      <alignment horizontal="right" vertical="center"/>
      <protection locked="0"/>
    </xf>
    <xf numFmtId="168" fontId="28" fillId="4" borderId="5" xfId="1" applyNumberFormat="1" applyFont="1" applyFill="1" applyBorder="1" applyAlignment="1" applyProtection="1">
      <alignment horizontal="right" vertical="center"/>
      <protection locked="0"/>
    </xf>
    <xf numFmtId="168" fontId="40" fillId="4" borderId="5" xfId="1" applyNumberFormat="1" applyFont="1" applyFill="1" applyBorder="1" applyAlignment="1" applyProtection="1">
      <alignment horizontal="right" vertical="center"/>
      <protection locked="0"/>
    </xf>
    <xf numFmtId="171" fontId="21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6" borderId="1" xfId="1" applyNumberFormat="1" applyFont="1" applyFill="1" applyBorder="1" applyAlignment="1" applyProtection="1">
      <alignment horizontal="right" vertical="center"/>
      <protection locked="0"/>
    </xf>
    <xf numFmtId="168" fontId="28" fillId="0" borderId="2" xfId="1" applyNumberFormat="1" applyFont="1" applyBorder="1" applyAlignment="1" applyProtection="1">
      <alignment horizontal="right" vertical="center"/>
      <protection locked="0"/>
    </xf>
    <xf numFmtId="168" fontId="28" fillId="0" borderId="1" xfId="1" applyNumberFormat="1" applyFont="1" applyBorder="1" applyAlignment="1" applyProtection="1">
      <alignment horizontal="right" vertical="center"/>
      <protection locked="0"/>
    </xf>
    <xf numFmtId="168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2" xfId="1" applyNumberFormat="1" applyFont="1" applyBorder="1" applyAlignment="1" applyProtection="1">
      <alignment horizontal="right" vertical="center"/>
      <protection locked="0"/>
    </xf>
    <xf numFmtId="167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1" xfId="1" applyNumberFormat="1" applyFont="1" applyBorder="1" applyAlignment="1" applyProtection="1">
      <alignment horizontal="right" vertical="center"/>
      <protection locked="0"/>
    </xf>
    <xf numFmtId="168" fontId="22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1" xfId="1" applyNumberFormat="1" applyFont="1" applyBorder="1" applyAlignment="1" applyProtection="1">
      <alignment horizontal="right" vertical="center"/>
      <protection locked="0"/>
    </xf>
    <xf numFmtId="167" fontId="22" fillId="0" borderId="2" xfId="1" applyNumberFormat="1" applyFont="1" applyBorder="1" applyAlignment="1" applyProtection="1">
      <alignment horizontal="right" vertical="center"/>
      <protection locked="0"/>
    </xf>
    <xf numFmtId="168" fontId="40" fillId="0" borderId="1" xfId="1" applyNumberFormat="1" applyFont="1" applyBorder="1" applyAlignment="1" applyProtection="1">
      <alignment horizontal="right" vertical="center"/>
      <protection locked="0"/>
    </xf>
    <xf numFmtId="168" fontId="34" fillId="0" borderId="3" xfId="1" applyNumberFormat="1" applyFont="1" applyBorder="1" applyAlignment="1" applyProtection="1">
      <alignment horizontal="right" vertical="center"/>
      <protection locked="0"/>
    </xf>
    <xf numFmtId="167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0" borderId="33" xfId="0" applyNumberFormat="1" applyFont="1" applyBorder="1"/>
    <xf numFmtId="0" fontId="28" fillId="0" borderId="33" xfId="0" applyFont="1" applyBorder="1"/>
    <xf numFmtId="169" fontId="28" fillId="0" borderId="2" xfId="1" applyNumberFormat="1" applyFont="1" applyBorder="1" applyAlignment="1" applyProtection="1">
      <alignment horizontal="right" vertical="center"/>
      <protection locked="0"/>
    </xf>
    <xf numFmtId="168" fontId="28" fillId="7" borderId="1" xfId="1" applyNumberFormat="1" applyFont="1" applyFill="1" applyBorder="1" applyAlignment="1" applyProtection="1">
      <alignment horizontal="right" vertical="center"/>
      <protection locked="0"/>
    </xf>
    <xf numFmtId="168" fontId="28" fillId="7" borderId="3" xfId="1" applyNumberFormat="1" applyFont="1" applyFill="1" applyBorder="1" applyAlignment="1" applyProtection="1">
      <alignment horizontal="right" vertical="center"/>
      <protection locked="0"/>
    </xf>
    <xf numFmtId="168" fontId="28" fillId="3" borderId="1" xfId="1" applyNumberFormat="1" applyFont="1" applyFill="1" applyBorder="1" applyAlignment="1" applyProtection="1">
      <alignment horizontal="right" vertical="center"/>
      <protection locked="0"/>
    </xf>
    <xf numFmtId="167" fontId="28" fillId="0" borderId="9" xfId="1" applyNumberFormat="1" applyFont="1" applyBorder="1" applyAlignment="1" applyProtection="1">
      <alignment horizontal="right" vertical="center"/>
      <protection locked="0"/>
    </xf>
    <xf numFmtId="167" fontId="28" fillId="3" borderId="13" xfId="1" applyNumberFormat="1" applyFont="1" applyFill="1" applyBorder="1" applyAlignment="1" applyProtection="1">
      <alignment horizontal="right" vertical="center"/>
      <protection locked="0"/>
    </xf>
    <xf numFmtId="168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7" xfId="1" applyNumberFormat="1" applyFont="1" applyBorder="1" applyAlignment="1" applyProtection="1">
      <alignment horizontal="right" vertical="center"/>
      <protection locked="0"/>
    </xf>
    <xf numFmtId="168" fontId="28" fillId="0" borderId="9" xfId="1" applyNumberFormat="1" applyFont="1" applyBorder="1" applyAlignment="1" applyProtection="1">
      <alignment horizontal="right" vertical="center"/>
      <protection locked="0"/>
    </xf>
    <xf numFmtId="168" fontId="28" fillId="0" borderId="7" xfId="1" applyNumberFormat="1" applyFont="1" applyBorder="1" applyAlignment="1" applyProtection="1">
      <alignment horizontal="right" vertical="center"/>
      <protection locked="0"/>
    </xf>
    <xf numFmtId="167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5" xfId="1" applyNumberFormat="1" applyFont="1" applyBorder="1" applyAlignment="1" applyProtection="1">
      <alignment horizontal="center" vertical="center"/>
      <protection locked="0"/>
    </xf>
    <xf numFmtId="168" fontId="28" fillId="0" borderId="6" xfId="1" applyNumberFormat="1" applyFont="1" applyBorder="1" applyAlignment="1" applyProtection="1">
      <alignment horizontal="center" vertical="center"/>
      <protection locked="0"/>
    </xf>
    <xf numFmtId="168" fontId="28" fillId="0" borderId="2" xfId="1" applyNumberFormat="1" applyFont="1" applyBorder="1" applyAlignment="1" applyProtection="1">
      <alignment horizontal="center" vertical="center"/>
      <protection locked="0"/>
    </xf>
    <xf numFmtId="170" fontId="60" fillId="0" borderId="0" xfId="0" applyNumberFormat="1" applyFont="1" applyAlignment="1">
      <alignment vertical="center"/>
    </xf>
    <xf numFmtId="170" fontId="63" fillId="0" borderId="0" xfId="0" applyNumberFormat="1" applyFont="1" applyAlignment="1">
      <alignment vertical="center"/>
    </xf>
    <xf numFmtId="168" fontId="28" fillId="4" borderId="14" xfId="1" applyNumberFormat="1" applyFont="1" applyFill="1" applyBorder="1" applyAlignment="1" applyProtection="1">
      <alignment horizontal="right" vertical="center"/>
      <protection locked="0"/>
    </xf>
    <xf numFmtId="167" fontId="28" fillId="4" borderId="14" xfId="1" applyNumberFormat="1" applyFont="1" applyFill="1" applyBorder="1" applyAlignment="1" applyProtection="1">
      <alignment horizontal="center" vertical="center"/>
      <protection locked="0"/>
    </xf>
    <xf numFmtId="167" fontId="28" fillId="0" borderId="10" xfId="1" applyNumberFormat="1" applyFont="1" applyBorder="1" applyAlignment="1" applyProtection="1">
      <alignment horizontal="right" vertical="center"/>
      <protection locked="0"/>
    </xf>
    <xf numFmtId="168" fontId="28" fillId="4" borderId="6" xfId="1" applyNumberFormat="1" applyFont="1" applyFill="1" applyBorder="1" applyAlignment="1" applyProtection="1">
      <alignment horizontal="right" vertical="center"/>
      <protection locked="0"/>
    </xf>
    <xf numFmtId="167" fontId="28" fillId="4" borderId="10" xfId="1" applyNumberFormat="1" applyFont="1" applyFill="1" applyBorder="1" applyAlignment="1" applyProtection="1">
      <alignment horizontal="right" vertical="center"/>
      <protection locked="0"/>
    </xf>
    <xf numFmtId="167" fontId="28" fillId="0" borderId="12" xfId="1" applyNumberFormat="1" applyFont="1" applyBorder="1" applyAlignment="1" applyProtection="1">
      <alignment horizontal="right" vertical="center"/>
      <protection locked="0"/>
    </xf>
    <xf numFmtId="168" fontId="28" fillId="0" borderId="10" xfId="1" applyNumberFormat="1" applyFont="1" applyBorder="1" applyAlignment="1" applyProtection="1">
      <alignment horizontal="right" vertical="center"/>
      <protection locked="0"/>
    </xf>
    <xf numFmtId="167" fontId="28" fillId="0" borderId="8" xfId="1" applyNumberFormat="1" applyFont="1" applyBorder="1" applyAlignment="1" applyProtection="1">
      <alignment horizontal="right" vertical="center"/>
      <protection locked="0"/>
    </xf>
    <xf numFmtId="167" fontId="28" fillId="0" borderId="11" xfId="1" applyNumberFormat="1" applyFont="1" applyBorder="1" applyAlignment="1" applyProtection="1">
      <alignment horizontal="right" vertical="center"/>
      <protection locked="0"/>
    </xf>
    <xf numFmtId="168" fontId="28" fillId="0" borderId="15" xfId="1" applyNumberFormat="1" applyFont="1" applyBorder="1" applyAlignment="1" applyProtection="1">
      <alignment horizontal="center" vertical="center"/>
      <protection locked="0"/>
    </xf>
    <xf numFmtId="168" fontId="28" fillId="0" borderId="15" xfId="1" applyNumberFormat="1" applyFont="1" applyBorder="1" applyAlignment="1">
      <alignment horizontal="center" vertical="center"/>
    </xf>
    <xf numFmtId="178" fontId="28" fillId="0" borderId="15" xfId="1" applyNumberFormat="1" applyFont="1" applyBorder="1" applyAlignment="1" applyProtection="1">
      <alignment horizontal="center" vertical="center"/>
      <protection locked="0"/>
    </xf>
    <xf numFmtId="170" fontId="28" fillId="0" borderId="6" xfId="0" applyNumberFormat="1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vertical="center"/>
    </xf>
    <xf numFmtId="0" fontId="65" fillId="0" borderId="0" xfId="0" applyFont="1" applyAlignment="1">
      <alignment horizontal="right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Continuous" vertical="center" wrapText="1"/>
    </xf>
    <xf numFmtId="0" fontId="65" fillId="0" borderId="1" xfId="0" applyFont="1" applyBorder="1" applyAlignment="1">
      <alignment horizontal="center" vertical="center"/>
    </xf>
    <xf numFmtId="170" fontId="65" fillId="0" borderId="1" xfId="0" applyNumberFormat="1" applyFont="1" applyBorder="1" applyAlignment="1">
      <alignment horizontal="center" vertical="center" wrapText="1"/>
    </xf>
    <xf numFmtId="0" fontId="65" fillId="0" borderId="1" xfId="0" applyFont="1" applyBorder="1" applyAlignment="1">
      <alignment vertical="center"/>
    </xf>
    <xf numFmtId="170" fontId="65" fillId="0" borderId="1" xfId="0" applyNumberFormat="1" applyFont="1" applyBorder="1" applyAlignment="1">
      <alignment vertical="center"/>
    </xf>
    <xf numFmtId="170" fontId="65" fillId="0" borderId="1" xfId="0" applyNumberFormat="1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 wrapText="1"/>
    </xf>
    <xf numFmtId="2" fontId="65" fillId="0" borderId="1" xfId="0" applyNumberFormat="1" applyFont="1" applyBorder="1" applyAlignment="1">
      <alignment vertical="center"/>
    </xf>
    <xf numFmtId="2" fontId="65" fillId="0" borderId="1" xfId="0" applyNumberFormat="1" applyFont="1" applyBorder="1" applyAlignment="1">
      <alignment horizontal="center" vertical="center"/>
    </xf>
    <xf numFmtId="170" fontId="65" fillId="2" borderId="1" xfId="0" applyNumberFormat="1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vertical="center"/>
    </xf>
    <xf numFmtId="0" fontId="65" fillId="2" borderId="1" xfId="0" applyFont="1" applyFill="1" applyBorder="1" applyAlignment="1">
      <alignment horizontal="center" vertical="center"/>
    </xf>
    <xf numFmtId="170" fontId="65" fillId="2" borderId="1" xfId="0" applyNumberFormat="1" applyFont="1" applyFill="1" applyBorder="1" applyAlignment="1">
      <alignment vertical="center"/>
    </xf>
    <xf numFmtId="0" fontId="65" fillId="0" borderId="0" xfId="0" applyFont="1" applyAlignment="1">
      <alignment horizontal="left" vertical="center" wrapText="1" indent="1"/>
    </xf>
    <xf numFmtId="0" fontId="65" fillId="0" borderId="0" xfId="0" applyFont="1" applyAlignment="1">
      <alignment horizontal="center" vertical="center"/>
    </xf>
    <xf numFmtId="0" fontId="65" fillId="0" borderId="68" xfId="0" applyFont="1" applyBorder="1" applyAlignment="1">
      <alignment horizontal="center" wrapText="1"/>
    </xf>
    <xf numFmtId="0" fontId="65" fillId="0" borderId="68" xfId="0" applyFont="1" applyBorder="1" applyAlignment="1">
      <alignment horizontal="center" vertical="top" wrapText="1"/>
    </xf>
    <xf numFmtId="0" fontId="65" fillId="0" borderId="22" xfId="0" applyFont="1" applyBorder="1" applyAlignment="1">
      <alignment horizontal="center"/>
    </xf>
    <xf numFmtId="0" fontId="65" fillId="0" borderId="22" xfId="0" applyFont="1" applyBorder="1" applyAlignment="1">
      <alignment horizontal="center" wrapText="1"/>
    </xf>
    <xf numFmtId="0" fontId="65" fillId="0" borderId="69" xfId="0" applyFont="1" applyBorder="1"/>
    <xf numFmtId="0" fontId="65" fillId="0" borderId="69" xfId="0" applyFont="1" applyBorder="1" applyAlignment="1">
      <alignment vertical="top" wrapText="1"/>
    </xf>
    <xf numFmtId="0" fontId="65" fillId="0" borderId="69" xfId="0" applyFont="1" applyBorder="1" applyAlignment="1">
      <alignment horizontal="center" vertical="top" wrapText="1"/>
    </xf>
    <xf numFmtId="168" fontId="28" fillId="4" borderId="10" xfId="1" applyNumberFormat="1" applyFont="1" applyFill="1" applyBorder="1" applyAlignment="1" applyProtection="1">
      <alignment horizontal="right" vertical="center"/>
      <protection locked="0"/>
    </xf>
    <xf numFmtId="168" fontId="33" fillId="0" borderId="33" xfId="0" applyNumberFormat="1" applyFont="1" applyBorder="1"/>
    <xf numFmtId="168" fontId="28" fillId="0" borderId="1" xfId="0" applyNumberFormat="1" applyFont="1" applyBorder="1" applyAlignment="1">
      <alignment horizontal="center"/>
    </xf>
    <xf numFmtId="168" fontId="28" fillId="0" borderId="37" xfId="0" applyNumberFormat="1" applyFont="1" applyBorder="1" applyAlignment="1">
      <alignment horizontal="center"/>
    </xf>
    <xf numFmtId="168" fontId="28" fillId="11" borderId="15" xfId="1" applyNumberFormat="1" applyFont="1" applyFill="1" applyBorder="1" applyAlignment="1" applyProtection="1">
      <alignment horizontal="right" vertical="center"/>
      <protection locked="0"/>
    </xf>
    <xf numFmtId="168" fontId="28" fillId="11" borderId="16" xfId="1" applyNumberFormat="1" applyFont="1" applyFill="1" applyBorder="1" applyAlignment="1" applyProtection="1">
      <alignment horizontal="right" vertical="center"/>
      <protection locked="0"/>
    </xf>
    <xf numFmtId="168" fontId="34" fillId="11" borderId="17" xfId="1" applyNumberFormat="1" applyFont="1" applyFill="1" applyBorder="1" applyAlignment="1" applyProtection="1">
      <alignment horizontal="right" vertical="center"/>
      <protection locked="0"/>
    </xf>
    <xf numFmtId="0" fontId="26" fillId="11" borderId="2" xfId="0" applyFont="1" applyFill="1" applyBorder="1" applyAlignment="1">
      <alignment vertical="center"/>
    </xf>
    <xf numFmtId="49" fontId="26" fillId="11" borderId="26" xfId="0" applyNumberFormat="1" applyFont="1" applyFill="1" applyBorder="1" applyAlignment="1">
      <alignment horizontal="center" vertical="center"/>
    </xf>
    <xf numFmtId="49" fontId="26" fillId="11" borderId="1" xfId="0" applyNumberFormat="1" applyFont="1" applyFill="1" applyBorder="1" applyAlignment="1">
      <alignment horizontal="center" vertical="center"/>
    </xf>
    <xf numFmtId="49" fontId="26" fillId="11" borderId="31" xfId="0" applyNumberFormat="1" applyFont="1" applyFill="1" applyBorder="1" applyAlignment="1">
      <alignment horizontal="center" vertical="center"/>
    </xf>
    <xf numFmtId="0" fontId="33" fillId="11" borderId="30" xfId="0" applyFont="1" applyFill="1" applyBorder="1" applyAlignment="1">
      <alignment horizontal="left" vertical="top" wrapText="1" readingOrder="1"/>
    </xf>
    <xf numFmtId="166" fontId="29" fillId="11" borderId="32" xfId="0" applyNumberFormat="1" applyFont="1" applyFill="1" applyBorder="1" applyAlignment="1">
      <alignment vertical="top" wrapText="1"/>
    </xf>
    <xf numFmtId="168" fontId="28" fillId="11" borderId="2" xfId="1" applyNumberFormat="1" applyFont="1" applyFill="1" applyBorder="1" applyAlignment="1" applyProtection="1">
      <alignment horizontal="right" vertical="center"/>
      <protection locked="0"/>
    </xf>
    <xf numFmtId="168" fontId="28" fillId="11" borderId="1" xfId="1" applyNumberFormat="1" applyFont="1" applyFill="1" applyBorder="1" applyAlignment="1" applyProtection="1">
      <alignment horizontal="right" vertical="center"/>
      <protection locked="0"/>
    </xf>
    <xf numFmtId="0" fontId="11" fillId="11" borderId="0" xfId="0" applyFont="1" applyFill="1"/>
    <xf numFmtId="0" fontId="66" fillId="0" borderId="0" xfId="0" applyFont="1" applyAlignment="1">
      <alignment horizontal="right" vertical="center"/>
    </xf>
    <xf numFmtId="2" fontId="22" fillId="3" borderId="1" xfId="0" applyNumberFormat="1" applyFont="1" applyFill="1" applyBorder="1"/>
    <xf numFmtId="182" fontId="28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2" xfId="0" applyNumberFormat="1" applyFont="1" applyBorder="1" applyAlignment="1">
      <alignment vertical="center" wrapText="1"/>
    </xf>
    <xf numFmtId="168" fontId="22" fillId="0" borderId="3" xfId="0" applyNumberFormat="1" applyFont="1" applyBorder="1" applyAlignment="1">
      <alignment vertical="center" wrapText="1"/>
    </xf>
    <xf numFmtId="168" fontId="22" fillId="0" borderId="3" xfId="0" applyNumberFormat="1" applyFont="1" applyBorder="1"/>
    <xf numFmtId="168" fontId="22" fillId="0" borderId="1" xfId="0" applyNumberFormat="1" applyFont="1" applyBorder="1" applyAlignment="1">
      <alignment vertical="center" wrapText="1"/>
    </xf>
    <xf numFmtId="168" fontId="28" fillId="5" borderId="3" xfId="0" applyNumberFormat="1" applyFont="1" applyFill="1" applyBorder="1"/>
    <xf numFmtId="168" fontId="28" fillId="0" borderId="1" xfId="0" applyNumberFormat="1" applyFont="1" applyBorder="1"/>
    <xf numFmtId="49" fontId="55" fillId="0" borderId="0" xfId="0" quotePrefix="1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 wrapText="1" indent="1"/>
    </xf>
    <xf numFmtId="1" fontId="55" fillId="0" borderId="0" xfId="0" applyNumberFormat="1" applyFont="1" applyBorder="1" applyAlignment="1">
      <alignment horizontal="center" vertical="center" wrapText="1"/>
    </xf>
    <xf numFmtId="170" fontId="65" fillId="2" borderId="0" xfId="0" applyNumberFormat="1" applyFont="1" applyFill="1" applyBorder="1" applyAlignment="1">
      <alignment vertical="center"/>
    </xf>
    <xf numFmtId="170" fontId="65" fillId="0" borderId="0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31" xfId="0" applyFont="1" applyFill="1" applyBorder="1" applyAlignment="1">
      <alignment horizontal="center" vertical="center"/>
    </xf>
    <xf numFmtId="49" fontId="34" fillId="11" borderId="26" xfId="0" applyNumberFormat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31" xfId="0" applyFont="1" applyFill="1" applyBorder="1" applyAlignment="1">
      <alignment horizontal="center" vertical="center"/>
    </xf>
    <xf numFmtId="0" fontId="37" fillId="11" borderId="30" xfId="0" applyFont="1" applyFill="1" applyBorder="1" applyAlignment="1">
      <alignment horizontal="left" vertical="top" wrapText="1" readingOrder="1"/>
    </xf>
    <xf numFmtId="0" fontId="32" fillId="11" borderId="32" xfId="0" applyFont="1" applyFill="1" applyBorder="1" applyAlignment="1">
      <alignment horizontal="justify" vertical="top" wrapText="1" readingOrder="1"/>
    </xf>
    <xf numFmtId="0" fontId="32" fillId="11" borderId="32" xfId="0" applyFont="1" applyFill="1" applyBorder="1" applyAlignment="1">
      <alignment horizontal="left" vertical="top" wrapText="1" readingOrder="1"/>
    </xf>
    <xf numFmtId="0" fontId="33" fillId="11" borderId="30" xfId="0" applyFont="1" applyFill="1" applyBorder="1" applyAlignment="1">
      <alignment vertical="center" wrapText="1" readingOrder="1"/>
    </xf>
    <xf numFmtId="0" fontId="49" fillId="11" borderId="0" xfId="0" applyFont="1" applyFill="1"/>
    <xf numFmtId="166" fontId="32" fillId="11" borderId="32" xfId="0" applyNumberFormat="1" applyFont="1" applyFill="1" applyBorder="1" applyAlignment="1">
      <alignment vertical="top" wrapText="1"/>
    </xf>
    <xf numFmtId="180" fontId="21" fillId="11" borderId="5" xfId="1" applyNumberFormat="1" applyFont="1" applyFill="1" applyBorder="1" applyAlignment="1" applyProtection="1">
      <alignment horizontal="right" vertical="center"/>
      <protection locked="0"/>
    </xf>
    <xf numFmtId="177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29" fillId="11" borderId="32" xfId="0" applyFont="1" applyFill="1" applyBorder="1" applyAlignment="1">
      <alignment vertical="top" wrapText="1"/>
    </xf>
    <xf numFmtId="174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33" fillId="11" borderId="28" xfId="0" applyFont="1" applyFill="1" applyBorder="1" applyAlignment="1">
      <alignment horizontal="left" vertical="top" wrapText="1" readingOrder="1"/>
    </xf>
    <xf numFmtId="0" fontId="26" fillId="11" borderId="2" xfId="0" applyFont="1" applyFill="1" applyBorder="1" applyAlignment="1">
      <alignment horizontal="center" vertical="center"/>
    </xf>
    <xf numFmtId="0" fontId="38" fillId="11" borderId="28" xfId="0" applyFont="1" applyFill="1" applyBorder="1" applyAlignment="1">
      <alignment horizontal="center" vertical="center" wrapText="1" readingOrder="1"/>
    </xf>
    <xf numFmtId="0" fontId="38" fillId="11" borderId="32" xfId="0" applyFont="1" applyFill="1" applyBorder="1" applyAlignment="1">
      <alignment horizontal="center" vertical="center" wrapText="1"/>
    </xf>
    <xf numFmtId="179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3" fillId="11" borderId="0" xfId="0" applyFont="1" applyFill="1" applyAlignment="1">
      <alignment horizontal="center" vertical="center"/>
    </xf>
    <xf numFmtId="0" fontId="26" fillId="11" borderId="7" xfId="0" applyFont="1" applyFill="1" applyBorder="1" applyAlignment="1">
      <alignment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27" xfId="0" applyFont="1" applyFill="1" applyBorder="1" applyAlignment="1">
      <alignment horizontal="center" vertical="center"/>
    </xf>
    <xf numFmtId="166" fontId="38" fillId="11" borderId="29" xfId="0" applyNumberFormat="1" applyFont="1" applyFill="1" applyBorder="1" applyAlignment="1">
      <alignment vertical="top" wrapText="1"/>
    </xf>
    <xf numFmtId="0" fontId="32" fillId="11" borderId="32" xfId="0" applyFont="1" applyFill="1" applyBorder="1" applyAlignment="1">
      <alignment vertical="top" wrapText="1"/>
    </xf>
    <xf numFmtId="0" fontId="33" fillId="11" borderId="30" xfId="0" applyFont="1" applyFill="1" applyBorder="1" applyAlignment="1">
      <alignment horizontal="center" vertical="top" wrapText="1" readingOrder="1"/>
    </xf>
    <xf numFmtId="49" fontId="34" fillId="11" borderId="33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 readingOrder="1"/>
    </xf>
    <xf numFmtId="49" fontId="26" fillId="11" borderId="33" xfId="0" applyNumberFormat="1" applyFont="1" applyFill="1" applyBorder="1" applyAlignment="1">
      <alignment horizontal="center" vertical="center"/>
    </xf>
    <xf numFmtId="168" fontId="29" fillId="11" borderId="32" xfId="0" applyNumberFormat="1" applyFont="1" applyFill="1" applyBorder="1" applyAlignment="1">
      <alignment vertical="top" wrapText="1"/>
    </xf>
    <xf numFmtId="169" fontId="40" fillId="11" borderId="5" xfId="1" applyNumberFormat="1" applyFont="1" applyFill="1" applyBorder="1" applyAlignment="1" applyProtection="1">
      <alignment horizontal="right" vertical="center"/>
      <protection locked="0"/>
    </xf>
    <xf numFmtId="168" fontId="40" fillId="11" borderId="5" xfId="1" applyNumberFormat="1" applyFont="1" applyFill="1" applyBorder="1" applyAlignment="1" applyProtection="1">
      <alignment horizontal="right" vertical="center"/>
      <protection locked="0"/>
    </xf>
    <xf numFmtId="169" fontId="53" fillId="11" borderId="5" xfId="1" applyNumberFormat="1" applyFont="1" applyFill="1" applyBorder="1" applyAlignment="1" applyProtection="1">
      <alignment horizontal="right" vertical="center"/>
      <protection locked="0"/>
    </xf>
    <xf numFmtId="168" fontId="22" fillId="11" borderId="5" xfId="1" applyNumberFormat="1" applyFont="1" applyFill="1" applyBorder="1" applyAlignment="1" applyProtection="1">
      <alignment horizontal="right" vertical="center"/>
      <protection locked="0"/>
    </xf>
    <xf numFmtId="170" fontId="23" fillId="11" borderId="0" xfId="0" applyNumberFormat="1" applyFont="1" applyFill="1"/>
    <xf numFmtId="165" fontId="29" fillId="11" borderId="32" xfId="0" applyNumberFormat="1" applyFont="1" applyFill="1" applyBorder="1" applyAlignment="1">
      <alignment vertical="top" wrapText="1"/>
    </xf>
    <xf numFmtId="169" fontId="64" fillId="11" borderId="5" xfId="1" applyNumberFormat="1" applyFont="1" applyFill="1" applyBorder="1" applyAlignment="1" applyProtection="1">
      <alignment horizontal="right" vertical="center"/>
      <protection locked="0"/>
    </xf>
    <xf numFmtId="168" fontId="64" fillId="11" borderId="5" xfId="1" applyNumberFormat="1" applyFont="1" applyFill="1" applyBorder="1" applyAlignment="1" applyProtection="1">
      <alignment horizontal="right" vertical="center"/>
      <protection locked="0"/>
    </xf>
    <xf numFmtId="0" fontId="66" fillId="11" borderId="0" xfId="0" applyFont="1" applyFill="1" applyAlignment="1">
      <alignment horizontal="right" vertical="center"/>
    </xf>
    <xf numFmtId="0" fontId="66" fillId="11" borderId="69" xfId="0" applyFont="1" applyFill="1" applyBorder="1" applyAlignment="1">
      <alignment horizontal="right" vertical="center"/>
    </xf>
    <xf numFmtId="0" fontId="66" fillId="11" borderId="62" xfId="0" applyFont="1" applyFill="1" applyBorder="1" applyAlignment="1">
      <alignment horizontal="right" vertical="center"/>
    </xf>
    <xf numFmtId="0" fontId="41" fillId="11" borderId="32" xfId="0" applyFont="1" applyFill="1" applyBorder="1" applyAlignment="1">
      <alignment horizontal="left" vertical="top" wrapText="1" readingOrder="1"/>
    </xf>
    <xf numFmtId="171" fontId="28" fillId="11" borderId="5" xfId="1" applyNumberFormat="1" applyFont="1" applyFill="1" applyBorder="1" applyAlignment="1" applyProtection="1">
      <alignment horizontal="right" vertical="center"/>
      <protection locked="0"/>
    </xf>
    <xf numFmtId="173" fontId="28" fillId="11" borderId="5" xfId="1" applyNumberFormat="1" applyFont="1" applyFill="1" applyBorder="1" applyAlignment="1" applyProtection="1">
      <alignment horizontal="right" vertical="center"/>
      <protection locked="0"/>
    </xf>
    <xf numFmtId="176" fontId="21" fillId="11" borderId="5" xfId="1" applyNumberFormat="1" applyFont="1" applyFill="1" applyBorder="1" applyAlignment="1" applyProtection="1">
      <alignment horizontal="right" vertical="center"/>
      <protection locked="0"/>
    </xf>
    <xf numFmtId="175" fontId="21" fillId="11" borderId="5" xfId="1" applyNumberFormat="1" applyFont="1" applyFill="1" applyBorder="1" applyAlignment="1" applyProtection="1">
      <alignment horizontal="right" vertical="center"/>
      <protection locked="0"/>
    </xf>
    <xf numFmtId="173" fontId="21" fillId="11" borderId="5" xfId="1" applyNumberFormat="1" applyFont="1" applyFill="1" applyBorder="1" applyAlignment="1" applyProtection="1">
      <alignment horizontal="right" vertical="center"/>
      <protection locked="0"/>
    </xf>
    <xf numFmtId="170" fontId="33" fillId="11" borderId="0" xfId="0" quotePrefix="1" applyNumberFormat="1" applyFont="1" applyFill="1" applyAlignment="1">
      <alignment horizontal="center"/>
    </xf>
    <xf numFmtId="170" fontId="22" fillId="11" borderId="0" xfId="0" applyNumberFormat="1" applyFont="1" applyFill="1"/>
    <xf numFmtId="0" fontId="37" fillId="11" borderId="30" xfId="0" applyFont="1" applyFill="1" applyBorder="1" applyAlignment="1">
      <alignment horizontal="left" vertical="top" wrapText="1"/>
    </xf>
    <xf numFmtId="0" fontId="33" fillId="11" borderId="30" xfId="0" applyFont="1" applyFill="1" applyBorder="1" applyAlignment="1">
      <alignment horizontal="left" vertical="top" wrapText="1"/>
    </xf>
    <xf numFmtId="0" fontId="33" fillId="11" borderId="0" xfId="0" applyFont="1" applyFill="1" applyAlignment="1">
      <alignment horizontal="left"/>
    </xf>
    <xf numFmtId="167" fontId="21" fillId="11" borderId="5" xfId="1" applyNumberFormat="1" applyFont="1" applyFill="1" applyBorder="1" applyAlignment="1" applyProtection="1">
      <alignment horizontal="right" vertical="center"/>
      <protection locked="0"/>
    </xf>
    <xf numFmtId="167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6" fillId="11" borderId="9" xfId="0" applyFont="1" applyFill="1" applyBorder="1" applyAlignment="1">
      <alignment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21" xfId="0" applyFont="1" applyFill="1" applyBorder="1" applyAlignment="1">
      <alignment horizontal="center" vertical="center"/>
    </xf>
    <xf numFmtId="0" fontId="33" fillId="11" borderId="34" xfId="0" applyFont="1" applyFill="1" applyBorder="1" applyAlignment="1">
      <alignment horizontal="left" vertical="top" wrapText="1" readingOrder="1"/>
    </xf>
    <xf numFmtId="0" fontId="29" fillId="11" borderId="35" xfId="0" applyFont="1" applyFill="1" applyBorder="1" applyAlignment="1">
      <alignment vertical="top" wrapText="1"/>
    </xf>
    <xf numFmtId="0" fontId="42" fillId="11" borderId="30" xfId="0" applyFont="1" applyFill="1" applyBorder="1" applyAlignment="1">
      <alignment horizontal="left" vertical="top" wrapText="1" readingOrder="1"/>
    </xf>
    <xf numFmtId="0" fontId="26" fillId="11" borderId="9" xfId="0" applyFont="1" applyFill="1" applyBorder="1" applyAlignment="1">
      <alignment horizontal="center" vertical="center"/>
    </xf>
    <xf numFmtId="49" fontId="34" fillId="11" borderId="1" xfId="0" applyNumberFormat="1" applyFont="1" applyFill="1" applyBorder="1" applyAlignment="1">
      <alignment horizontal="center" vertical="center"/>
    </xf>
    <xf numFmtId="49" fontId="34" fillId="11" borderId="31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49" fontId="26" fillId="11" borderId="1" xfId="0" applyNumberFormat="1" applyFont="1" applyFill="1" applyBorder="1" applyAlignment="1">
      <alignment horizontal="center" vertical="top"/>
    </xf>
    <xf numFmtId="49" fontId="26" fillId="11" borderId="31" xfId="0" applyNumberFormat="1" applyFont="1" applyFill="1" applyBorder="1" applyAlignment="1">
      <alignment horizontal="center" vertical="top"/>
    </xf>
    <xf numFmtId="0" fontId="26" fillId="11" borderId="4" xfId="0" applyFont="1" applyFill="1" applyBorder="1" applyAlignment="1">
      <alignment vertical="center"/>
    </xf>
    <xf numFmtId="49" fontId="26" fillId="11" borderId="37" xfId="0" applyNumberFormat="1" applyFont="1" applyFill="1" applyBorder="1" applyAlignment="1">
      <alignment horizontal="center" vertical="top"/>
    </xf>
    <xf numFmtId="49" fontId="26" fillId="11" borderId="38" xfId="0" applyNumberFormat="1" applyFont="1" applyFill="1" applyBorder="1" applyAlignment="1">
      <alignment horizontal="center" vertical="top"/>
    </xf>
    <xf numFmtId="0" fontId="33" fillId="11" borderId="39" xfId="0" applyFont="1" applyFill="1" applyBorder="1" applyAlignment="1">
      <alignment horizontal="left" vertical="top" wrapText="1"/>
    </xf>
    <xf numFmtId="0" fontId="29" fillId="11" borderId="40" xfId="0" applyFont="1" applyFill="1" applyBorder="1" applyAlignment="1">
      <alignment vertical="top" wrapText="1"/>
    </xf>
    <xf numFmtId="0" fontId="26" fillId="11" borderId="0" xfId="0" applyFont="1" applyFill="1"/>
    <xf numFmtId="49" fontId="26" fillId="11" borderId="0" xfId="0" applyNumberFormat="1" applyFont="1" applyFill="1" applyAlignment="1">
      <alignment horizontal="center" vertical="top"/>
    </xf>
    <xf numFmtId="166" fontId="36" fillId="11" borderId="0" xfId="0" applyNumberFormat="1" applyFont="1" applyFill="1" applyAlignment="1">
      <alignment horizontal="center" vertical="top"/>
    </xf>
    <xf numFmtId="166" fontId="26" fillId="11" borderId="0" xfId="0" applyNumberFormat="1" applyFont="1" applyFill="1" applyAlignment="1">
      <alignment horizontal="center" vertical="top"/>
    </xf>
    <xf numFmtId="0" fontId="29" fillId="11" borderId="0" xfId="0" applyFont="1" applyFill="1" applyAlignment="1">
      <alignment horizontal="left" vertical="top" wrapText="1"/>
    </xf>
    <xf numFmtId="0" fontId="29" fillId="11" borderId="0" xfId="0" applyFont="1" applyFill="1" applyAlignment="1">
      <alignment vertical="top" wrapText="1"/>
    </xf>
    <xf numFmtId="0" fontId="67" fillId="0" borderId="0" xfId="3"/>
    <xf numFmtId="0" fontId="67" fillId="0" borderId="0" xfId="3" applyAlignment="1">
      <alignment vertical="center" wrapText="1"/>
    </xf>
    <xf numFmtId="0" fontId="67" fillId="0" borderId="47" xfId="3" applyBorder="1"/>
    <xf numFmtId="0" fontId="67" fillId="0" borderId="42" xfId="3" applyBorder="1"/>
    <xf numFmtId="0" fontId="67" fillId="0" borderId="69" xfId="3" applyBorder="1"/>
    <xf numFmtId="0" fontId="73" fillId="0" borderId="69" xfId="3" applyFont="1" applyBorder="1" applyAlignment="1">
      <alignment horizontal="center" vertical="center"/>
    </xf>
    <xf numFmtId="0" fontId="64" fillId="0" borderId="69" xfId="3" applyFont="1" applyBorder="1" applyAlignment="1">
      <alignment horizontal="center" vertical="center"/>
    </xf>
    <xf numFmtId="0" fontId="71" fillId="0" borderId="69" xfId="3" applyFont="1" applyBorder="1" applyAlignment="1">
      <alignment horizontal="center" vertical="center"/>
    </xf>
    <xf numFmtId="0" fontId="73" fillId="0" borderId="68" xfId="3" applyFont="1" applyBorder="1" applyAlignment="1">
      <alignment horizontal="center" vertical="center"/>
    </xf>
    <xf numFmtId="0" fontId="67" fillId="0" borderId="68" xfId="3" applyBorder="1"/>
    <xf numFmtId="0" fontId="73" fillId="0" borderId="68" xfId="3" applyFont="1" applyBorder="1" applyAlignment="1">
      <alignment horizontal="center" vertical="center" wrapText="1"/>
    </xf>
    <xf numFmtId="0" fontId="67" fillId="0" borderId="43" xfId="3" applyBorder="1" applyAlignment="1">
      <alignment wrapText="1"/>
    </xf>
    <xf numFmtId="0" fontId="67" fillId="0" borderId="22" xfId="3" applyBorder="1" applyAlignment="1">
      <alignment wrapText="1"/>
    </xf>
    <xf numFmtId="0" fontId="73" fillId="0" borderId="22" xfId="3" applyFont="1" applyBorder="1" applyAlignment="1">
      <alignment horizontal="center" vertical="center" wrapText="1"/>
    </xf>
    <xf numFmtId="0" fontId="67" fillId="0" borderId="0" xfId="3" applyAlignment="1">
      <alignment vertical="center"/>
    </xf>
    <xf numFmtId="0" fontId="67" fillId="0" borderId="0" xfId="3" applyAlignment="1">
      <alignment vertical="center" wrapText="1"/>
    </xf>
    <xf numFmtId="14" fontId="64" fillId="0" borderId="42" xfId="3" applyNumberFormat="1" applyFont="1" applyBorder="1" applyAlignment="1">
      <alignment horizontal="center" vertical="center" wrapText="1"/>
    </xf>
    <xf numFmtId="14" fontId="64" fillId="0" borderId="73" xfId="3" applyNumberFormat="1" applyFont="1" applyBorder="1" applyAlignment="1">
      <alignment horizontal="center" vertical="center" wrapText="1"/>
    </xf>
    <xf numFmtId="0" fontId="73" fillId="0" borderId="41" xfId="3" applyFont="1" applyBorder="1" applyAlignment="1">
      <alignment horizontal="center" vertical="center" wrapText="1"/>
    </xf>
    <xf numFmtId="0" fontId="73" fillId="0" borderId="75" xfId="3" applyFont="1" applyBorder="1" applyAlignment="1">
      <alignment horizontal="center" vertical="center" wrapText="1"/>
    </xf>
    <xf numFmtId="0" fontId="73" fillId="0" borderId="76" xfId="3" applyFont="1" applyBorder="1" applyAlignment="1">
      <alignment horizontal="center" vertical="center" wrapText="1"/>
    </xf>
    <xf numFmtId="0" fontId="73" fillId="0" borderId="22" xfId="3" applyFont="1" applyBorder="1" applyAlignment="1">
      <alignment horizontal="center" vertical="center" wrapText="1"/>
    </xf>
    <xf numFmtId="0" fontId="76" fillId="0" borderId="59" xfId="3" applyFont="1" applyBorder="1" applyAlignment="1">
      <alignment horizontal="center" vertical="center" wrapText="1"/>
    </xf>
    <xf numFmtId="0" fontId="76" fillId="0" borderId="70" xfId="3" applyFont="1" applyBorder="1" applyAlignment="1">
      <alignment horizontal="center" vertical="center" wrapText="1"/>
    </xf>
    <xf numFmtId="0" fontId="64" fillId="0" borderId="71" xfId="3" applyFont="1" applyBorder="1" applyAlignment="1">
      <alignment horizontal="center" vertical="center" wrapText="1"/>
    </xf>
    <xf numFmtId="0" fontId="64" fillId="0" borderId="70" xfId="3" applyFont="1" applyBorder="1" applyAlignment="1">
      <alignment horizontal="center" vertical="center" wrapText="1"/>
    </xf>
    <xf numFmtId="0" fontId="64" fillId="0" borderId="74" xfId="3" applyFont="1" applyBorder="1" applyAlignment="1">
      <alignment horizontal="center" vertical="center" wrapText="1"/>
    </xf>
    <xf numFmtId="0" fontId="64" fillId="0" borderId="73" xfId="3" applyFont="1" applyBorder="1" applyAlignment="1">
      <alignment horizontal="center" vertical="center" wrapText="1"/>
    </xf>
    <xf numFmtId="0" fontId="67" fillId="0" borderId="77" xfId="3" applyBorder="1" applyAlignment="1">
      <alignment wrapText="1"/>
    </xf>
    <xf numFmtId="0" fontId="67" fillId="0" borderId="78" xfId="3" applyBorder="1" applyAlignment="1">
      <alignment wrapText="1"/>
    </xf>
    <xf numFmtId="0" fontId="64" fillId="0" borderId="44" xfId="3" applyFont="1" applyBorder="1" applyAlignment="1">
      <alignment horizontal="center" vertical="center" wrapText="1"/>
    </xf>
    <xf numFmtId="0" fontId="64" fillId="0" borderId="62" xfId="3" applyFont="1" applyBorder="1" applyAlignment="1">
      <alignment horizontal="center" vertical="center" wrapText="1"/>
    </xf>
    <xf numFmtId="0" fontId="64" fillId="0" borderId="59" xfId="3" applyFont="1" applyBorder="1" applyAlignment="1">
      <alignment horizontal="center" vertical="center" wrapText="1"/>
    </xf>
    <xf numFmtId="0" fontId="64" fillId="0" borderId="42" xfId="3" applyFont="1" applyBorder="1" applyAlignment="1">
      <alignment horizontal="center" vertical="center" wrapText="1"/>
    </xf>
    <xf numFmtId="0" fontId="67" fillId="0" borderId="72" xfId="3" applyBorder="1" applyAlignment="1">
      <alignment vertical="center" wrapText="1"/>
    </xf>
    <xf numFmtId="0" fontId="64" fillId="0" borderId="77" xfId="3" applyFont="1" applyBorder="1" applyAlignment="1">
      <alignment horizontal="center" vertical="center" wrapText="1"/>
    </xf>
    <xf numFmtId="0" fontId="64" fillId="0" borderId="78" xfId="3" applyFont="1" applyBorder="1" applyAlignment="1">
      <alignment horizontal="center" vertical="center" wrapText="1"/>
    </xf>
    <xf numFmtId="0" fontId="67" fillId="0" borderId="44" xfId="3" applyBorder="1" applyAlignment="1">
      <alignment wrapText="1"/>
    </xf>
    <xf numFmtId="0" fontId="67" fillId="0" borderId="62" xfId="3" applyBorder="1" applyAlignment="1">
      <alignment wrapText="1"/>
    </xf>
    <xf numFmtId="0" fontId="67" fillId="0" borderId="76" xfId="3" applyBorder="1"/>
    <xf numFmtId="0" fontId="67" fillId="0" borderId="75" xfId="3" applyBorder="1"/>
    <xf numFmtId="0" fontId="73" fillId="0" borderId="41" xfId="3" applyFont="1" applyBorder="1" applyAlignment="1">
      <alignment horizontal="center" vertical="center"/>
    </xf>
    <xf numFmtId="0" fontId="73" fillId="0" borderId="75" xfId="3" applyFont="1" applyBorder="1" applyAlignment="1">
      <alignment horizontal="center" vertical="center"/>
    </xf>
    <xf numFmtId="0" fontId="64" fillId="0" borderId="55" xfId="3" applyFont="1" applyBorder="1" applyAlignment="1">
      <alignment horizontal="center" vertical="center" wrapText="1"/>
    </xf>
    <xf numFmtId="0" fontId="74" fillId="0" borderId="59" xfId="3" applyFont="1" applyBorder="1" applyAlignment="1">
      <alignment horizontal="center" vertical="center" wrapText="1"/>
    </xf>
    <xf numFmtId="0" fontId="74" fillId="0" borderId="70" xfId="3" applyFont="1" applyBorder="1" applyAlignment="1">
      <alignment horizontal="center" vertical="center" wrapText="1"/>
    </xf>
    <xf numFmtId="0" fontId="64" fillId="0" borderId="71" xfId="3" applyFont="1" applyBorder="1" applyAlignment="1">
      <alignment horizontal="center" vertical="center"/>
    </xf>
    <xf numFmtId="0" fontId="64" fillId="0" borderId="70" xfId="3" applyFont="1" applyBorder="1" applyAlignment="1">
      <alignment horizontal="center" vertical="center"/>
    </xf>
    <xf numFmtId="0" fontId="64" fillId="0" borderId="74" xfId="3" applyFont="1" applyBorder="1" applyAlignment="1">
      <alignment horizontal="center" vertical="center"/>
    </xf>
    <xf numFmtId="0" fontId="64" fillId="0" borderId="73" xfId="3" applyFont="1" applyBorder="1" applyAlignment="1">
      <alignment horizontal="center" vertical="center"/>
    </xf>
    <xf numFmtId="0" fontId="64" fillId="0" borderId="77" xfId="3" applyFont="1" applyBorder="1" applyAlignment="1">
      <alignment horizontal="center" vertical="center"/>
    </xf>
    <xf numFmtId="0" fontId="64" fillId="0" borderId="78" xfId="3" applyFont="1" applyBorder="1" applyAlignment="1">
      <alignment horizontal="center" vertical="center"/>
    </xf>
    <xf numFmtId="0" fontId="67" fillId="0" borderId="44" xfId="3" applyBorder="1"/>
    <xf numFmtId="0" fontId="67" fillId="0" borderId="62" xfId="3" applyBorder="1"/>
    <xf numFmtId="0" fontId="64" fillId="0" borderId="59" xfId="3" applyFont="1" applyBorder="1" applyAlignment="1">
      <alignment horizontal="center" vertical="center"/>
    </xf>
    <xf numFmtId="0" fontId="64" fillId="0" borderId="42" xfId="3" applyFont="1" applyBorder="1" applyAlignment="1">
      <alignment horizontal="center" vertical="center"/>
    </xf>
    <xf numFmtId="0" fontId="67" fillId="0" borderId="0" xfId="3" applyBorder="1" applyAlignment="1">
      <alignment vertical="center" wrapText="1"/>
    </xf>
    <xf numFmtId="14" fontId="73" fillId="0" borderId="42" xfId="3" applyNumberFormat="1" applyFont="1" applyBorder="1" applyAlignment="1">
      <alignment horizontal="center" vertical="center" wrapText="1"/>
    </xf>
    <xf numFmtId="14" fontId="73" fillId="0" borderId="73" xfId="3" applyNumberFormat="1" applyFont="1" applyBorder="1" applyAlignment="1">
      <alignment horizontal="center" vertical="center" wrapText="1"/>
    </xf>
    <xf numFmtId="0" fontId="71" fillId="0" borderId="24" xfId="3" applyFont="1" applyBorder="1" applyAlignment="1">
      <alignment horizontal="center" vertical="center" wrapText="1"/>
    </xf>
    <xf numFmtId="0" fontId="64" fillId="0" borderId="43" xfId="3" applyFont="1" applyBorder="1" applyAlignment="1">
      <alignment horizontal="center" vertical="center" wrapText="1"/>
    </xf>
    <xf numFmtId="0" fontId="64" fillId="0" borderId="76" xfId="3" applyFont="1" applyBorder="1" applyAlignment="1">
      <alignment horizontal="center" vertical="center" wrapText="1"/>
    </xf>
    <xf numFmtId="0" fontId="64" fillId="0" borderId="75" xfId="3" applyFont="1" applyBorder="1" applyAlignment="1">
      <alignment horizontal="center" vertical="center" wrapText="1"/>
    </xf>
    <xf numFmtId="0" fontId="64" fillId="0" borderId="41" xfId="3" applyFont="1" applyBorder="1" applyAlignment="1">
      <alignment horizontal="center" vertical="center"/>
    </xf>
    <xf numFmtId="0" fontId="64" fillId="0" borderId="75" xfId="3" applyFont="1" applyBorder="1" applyAlignment="1">
      <alignment horizontal="center" vertical="center"/>
    </xf>
    <xf numFmtId="0" fontId="75" fillId="0" borderId="41" xfId="3" applyFont="1" applyBorder="1" applyAlignment="1">
      <alignment horizontal="center" vertical="center" wrapText="1"/>
    </xf>
    <xf numFmtId="0" fontId="75" fillId="0" borderId="22" xfId="3" applyFont="1" applyBorder="1" applyAlignment="1">
      <alignment horizontal="center" vertical="center" wrapText="1"/>
    </xf>
    <xf numFmtId="0" fontId="67" fillId="0" borderId="41" xfId="3" applyBorder="1"/>
    <xf numFmtId="0" fontId="67" fillId="0" borderId="22" xfId="3" applyBorder="1"/>
    <xf numFmtId="0" fontId="74" fillId="0" borderId="41" xfId="3" applyFont="1" applyBorder="1" applyAlignment="1">
      <alignment horizontal="center" vertical="center" wrapText="1"/>
    </xf>
    <xf numFmtId="0" fontId="74" fillId="0" borderId="75" xfId="3" applyFont="1" applyBorder="1" applyAlignment="1">
      <alignment horizontal="center" vertical="center" wrapText="1"/>
    </xf>
    <xf numFmtId="0" fontId="67" fillId="0" borderId="0" xfId="3"/>
    <xf numFmtId="0" fontId="71" fillId="0" borderId="55" xfId="3" applyFont="1" applyBorder="1" applyAlignment="1">
      <alignment horizontal="center" vertical="center" wrapText="1"/>
    </xf>
    <xf numFmtId="0" fontId="69" fillId="0" borderId="0" xfId="3" applyFont="1" applyAlignment="1">
      <alignment horizontal="right" vertical="center"/>
    </xf>
    <xf numFmtId="0" fontId="68" fillId="0" borderId="0" xfId="3" applyFont="1" applyAlignment="1">
      <alignment horizontal="right" vertical="center"/>
    </xf>
    <xf numFmtId="0" fontId="69" fillId="0" borderId="0" xfId="3" applyFont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9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168" fontId="28" fillId="7" borderId="13" xfId="1" applyNumberFormat="1" applyFont="1" applyFill="1" applyBorder="1" applyAlignment="1" applyProtection="1">
      <alignment horizontal="center" vertical="center"/>
      <protection locked="0"/>
    </xf>
    <xf numFmtId="168" fontId="28" fillId="7" borderId="20" xfId="1" applyNumberFormat="1" applyFont="1" applyFill="1" applyBorder="1" applyAlignment="1" applyProtection="1">
      <alignment horizontal="center" vertical="center"/>
      <protection locked="0"/>
    </xf>
    <xf numFmtId="168" fontId="28" fillId="7" borderId="18" xfId="1" applyNumberFormat="1" applyFont="1" applyFill="1" applyBorder="1" applyAlignment="1" applyProtection="1">
      <alignment horizontal="center" vertical="center"/>
      <protection locked="0"/>
    </xf>
    <xf numFmtId="167" fontId="21" fillId="0" borderId="13" xfId="1" applyNumberFormat="1" applyFont="1" applyBorder="1" applyAlignment="1" applyProtection="1">
      <alignment horizontal="center" vertical="center"/>
      <protection locked="0"/>
    </xf>
    <xf numFmtId="167" fontId="21" fillId="0" borderId="20" xfId="1" applyNumberFormat="1" applyFont="1" applyBorder="1" applyAlignment="1" applyProtection="1">
      <alignment horizontal="center" vertical="center"/>
      <protection locked="0"/>
    </xf>
    <xf numFmtId="167" fontId="21" fillId="0" borderId="18" xfId="1" applyNumberFormat="1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168" fontId="21" fillId="0" borderId="13" xfId="1" applyNumberFormat="1" applyFont="1" applyBorder="1" applyAlignment="1" applyProtection="1">
      <alignment horizontal="center" vertical="center"/>
      <protection locked="0"/>
    </xf>
    <xf numFmtId="168" fontId="21" fillId="0" borderId="20" xfId="1" applyNumberFormat="1" applyFont="1" applyBorder="1" applyAlignment="1" applyProtection="1">
      <alignment horizontal="center" vertical="center"/>
      <protection locked="0"/>
    </xf>
    <xf numFmtId="168" fontId="21" fillId="0" borderId="18" xfId="1" applyNumberFormat="1" applyFont="1" applyBorder="1" applyAlignment="1" applyProtection="1">
      <alignment horizontal="center" vertical="center"/>
      <protection locked="0"/>
    </xf>
    <xf numFmtId="167" fontId="19" fillId="0" borderId="13" xfId="1" applyNumberFormat="1" applyFont="1" applyBorder="1" applyAlignment="1" applyProtection="1">
      <alignment horizontal="center" vertical="center"/>
      <protection locked="0"/>
    </xf>
    <xf numFmtId="167" fontId="19" fillId="0" borderId="18" xfId="1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8" fontId="21" fillId="7" borderId="13" xfId="1" applyNumberFormat="1" applyFont="1" applyFill="1" applyBorder="1" applyAlignment="1" applyProtection="1">
      <alignment horizontal="center" vertical="center"/>
      <protection locked="0"/>
    </xf>
    <xf numFmtId="168" fontId="21" fillId="7" borderId="20" xfId="1" applyNumberFormat="1" applyFont="1" applyFill="1" applyBorder="1" applyAlignment="1" applyProtection="1">
      <alignment horizontal="center" vertical="center"/>
      <protection locked="0"/>
    </xf>
    <xf numFmtId="168" fontId="21" fillId="7" borderId="18" xfId="1" applyNumberFormat="1" applyFont="1" applyFill="1" applyBorder="1" applyAlignment="1" applyProtection="1">
      <alignment horizontal="center" vertical="center"/>
      <protection locked="0"/>
    </xf>
    <xf numFmtId="168" fontId="21" fillId="9" borderId="13" xfId="1" applyNumberFormat="1" applyFont="1" applyFill="1" applyBorder="1" applyAlignment="1" applyProtection="1">
      <alignment horizontal="center" vertical="center"/>
      <protection locked="0"/>
    </xf>
    <xf numFmtId="168" fontId="21" fillId="9" borderId="20" xfId="1" applyNumberFormat="1" applyFont="1" applyFill="1" applyBorder="1" applyAlignment="1" applyProtection="1">
      <alignment horizontal="center" vertical="center"/>
      <protection locked="0"/>
    </xf>
    <xf numFmtId="168" fontId="21" fillId="9" borderId="18" xfId="1" applyNumberFormat="1" applyFont="1" applyFill="1" applyBorder="1" applyAlignment="1" applyProtection="1">
      <alignment horizontal="center" vertical="center"/>
      <protection locked="0"/>
    </xf>
    <xf numFmtId="168" fontId="53" fillId="0" borderId="13" xfId="1" applyNumberFormat="1" applyFont="1" applyBorder="1" applyAlignment="1" applyProtection="1">
      <alignment horizontal="center" vertical="center"/>
      <protection locked="0"/>
    </xf>
    <xf numFmtId="168" fontId="53" fillId="0" borderId="20" xfId="1" applyNumberFormat="1" applyFont="1" applyBorder="1" applyAlignment="1" applyProtection="1">
      <alignment horizontal="center" vertical="center"/>
      <protection locked="0"/>
    </xf>
    <xf numFmtId="168" fontId="53" fillId="0" borderId="18" xfId="1" applyNumberFormat="1" applyFont="1" applyBorder="1" applyAlignment="1" applyProtection="1">
      <alignment horizontal="center" vertical="center"/>
      <protection locked="0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19" fillId="0" borderId="20" xfId="1" applyNumberFormat="1" applyFont="1" applyBorder="1" applyAlignment="1" applyProtection="1">
      <alignment horizontal="center" vertical="center"/>
      <protection locked="0"/>
    </xf>
    <xf numFmtId="168" fontId="19" fillId="0" borderId="18" xfId="1" applyNumberFormat="1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168" fontId="28" fillId="0" borderId="13" xfId="0" applyNumberFormat="1" applyFont="1" applyBorder="1" applyAlignment="1">
      <alignment horizontal="center" vertical="center" wrapText="1"/>
    </xf>
    <xf numFmtId="168" fontId="28" fillId="0" borderId="18" xfId="0" applyNumberFormat="1" applyFont="1" applyBorder="1" applyAlignment="1">
      <alignment horizontal="center" vertical="center" wrapText="1"/>
    </xf>
    <xf numFmtId="168" fontId="52" fillId="8" borderId="13" xfId="1" applyNumberFormat="1" applyFont="1" applyFill="1" applyBorder="1" applyAlignment="1" applyProtection="1">
      <alignment horizontal="center" vertical="center"/>
      <protection locked="0"/>
    </xf>
    <xf numFmtId="168" fontId="52" fillId="8" borderId="18" xfId="1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1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166" fontId="31" fillId="0" borderId="66" xfId="0" applyNumberFormat="1" applyFont="1" applyBorder="1" applyAlignment="1">
      <alignment horizontal="center" vertical="center" wrapText="1"/>
    </xf>
    <xf numFmtId="166" fontId="31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6" fillId="0" borderId="55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 readingOrder="1"/>
    </xf>
    <xf numFmtId="0" fontId="28" fillId="0" borderId="39" xfId="0" applyFont="1" applyBorder="1" applyAlignment="1">
      <alignment horizontal="center" vertical="center" wrapText="1" readingOrder="1"/>
    </xf>
    <xf numFmtId="166" fontId="32" fillId="0" borderId="56" xfId="0" applyNumberFormat="1" applyFont="1" applyBorder="1" applyAlignment="1">
      <alignment horizontal="center" vertical="center" wrapText="1"/>
    </xf>
    <xf numFmtId="166" fontId="32" fillId="0" borderId="40" xfId="0" applyNumberFormat="1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62" xfId="0" applyFont="1" applyBorder="1"/>
    <xf numFmtId="0" fontId="23" fillId="0" borderId="0" xfId="0" applyFont="1" applyAlignment="1">
      <alignment horizontal="center" vertical="top" wrapText="1"/>
    </xf>
    <xf numFmtId="16" fontId="26" fillId="0" borderId="0" xfId="0" applyNumberFormat="1" applyFont="1" applyAlignment="1">
      <alignment horizontal="center"/>
    </xf>
  </cellXfs>
  <cellStyles count="4">
    <cellStyle name="Normal 2" xfId="3" xr:uid="{00000000-0005-0000-0000-000002000000}"/>
    <cellStyle name="Normal_kassatgb1" xfId="1" xr:uid="{00000000-0005-0000-0000-000003000000}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workbookViewId="0">
      <selection activeCell="C18" sqref="C18:D18"/>
    </sheetView>
  </sheetViews>
  <sheetFormatPr defaultRowHeight="15" x14ac:dyDescent="0.25"/>
  <cols>
    <col min="1" max="4" width="9.140625" style="904"/>
    <col min="5" max="5" width="12.140625" style="904" customWidth="1"/>
    <col min="6" max="6" width="12.5703125" style="904" customWidth="1"/>
    <col min="7" max="7" width="9.140625" style="904"/>
    <col min="8" max="8" width="33.5703125" style="904" customWidth="1"/>
    <col min="9" max="16384" width="9.140625" style="904"/>
  </cols>
  <sheetData>
    <row r="1" spans="1:10" x14ac:dyDescent="0.25">
      <c r="A1" s="978"/>
      <c r="B1" s="978"/>
      <c r="C1" s="978"/>
      <c r="D1" s="978"/>
      <c r="E1" s="978"/>
      <c r="F1" s="978"/>
      <c r="G1" s="978"/>
      <c r="H1" s="978"/>
      <c r="I1" s="919"/>
      <c r="J1" s="919"/>
    </row>
    <row r="2" spans="1:10" x14ac:dyDescent="0.25">
      <c r="A2" s="978" t="s">
        <v>1106</v>
      </c>
      <c r="B2" s="978"/>
      <c r="C2" s="978"/>
      <c r="D2" s="978"/>
      <c r="E2" s="978"/>
      <c r="F2" s="978"/>
      <c r="G2" s="978"/>
      <c r="H2" s="978"/>
      <c r="I2" s="919"/>
      <c r="J2" s="919"/>
    </row>
    <row r="3" spans="1:10" x14ac:dyDescent="0.25">
      <c r="A3" s="979" t="s">
        <v>1107</v>
      </c>
      <c r="B3" s="979"/>
      <c r="C3" s="979"/>
      <c r="D3" s="979"/>
      <c r="E3" s="979"/>
      <c r="F3" s="979"/>
      <c r="G3" s="979"/>
      <c r="H3" s="979"/>
      <c r="I3" s="919"/>
      <c r="J3" s="919"/>
    </row>
    <row r="4" spans="1:10" x14ac:dyDescent="0.25">
      <c r="A4" s="977" t="s">
        <v>1108</v>
      </c>
      <c r="B4" s="977"/>
      <c r="C4" s="977"/>
      <c r="D4" s="977"/>
      <c r="E4" s="977"/>
      <c r="F4" s="977"/>
      <c r="G4" s="977"/>
      <c r="H4" s="977"/>
      <c r="I4" s="905"/>
      <c r="J4" s="905"/>
    </row>
    <row r="5" spans="1:10" x14ac:dyDescent="0.25">
      <c r="H5" s="975"/>
      <c r="I5" s="975"/>
      <c r="J5" s="905"/>
    </row>
    <row r="6" spans="1:10" ht="55.5" customHeight="1" thickBot="1" x14ac:dyDescent="0.3">
      <c r="A6" s="976" t="s">
        <v>1109</v>
      </c>
      <c r="B6" s="976"/>
      <c r="C6" s="976"/>
      <c r="D6" s="976"/>
      <c r="E6" s="976"/>
      <c r="F6" s="976"/>
      <c r="G6" s="976"/>
      <c r="H6" s="976"/>
      <c r="I6" s="905"/>
      <c r="J6" s="905"/>
    </row>
    <row r="7" spans="1:10" ht="25.5" customHeight="1" x14ac:dyDescent="0.25">
      <c r="A7" s="958" t="s">
        <v>1110</v>
      </c>
      <c r="B7" s="951"/>
      <c r="C7" s="928" t="s">
        <v>1111</v>
      </c>
      <c r="D7" s="929"/>
      <c r="E7" s="928" t="s">
        <v>1112</v>
      </c>
      <c r="F7" s="929"/>
      <c r="G7" s="928" t="s">
        <v>1113</v>
      </c>
      <c r="H7" s="929"/>
      <c r="I7" s="938"/>
      <c r="J7" s="919"/>
    </row>
    <row r="8" spans="1:10" ht="15.75" thickBot="1" x14ac:dyDescent="0.3">
      <c r="A8" s="959"/>
      <c r="B8" s="953"/>
      <c r="C8" s="930" t="s">
        <v>1114</v>
      </c>
      <c r="D8" s="931"/>
      <c r="E8" s="930" t="s">
        <v>1115</v>
      </c>
      <c r="F8" s="931"/>
      <c r="G8" s="930" t="s">
        <v>1116</v>
      </c>
      <c r="H8" s="931"/>
      <c r="I8" s="938"/>
      <c r="J8" s="919"/>
    </row>
    <row r="9" spans="1:10" ht="15.75" thickBot="1" x14ac:dyDescent="0.3">
      <c r="A9" s="906"/>
      <c r="C9" s="907"/>
      <c r="D9" s="908"/>
      <c r="E9" s="909" t="s">
        <v>1117</v>
      </c>
      <c r="F9" s="909" t="s">
        <v>1118</v>
      </c>
      <c r="G9" s="971"/>
      <c r="H9" s="944"/>
      <c r="I9" s="905"/>
      <c r="J9" s="905"/>
    </row>
    <row r="10" spans="1:10" ht="90" customHeight="1" thickBot="1" x14ac:dyDescent="0.3">
      <c r="A10" s="973" t="s">
        <v>1119</v>
      </c>
      <c r="B10" s="974"/>
      <c r="C10" s="965" t="s">
        <v>1120</v>
      </c>
      <c r="D10" s="966"/>
      <c r="E10" s="910" t="s">
        <v>1121</v>
      </c>
      <c r="F10" s="908"/>
      <c r="G10" s="967" t="s">
        <v>1122</v>
      </c>
      <c r="H10" s="968"/>
      <c r="I10" s="905"/>
      <c r="J10" s="905"/>
    </row>
    <row r="11" spans="1:10" ht="71.25" customHeight="1" thickBot="1" x14ac:dyDescent="0.3">
      <c r="A11" s="922"/>
      <c r="B11" s="923"/>
      <c r="C11" s="965"/>
      <c r="D11" s="966"/>
      <c r="E11" s="910"/>
      <c r="F11" s="910"/>
      <c r="G11" s="967"/>
      <c r="H11" s="968"/>
      <c r="I11" s="905"/>
      <c r="J11" s="905"/>
    </row>
    <row r="12" spans="1:10" ht="15.75" thickBot="1" x14ac:dyDescent="0.3">
      <c r="A12" s="969" t="s">
        <v>1123</v>
      </c>
      <c r="B12" s="970"/>
      <c r="C12" s="971"/>
      <c r="D12" s="972"/>
      <c r="E12" s="911" t="s">
        <v>1124</v>
      </c>
      <c r="F12" s="910" t="s">
        <v>1125</v>
      </c>
      <c r="G12" s="971"/>
      <c r="H12" s="972"/>
      <c r="I12" s="905"/>
      <c r="J12" s="905"/>
    </row>
    <row r="13" spans="1:10" ht="28.5" customHeight="1" thickBot="1" x14ac:dyDescent="0.3">
      <c r="A13" s="963" t="s">
        <v>1126</v>
      </c>
      <c r="B13" s="963"/>
      <c r="C13" s="963"/>
      <c r="D13" s="963"/>
      <c r="E13" s="963"/>
      <c r="F13" s="963"/>
      <c r="G13" s="963"/>
      <c r="H13" s="963"/>
      <c r="I13" s="905"/>
      <c r="J13" s="905"/>
    </row>
    <row r="14" spans="1:10" ht="25.5" customHeight="1" x14ac:dyDescent="0.25">
      <c r="A14" s="958" t="s">
        <v>1110</v>
      </c>
      <c r="B14" s="951"/>
      <c r="C14" s="928" t="s">
        <v>1111</v>
      </c>
      <c r="D14" s="929"/>
      <c r="E14" s="928" t="s">
        <v>1112</v>
      </c>
      <c r="F14" s="929"/>
      <c r="G14" s="928" t="s">
        <v>1113</v>
      </c>
      <c r="H14" s="964"/>
      <c r="I14" s="960"/>
      <c r="J14" s="919"/>
    </row>
    <row r="15" spans="1:10" ht="15.75" thickBot="1" x14ac:dyDescent="0.3">
      <c r="A15" s="959"/>
      <c r="B15" s="953"/>
      <c r="C15" s="930" t="s">
        <v>1114</v>
      </c>
      <c r="D15" s="931"/>
      <c r="E15" s="930" t="s">
        <v>1115</v>
      </c>
      <c r="F15" s="931"/>
      <c r="G15" s="930" t="s">
        <v>1116</v>
      </c>
      <c r="H15" s="947"/>
      <c r="I15" s="960"/>
      <c r="J15" s="919"/>
    </row>
    <row r="16" spans="1:10" ht="30" customHeight="1" x14ac:dyDescent="0.25">
      <c r="A16" s="948" t="s">
        <v>1127</v>
      </c>
      <c r="B16" s="949"/>
      <c r="C16" s="950" t="s">
        <v>1128</v>
      </c>
      <c r="D16" s="951"/>
      <c r="E16" s="954" t="s">
        <v>1124</v>
      </c>
      <c r="F16" s="956"/>
      <c r="G16" s="958" t="s">
        <v>1129</v>
      </c>
      <c r="H16" s="951"/>
      <c r="I16" s="938"/>
      <c r="J16" s="919"/>
    </row>
    <row r="17" spans="1:10" ht="15.75" thickBot="1" x14ac:dyDescent="0.3">
      <c r="A17" s="961">
        <v>36926</v>
      </c>
      <c r="B17" s="962"/>
      <c r="C17" s="952"/>
      <c r="D17" s="953"/>
      <c r="E17" s="955"/>
      <c r="F17" s="957"/>
      <c r="G17" s="959"/>
      <c r="H17" s="953"/>
      <c r="I17" s="938"/>
      <c r="J17" s="919"/>
    </row>
    <row r="18" spans="1:10" ht="15.75" thickBot="1" x14ac:dyDescent="0.3">
      <c r="A18" s="922">
        <v>4729</v>
      </c>
      <c r="B18" s="923"/>
      <c r="C18" s="943"/>
      <c r="D18" s="944"/>
      <c r="E18" s="912" t="s">
        <v>1124</v>
      </c>
      <c r="F18" s="913"/>
      <c r="G18" s="945" t="s">
        <v>1124</v>
      </c>
      <c r="H18" s="946"/>
      <c r="I18" s="905"/>
      <c r="J18" s="905"/>
    </row>
    <row r="19" spans="1:10" ht="30" customHeight="1" x14ac:dyDescent="0.25">
      <c r="A19" s="926" t="s">
        <v>1130</v>
      </c>
      <c r="B19" s="927"/>
      <c r="C19" s="928" t="s">
        <v>1131</v>
      </c>
      <c r="D19" s="929"/>
      <c r="E19" s="939">
        <v>10000</v>
      </c>
      <c r="F19" s="941"/>
      <c r="G19" s="936" t="s">
        <v>1132</v>
      </c>
      <c r="H19" s="929"/>
      <c r="I19" s="938"/>
      <c r="J19" s="919"/>
    </row>
    <row r="20" spans="1:10" ht="15.75" thickBot="1" x14ac:dyDescent="0.3">
      <c r="A20" s="920">
        <v>36987</v>
      </c>
      <c r="B20" s="921"/>
      <c r="C20" s="930"/>
      <c r="D20" s="931"/>
      <c r="E20" s="940"/>
      <c r="F20" s="942"/>
      <c r="G20" s="937"/>
      <c r="H20" s="931"/>
      <c r="I20" s="938"/>
      <c r="J20" s="919"/>
    </row>
    <row r="21" spans="1:10" ht="15.75" thickBot="1" x14ac:dyDescent="0.3">
      <c r="A21" s="922">
        <v>4269</v>
      </c>
      <c r="B21" s="923"/>
      <c r="C21" s="924" t="s">
        <v>1133</v>
      </c>
      <c r="D21" s="923"/>
      <c r="E21" s="914">
        <v>10000</v>
      </c>
      <c r="F21" s="915"/>
      <c r="G21" s="922" t="s">
        <v>1134</v>
      </c>
      <c r="H21" s="925"/>
      <c r="I21" s="905"/>
      <c r="J21" s="905"/>
    </row>
    <row r="22" spans="1:10" ht="15" customHeight="1" x14ac:dyDescent="0.25">
      <c r="A22" s="926" t="s">
        <v>1135</v>
      </c>
      <c r="B22" s="927"/>
      <c r="C22" s="928" t="s">
        <v>1136</v>
      </c>
      <c r="D22" s="929"/>
      <c r="E22" s="932"/>
      <c r="F22" s="934" t="s">
        <v>1125</v>
      </c>
      <c r="G22" s="936" t="s">
        <v>1137</v>
      </c>
      <c r="H22" s="929"/>
      <c r="I22" s="938"/>
      <c r="J22" s="919"/>
    </row>
    <row r="23" spans="1:10" ht="15.75" thickBot="1" x14ac:dyDescent="0.3">
      <c r="A23" s="920">
        <v>36896</v>
      </c>
      <c r="B23" s="921"/>
      <c r="C23" s="930"/>
      <c r="D23" s="931"/>
      <c r="E23" s="933"/>
      <c r="F23" s="935"/>
      <c r="G23" s="937"/>
      <c r="H23" s="931"/>
      <c r="I23" s="938"/>
      <c r="J23" s="919"/>
    </row>
    <row r="24" spans="1:10" ht="15.75" thickBot="1" x14ac:dyDescent="0.3">
      <c r="A24" s="922">
        <v>5129</v>
      </c>
      <c r="B24" s="923"/>
      <c r="C24" s="924" t="s">
        <v>1138</v>
      </c>
      <c r="D24" s="923"/>
      <c r="E24" s="916"/>
      <c r="F24" s="917" t="s">
        <v>1125</v>
      </c>
      <c r="G24" s="922" t="s">
        <v>1139</v>
      </c>
      <c r="H24" s="925"/>
      <c r="I24" s="905"/>
      <c r="J24" s="905"/>
    </row>
    <row r="25" spans="1:10" x14ac:dyDescent="0.25">
      <c r="A25" s="905"/>
      <c r="B25" s="905"/>
      <c r="C25" s="905"/>
      <c r="D25" s="905"/>
      <c r="E25" s="905"/>
      <c r="F25" s="905"/>
      <c r="G25" s="905"/>
      <c r="H25" s="905"/>
      <c r="I25" s="905"/>
      <c r="J25" s="905"/>
    </row>
    <row r="26" spans="1:10" x14ac:dyDescent="0.25">
      <c r="A26" s="918"/>
    </row>
  </sheetData>
  <mergeCells count="70">
    <mergeCell ref="A4:H4"/>
    <mergeCell ref="A1:H1"/>
    <mergeCell ref="I1:I3"/>
    <mergeCell ref="J1:J3"/>
    <mergeCell ref="A2:H2"/>
    <mergeCell ref="A3:H3"/>
    <mergeCell ref="A10:B10"/>
    <mergeCell ref="C10:D10"/>
    <mergeCell ref="G10:H10"/>
    <mergeCell ref="H5:I5"/>
    <mergeCell ref="A6:H6"/>
    <mergeCell ref="A7:B8"/>
    <mergeCell ref="C7:D7"/>
    <mergeCell ref="E7:F7"/>
    <mergeCell ref="G7:H7"/>
    <mergeCell ref="I7:I8"/>
    <mergeCell ref="J7:J8"/>
    <mergeCell ref="C8:D8"/>
    <mergeCell ref="E8:F8"/>
    <mergeCell ref="G8:H8"/>
    <mergeCell ref="G9:H9"/>
    <mergeCell ref="A11:B11"/>
    <mergeCell ref="C11:D11"/>
    <mergeCell ref="G11:H11"/>
    <mergeCell ref="A12:B12"/>
    <mergeCell ref="C12:D12"/>
    <mergeCell ref="G12:H12"/>
    <mergeCell ref="A13:H13"/>
    <mergeCell ref="A14:B15"/>
    <mergeCell ref="C14:D14"/>
    <mergeCell ref="E14:F14"/>
    <mergeCell ref="G14:H14"/>
    <mergeCell ref="J14:J15"/>
    <mergeCell ref="C15:D15"/>
    <mergeCell ref="E15:F15"/>
    <mergeCell ref="G15:H15"/>
    <mergeCell ref="A16:B16"/>
    <mergeCell ref="C16:D17"/>
    <mergeCell ref="E16:E17"/>
    <mergeCell ref="F16:F17"/>
    <mergeCell ref="G16:H17"/>
    <mergeCell ref="I16:I17"/>
    <mergeCell ref="I14:I15"/>
    <mergeCell ref="J16:J17"/>
    <mergeCell ref="A17:B17"/>
    <mergeCell ref="A18:B18"/>
    <mergeCell ref="C18:D18"/>
    <mergeCell ref="G18:H18"/>
    <mergeCell ref="I19:I20"/>
    <mergeCell ref="J19:J20"/>
    <mergeCell ref="A20:B20"/>
    <mergeCell ref="A21:B21"/>
    <mergeCell ref="C21:D21"/>
    <mergeCell ref="G21:H21"/>
    <mergeCell ref="A19:B19"/>
    <mergeCell ref="C19:D20"/>
    <mergeCell ref="E19:E20"/>
    <mergeCell ref="F19:F20"/>
    <mergeCell ref="G19:H20"/>
    <mergeCell ref="J22:J23"/>
    <mergeCell ref="A23:B23"/>
    <mergeCell ref="A24:B24"/>
    <mergeCell ref="C24:D24"/>
    <mergeCell ref="G24:H24"/>
    <mergeCell ref="A22:B22"/>
    <mergeCell ref="C22:D23"/>
    <mergeCell ref="E22:E23"/>
    <mergeCell ref="F22:F23"/>
    <mergeCell ref="G22:H23"/>
    <mergeCell ref="I22:I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0"/>
  <sheetViews>
    <sheetView topLeftCell="A58" workbookViewId="0">
      <selection activeCell="M60" sqref="M60"/>
    </sheetView>
  </sheetViews>
  <sheetFormatPr defaultRowHeight="14.25" x14ac:dyDescent="0.2"/>
  <cols>
    <col min="1" max="1" width="8.42578125" style="668" customWidth="1"/>
    <col min="2" max="2" width="51.7109375" style="668" customWidth="1"/>
    <col min="3" max="3" width="11.140625" style="668" customWidth="1"/>
    <col min="4" max="4" width="11.5703125" style="769" customWidth="1"/>
    <col min="5" max="5" width="11.42578125" style="769" customWidth="1"/>
    <col min="6" max="6" width="12.28515625" style="769" customWidth="1"/>
    <col min="7" max="9" width="9.140625" style="668"/>
    <col min="10" max="10" width="11.7109375" style="668" customWidth="1"/>
    <col min="11" max="11" width="9.140625" style="668"/>
    <col min="12" max="12" width="12.5703125" style="668" customWidth="1"/>
    <col min="13" max="15" width="9.140625" style="668"/>
    <col min="16" max="16" width="11.140625" style="668" customWidth="1"/>
    <col min="17" max="256" width="9.140625" style="668"/>
    <col min="257" max="257" width="8.42578125" style="668" customWidth="1"/>
    <col min="258" max="258" width="57" style="668" customWidth="1"/>
    <col min="259" max="259" width="11.140625" style="668" customWidth="1"/>
    <col min="260" max="260" width="11.5703125" style="668" customWidth="1"/>
    <col min="261" max="261" width="11.42578125" style="668" customWidth="1"/>
    <col min="262" max="262" width="10" style="668" customWidth="1"/>
    <col min="263" max="512" width="9.140625" style="668"/>
    <col min="513" max="513" width="8.42578125" style="668" customWidth="1"/>
    <col min="514" max="514" width="57" style="668" customWidth="1"/>
    <col min="515" max="515" width="11.140625" style="668" customWidth="1"/>
    <col min="516" max="516" width="11.5703125" style="668" customWidth="1"/>
    <col min="517" max="517" width="11.42578125" style="668" customWidth="1"/>
    <col min="518" max="518" width="10" style="668" customWidth="1"/>
    <col min="519" max="768" width="9.140625" style="668"/>
    <col min="769" max="769" width="8.42578125" style="668" customWidth="1"/>
    <col min="770" max="770" width="57" style="668" customWidth="1"/>
    <col min="771" max="771" width="11.140625" style="668" customWidth="1"/>
    <col min="772" max="772" width="11.5703125" style="668" customWidth="1"/>
    <col min="773" max="773" width="11.42578125" style="668" customWidth="1"/>
    <col min="774" max="774" width="10" style="668" customWidth="1"/>
    <col min="775" max="1024" width="9.140625" style="668"/>
    <col min="1025" max="1025" width="8.42578125" style="668" customWidth="1"/>
    <col min="1026" max="1026" width="57" style="668" customWidth="1"/>
    <col min="1027" max="1027" width="11.140625" style="668" customWidth="1"/>
    <col min="1028" max="1028" width="11.5703125" style="668" customWidth="1"/>
    <col min="1029" max="1029" width="11.42578125" style="668" customWidth="1"/>
    <col min="1030" max="1030" width="10" style="668" customWidth="1"/>
    <col min="1031" max="1280" width="9.140625" style="668"/>
    <col min="1281" max="1281" width="8.42578125" style="668" customWidth="1"/>
    <col min="1282" max="1282" width="57" style="668" customWidth="1"/>
    <col min="1283" max="1283" width="11.140625" style="668" customWidth="1"/>
    <col min="1284" max="1284" width="11.5703125" style="668" customWidth="1"/>
    <col min="1285" max="1285" width="11.42578125" style="668" customWidth="1"/>
    <col min="1286" max="1286" width="10" style="668" customWidth="1"/>
    <col min="1287" max="1536" width="9.140625" style="668"/>
    <col min="1537" max="1537" width="8.42578125" style="668" customWidth="1"/>
    <col min="1538" max="1538" width="57" style="668" customWidth="1"/>
    <col min="1539" max="1539" width="11.140625" style="668" customWidth="1"/>
    <col min="1540" max="1540" width="11.5703125" style="668" customWidth="1"/>
    <col min="1541" max="1541" width="11.42578125" style="668" customWidth="1"/>
    <col min="1542" max="1542" width="10" style="668" customWidth="1"/>
    <col min="1543" max="1792" width="9.140625" style="668"/>
    <col min="1793" max="1793" width="8.42578125" style="668" customWidth="1"/>
    <col min="1794" max="1794" width="57" style="668" customWidth="1"/>
    <col min="1795" max="1795" width="11.140625" style="668" customWidth="1"/>
    <col min="1796" max="1796" width="11.5703125" style="668" customWidth="1"/>
    <col min="1797" max="1797" width="11.42578125" style="668" customWidth="1"/>
    <col min="1798" max="1798" width="10" style="668" customWidth="1"/>
    <col min="1799" max="2048" width="9.140625" style="668"/>
    <col min="2049" max="2049" width="8.42578125" style="668" customWidth="1"/>
    <col min="2050" max="2050" width="57" style="668" customWidth="1"/>
    <col min="2051" max="2051" width="11.140625" style="668" customWidth="1"/>
    <col min="2052" max="2052" width="11.5703125" style="668" customWidth="1"/>
    <col min="2053" max="2053" width="11.42578125" style="668" customWidth="1"/>
    <col min="2054" max="2054" width="10" style="668" customWidth="1"/>
    <col min="2055" max="2304" width="9.140625" style="668"/>
    <col min="2305" max="2305" width="8.42578125" style="668" customWidth="1"/>
    <col min="2306" max="2306" width="57" style="668" customWidth="1"/>
    <col min="2307" max="2307" width="11.140625" style="668" customWidth="1"/>
    <col min="2308" max="2308" width="11.5703125" style="668" customWidth="1"/>
    <col min="2309" max="2309" width="11.42578125" style="668" customWidth="1"/>
    <col min="2310" max="2310" width="10" style="668" customWidth="1"/>
    <col min="2311" max="2560" width="9.140625" style="668"/>
    <col min="2561" max="2561" width="8.42578125" style="668" customWidth="1"/>
    <col min="2562" max="2562" width="57" style="668" customWidth="1"/>
    <col min="2563" max="2563" width="11.140625" style="668" customWidth="1"/>
    <col min="2564" max="2564" width="11.5703125" style="668" customWidth="1"/>
    <col min="2565" max="2565" width="11.42578125" style="668" customWidth="1"/>
    <col min="2566" max="2566" width="10" style="668" customWidth="1"/>
    <col min="2567" max="2816" width="9.140625" style="668"/>
    <col min="2817" max="2817" width="8.42578125" style="668" customWidth="1"/>
    <col min="2818" max="2818" width="57" style="668" customWidth="1"/>
    <col min="2819" max="2819" width="11.140625" style="668" customWidth="1"/>
    <col min="2820" max="2820" width="11.5703125" style="668" customWidth="1"/>
    <col min="2821" max="2821" width="11.42578125" style="668" customWidth="1"/>
    <col min="2822" max="2822" width="10" style="668" customWidth="1"/>
    <col min="2823" max="3072" width="9.140625" style="668"/>
    <col min="3073" max="3073" width="8.42578125" style="668" customWidth="1"/>
    <col min="3074" max="3074" width="57" style="668" customWidth="1"/>
    <col min="3075" max="3075" width="11.140625" style="668" customWidth="1"/>
    <col min="3076" max="3076" width="11.5703125" style="668" customWidth="1"/>
    <col min="3077" max="3077" width="11.42578125" style="668" customWidth="1"/>
    <col min="3078" max="3078" width="10" style="668" customWidth="1"/>
    <col min="3079" max="3328" width="9.140625" style="668"/>
    <col min="3329" max="3329" width="8.42578125" style="668" customWidth="1"/>
    <col min="3330" max="3330" width="57" style="668" customWidth="1"/>
    <col min="3331" max="3331" width="11.140625" style="668" customWidth="1"/>
    <col min="3332" max="3332" width="11.5703125" style="668" customWidth="1"/>
    <col min="3333" max="3333" width="11.42578125" style="668" customWidth="1"/>
    <col min="3334" max="3334" width="10" style="668" customWidth="1"/>
    <col min="3335" max="3584" width="9.140625" style="668"/>
    <col min="3585" max="3585" width="8.42578125" style="668" customWidth="1"/>
    <col min="3586" max="3586" width="57" style="668" customWidth="1"/>
    <col min="3587" max="3587" width="11.140625" style="668" customWidth="1"/>
    <col min="3588" max="3588" width="11.5703125" style="668" customWidth="1"/>
    <col min="3589" max="3589" width="11.42578125" style="668" customWidth="1"/>
    <col min="3590" max="3590" width="10" style="668" customWidth="1"/>
    <col min="3591" max="3840" width="9.140625" style="668"/>
    <col min="3841" max="3841" width="8.42578125" style="668" customWidth="1"/>
    <col min="3842" max="3842" width="57" style="668" customWidth="1"/>
    <col min="3843" max="3843" width="11.140625" style="668" customWidth="1"/>
    <col min="3844" max="3844" width="11.5703125" style="668" customWidth="1"/>
    <col min="3845" max="3845" width="11.42578125" style="668" customWidth="1"/>
    <col min="3846" max="3846" width="10" style="668" customWidth="1"/>
    <col min="3847" max="4096" width="9.140625" style="668"/>
    <col min="4097" max="4097" width="8.42578125" style="668" customWidth="1"/>
    <col min="4098" max="4098" width="57" style="668" customWidth="1"/>
    <col min="4099" max="4099" width="11.140625" style="668" customWidth="1"/>
    <col min="4100" max="4100" width="11.5703125" style="668" customWidth="1"/>
    <col min="4101" max="4101" width="11.42578125" style="668" customWidth="1"/>
    <col min="4102" max="4102" width="10" style="668" customWidth="1"/>
    <col min="4103" max="4352" width="9.140625" style="668"/>
    <col min="4353" max="4353" width="8.42578125" style="668" customWidth="1"/>
    <col min="4354" max="4354" width="57" style="668" customWidth="1"/>
    <col min="4355" max="4355" width="11.140625" style="668" customWidth="1"/>
    <col min="4356" max="4356" width="11.5703125" style="668" customWidth="1"/>
    <col min="4357" max="4357" width="11.42578125" style="668" customWidth="1"/>
    <col min="4358" max="4358" width="10" style="668" customWidth="1"/>
    <col min="4359" max="4608" width="9.140625" style="668"/>
    <col min="4609" max="4609" width="8.42578125" style="668" customWidth="1"/>
    <col min="4610" max="4610" width="57" style="668" customWidth="1"/>
    <col min="4611" max="4611" width="11.140625" style="668" customWidth="1"/>
    <col min="4612" max="4612" width="11.5703125" style="668" customWidth="1"/>
    <col min="4613" max="4613" width="11.42578125" style="668" customWidth="1"/>
    <col min="4614" max="4614" width="10" style="668" customWidth="1"/>
    <col min="4615" max="4864" width="9.140625" style="668"/>
    <col min="4865" max="4865" width="8.42578125" style="668" customWidth="1"/>
    <col min="4866" max="4866" width="57" style="668" customWidth="1"/>
    <col min="4867" max="4867" width="11.140625" style="668" customWidth="1"/>
    <col min="4868" max="4868" width="11.5703125" style="668" customWidth="1"/>
    <col min="4869" max="4869" width="11.42578125" style="668" customWidth="1"/>
    <col min="4870" max="4870" width="10" style="668" customWidth="1"/>
    <col min="4871" max="5120" width="9.140625" style="668"/>
    <col min="5121" max="5121" width="8.42578125" style="668" customWidth="1"/>
    <col min="5122" max="5122" width="57" style="668" customWidth="1"/>
    <col min="5123" max="5123" width="11.140625" style="668" customWidth="1"/>
    <col min="5124" max="5124" width="11.5703125" style="668" customWidth="1"/>
    <col min="5125" max="5125" width="11.42578125" style="668" customWidth="1"/>
    <col min="5126" max="5126" width="10" style="668" customWidth="1"/>
    <col min="5127" max="5376" width="9.140625" style="668"/>
    <col min="5377" max="5377" width="8.42578125" style="668" customWidth="1"/>
    <col min="5378" max="5378" width="57" style="668" customWidth="1"/>
    <col min="5379" max="5379" width="11.140625" style="668" customWidth="1"/>
    <col min="5380" max="5380" width="11.5703125" style="668" customWidth="1"/>
    <col min="5381" max="5381" width="11.42578125" style="668" customWidth="1"/>
    <col min="5382" max="5382" width="10" style="668" customWidth="1"/>
    <col min="5383" max="5632" width="9.140625" style="668"/>
    <col min="5633" max="5633" width="8.42578125" style="668" customWidth="1"/>
    <col min="5634" max="5634" width="57" style="668" customWidth="1"/>
    <col min="5635" max="5635" width="11.140625" style="668" customWidth="1"/>
    <col min="5636" max="5636" width="11.5703125" style="668" customWidth="1"/>
    <col min="5637" max="5637" width="11.42578125" style="668" customWidth="1"/>
    <col min="5638" max="5638" width="10" style="668" customWidth="1"/>
    <col min="5639" max="5888" width="9.140625" style="668"/>
    <col min="5889" max="5889" width="8.42578125" style="668" customWidth="1"/>
    <col min="5890" max="5890" width="57" style="668" customWidth="1"/>
    <col min="5891" max="5891" width="11.140625" style="668" customWidth="1"/>
    <col min="5892" max="5892" width="11.5703125" style="668" customWidth="1"/>
    <col min="5893" max="5893" width="11.42578125" style="668" customWidth="1"/>
    <col min="5894" max="5894" width="10" style="668" customWidth="1"/>
    <col min="5895" max="6144" width="9.140625" style="668"/>
    <col min="6145" max="6145" width="8.42578125" style="668" customWidth="1"/>
    <col min="6146" max="6146" width="57" style="668" customWidth="1"/>
    <col min="6147" max="6147" width="11.140625" style="668" customWidth="1"/>
    <col min="6148" max="6148" width="11.5703125" style="668" customWidth="1"/>
    <col min="6149" max="6149" width="11.42578125" style="668" customWidth="1"/>
    <col min="6150" max="6150" width="10" style="668" customWidth="1"/>
    <col min="6151" max="6400" width="9.140625" style="668"/>
    <col min="6401" max="6401" width="8.42578125" style="668" customWidth="1"/>
    <col min="6402" max="6402" width="57" style="668" customWidth="1"/>
    <col min="6403" max="6403" width="11.140625" style="668" customWidth="1"/>
    <col min="6404" max="6404" width="11.5703125" style="668" customWidth="1"/>
    <col min="6405" max="6405" width="11.42578125" style="668" customWidth="1"/>
    <col min="6406" max="6406" width="10" style="668" customWidth="1"/>
    <col min="6407" max="6656" width="9.140625" style="668"/>
    <col min="6657" max="6657" width="8.42578125" style="668" customWidth="1"/>
    <col min="6658" max="6658" width="57" style="668" customWidth="1"/>
    <col min="6659" max="6659" width="11.140625" style="668" customWidth="1"/>
    <col min="6660" max="6660" width="11.5703125" style="668" customWidth="1"/>
    <col min="6661" max="6661" width="11.42578125" style="668" customWidth="1"/>
    <col min="6662" max="6662" width="10" style="668" customWidth="1"/>
    <col min="6663" max="6912" width="9.140625" style="668"/>
    <col min="6913" max="6913" width="8.42578125" style="668" customWidth="1"/>
    <col min="6914" max="6914" width="57" style="668" customWidth="1"/>
    <col min="6915" max="6915" width="11.140625" style="668" customWidth="1"/>
    <col min="6916" max="6916" width="11.5703125" style="668" customWidth="1"/>
    <col min="6917" max="6917" width="11.42578125" style="668" customWidth="1"/>
    <col min="6918" max="6918" width="10" style="668" customWidth="1"/>
    <col min="6919" max="7168" width="9.140625" style="668"/>
    <col min="7169" max="7169" width="8.42578125" style="668" customWidth="1"/>
    <col min="7170" max="7170" width="57" style="668" customWidth="1"/>
    <col min="7171" max="7171" width="11.140625" style="668" customWidth="1"/>
    <col min="7172" max="7172" width="11.5703125" style="668" customWidth="1"/>
    <col min="7173" max="7173" width="11.42578125" style="668" customWidth="1"/>
    <col min="7174" max="7174" width="10" style="668" customWidth="1"/>
    <col min="7175" max="7424" width="9.140625" style="668"/>
    <col min="7425" max="7425" width="8.42578125" style="668" customWidth="1"/>
    <col min="7426" max="7426" width="57" style="668" customWidth="1"/>
    <col min="7427" max="7427" width="11.140625" style="668" customWidth="1"/>
    <col min="7428" max="7428" width="11.5703125" style="668" customWidth="1"/>
    <col min="7429" max="7429" width="11.42578125" style="668" customWidth="1"/>
    <col min="7430" max="7430" width="10" style="668" customWidth="1"/>
    <col min="7431" max="7680" width="9.140625" style="668"/>
    <col min="7681" max="7681" width="8.42578125" style="668" customWidth="1"/>
    <col min="7682" max="7682" width="57" style="668" customWidth="1"/>
    <col min="7683" max="7683" width="11.140625" style="668" customWidth="1"/>
    <col min="7684" max="7684" width="11.5703125" style="668" customWidth="1"/>
    <col min="7685" max="7685" width="11.42578125" style="668" customWidth="1"/>
    <col min="7686" max="7686" width="10" style="668" customWidth="1"/>
    <col min="7687" max="7936" width="9.140625" style="668"/>
    <col min="7937" max="7937" width="8.42578125" style="668" customWidth="1"/>
    <col min="7938" max="7938" width="57" style="668" customWidth="1"/>
    <col min="7939" max="7939" width="11.140625" style="668" customWidth="1"/>
    <col min="7940" max="7940" width="11.5703125" style="668" customWidth="1"/>
    <col min="7941" max="7941" width="11.42578125" style="668" customWidth="1"/>
    <col min="7942" max="7942" width="10" style="668" customWidth="1"/>
    <col min="7943" max="8192" width="9.140625" style="668"/>
    <col min="8193" max="8193" width="8.42578125" style="668" customWidth="1"/>
    <col min="8194" max="8194" width="57" style="668" customWidth="1"/>
    <col min="8195" max="8195" width="11.140625" style="668" customWidth="1"/>
    <col min="8196" max="8196" width="11.5703125" style="668" customWidth="1"/>
    <col min="8197" max="8197" width="11.42578125" style="668" customWidth="1"/>
    <col min="8198" max="8198" width="10" style="668" customWidth="1"/>
    <col min="8199" max="8448" width="9.140625" style="668"/>
    <col min="8449" max="8449" width="8.42578125" style="668" customWidth="1"/>
    <col min="8450" max="8450" width="57" style="668" customWidth="1"/>
    <col min="8451" max="8451" width="11.140625" style="668" customWidth="1"/>
    <col min="8452" max="8452" width="11.5703125" style="668" customWidth="1"/>
    <col min="8453" max="8453" width="11.42578125" style="668" customWidth="1"/>
    <col min="8454" max="8454" width="10" style="668" customWidth="1"/>
    <col min="8455" max="8704" width="9.140625" style="668"/>
    <col min="8705" max="8705" width="8.42578125" style="668" customWidth="1"/>
    <col min="8706" max="8706" width="57" style="668" customWidth="1"/>
    <col min="8707" max="8707" width="11.140625" style="668" customWidth="1"/>
    <col min="8708" max="8708" width="11.5703125" style="668" customWidth="1"/>
    <col min="8709" max="8709" width="11.42578125" style="668" customWidth="1"/>
    <col min="8710" max="8710" width="10" style="668" customWidth="1"/>
    <col min="8711" max="8960" width="9.140625" style="668"/>
    <col min="8961" max="8961" width="8.42578125" style="668" customWidth="1"/>
    <col min="8962" max="8962" width="57" style="668" customWidth="1"/>
    <col min="8963" max="8963" width="11.140625" style="668" customWidth="1"/>
    <col min="8964" max="8964" width="11.5703125" style="668" customWidth="1"/>
    <col min="8965" max="8965" width="11.42578125" style="668" customWidth="1"/>
    <col min="8966" max="8966" width="10" style="668" customWidth="1"/>
    <col min="8967" max="9216" width="9.140625" style="668"/>
    <col min="9217" max="9217" width="8.42578125" style="668" customWidth="1"/>
    <col min="9218" max="9218" width="57" style="668" customWidth="1"/>
    <col min="9219" max="9219" width="11.140625" style="668" customWidth="1"/>
    <col min="9220" max="9220" width="11.5703125" style="668" customWidth="1"/>
    <col min="9221" max="9221" width="11.42578125" style="668" customWidth="1"/>
    <col min="9222" max="9222" width="10" style="668" customWidth="1"/>
    <col min="9223" max="9472" width="9.140625" style="668"/>
    <col min="9473" max="9473" width="8.42578125" style="668" customWidth="1"/>
    <col min="9474" max="9474" width="57" style="668" customWidth="1"/>
    <col min="9475" max="9475" width="11.140625" style="668" customWidth="1"/>
    <col min="9476" max="9476" width="11.5703125" style="668" customWidth="1"/>
    <col min="9477" max="9477" width="11.42578125" style="668" customWidth="1"/>
    <col min="9478" max="9478" width="10" style="668" customWidth="1"/>
    <col min="9479" max="9728" width="9.140625" style="668"/>
    <col min="9729" max="9729" width="8.42578125" style="668" customWidth="1"/>
    <col min="9730" max="9730" width="57" style="668" customWidth="1"/>
    <col min="9731" max="9731" width="11.140625" style="668" customWidth="1"/>
    <col min="9732" max="9732" width="11.5703125" style="668" customWidth="1"/>
    <col min="9733" max="9733" width="11.42578125" style="668" customWidth="1"/>
    <col min="9734" max="9734" width="10" style="668" customWidth="1"/>
    <col min="9735" max="9984" width="9.140625" style="668"/>
    <col min="9985" max="9985" width="8.42578125" style="668" customWidth="1"/>
    <col min="9986" max="9986" width="57" style="668" customWidth="1"/>
    <col min="9987" max="9987" width="11.140625" style="668" customWidth="1"/>
    <col min="9988" max="9988" width="11.5703125" style="668" customWidth="1"/>
    <col min="9989" max="9989" width="11.42578125" style="668" customWidth="1"/>
    <col min="9990" max="9990" width="10" style="668" customWidth="1"/>
    <col min="9991" max="10240" width="9.140625" style="668"/>
    <col min="10241" max="10241" width="8.42578125" style="668" customWidth="1"/>
    <col min="10242" max="10242" width="57" style="668" customWidth="1"/>
    <col min="10243" max="10243" width="11.140625" style="668" customWidth="1"/>
    <col min="10244" max="10244" width="11.5703125" style="668" customWidth="1"/>
    <col min="10245" max="10245" width="11.42578125" style="668" customWidth="1"/>
    <col min="10246" max="10246" width="10" style="668" customWidth="1"/>
    <col min="10247" max="10496" width="9.140625" style="668"/>
    <col min="10497" max="10497" width="8.42578125" style="668" customWidth="1"/>
    <col min="10498" max="10498" width="57" style="668" customWidth="1"/>
    <col min="10499" max="10499" width="11.140625" style="668" customWidth="1"/>
    <col min="10500" max="10500" width="11.5703125" style="668" customWidth="1"/>
    <col min="10501" max="10501" width="11.42578125" style="668" customWidth="1"/>
    <col min="10502" max="10502" width="10" style="668" customWidth="1"/>
    <col min="10503" max="10752" width="9.140625" style="668"/>
    <col min="10753" max="10753" width="8.42578125" style="668" customWidth="1"/>
    <col min="10754" max="10754" width="57" style="668" customWidth="1"/>
    <col min="10755" max="10755" width="11.140625" style="668" customWidth="1"/>
    <col min="10756" max="10756" width="11.5703125" style="668" customWidth="1"/>
    <col min="10757" max="10757" width="11.42578125" style="668" customWidth="1"/>
    <col min="10758" max="10758" width="10" style="668" customWidth="1"/>
    <col min="10759" max="11008" width="9.140625" style="668"/>
    <col min="11009" max="11009" width="8.42578125" style="668" customWidth="1"/>
    <col min="11010" max="11010" width="57" style="668" customWidth="1"/>
    <col min="11011" max="11011" width="11.140625" style="668" customWidth="1"/>
    <col min="11012" max="11012" width="11.5703125" style="668" customWidth="1"/>
    <col min="11013" max="11013" width="11.42578125" style="668" customWidth="1"/>
    <col min="11014" max="11014" width="10" style="668" customWidth="1"/>
    <col min="11015" max="11264" width="9.140625" style="668"/>
    <col min="11265" max="11265" width="8.42578125" style="668" customWidth="1"/>
    <col min="11266" max="11266" width="57" style="668" customWidth="1"/>
    <col min="11267" max="11267" width="11.140625" style="668" customWidth="1"/>
    <col min="11268" max="11268" width="11.5703125" style="668" customWidth="1"/>
    <col min="11269" max="11269" width="11.42578125" style="668" customWidth="1"/>
    <col min="11270" max="11270" width="10" style="668" customWidth="1"/>
    <col min="11271" max="11520" width="9.140625" style="668"/>
    <col min="11521" max="11521" width="8.42578125" style="668" customWidth="1"/>
    <col min="11522" max="11522" width="57" style="668" customWidth="1"/>
    <col min="11523" max="11523" width="11.140625" style="668" customWidth="1"/>
    <col min="11524" max="11524" width="11.5703125" style="668" customWidth="1"/>
    <col min="11525" max="11525" width="11.42578125" style="668" customWidth="1"/>
    <col min="11526" max="11526" width="10" style="668" customWidth="1"/>
    <col min="11527" max="11776" width="9.140625" style="668"/>
    <col min="11777" max="11777" width="8.42578125" style="668" customWidth="1"/>
    <col min="11778" max="11778" width="57" style="668" customWidth="1"/>
    <col min="11779" max="11779" width="11.140625" style="668" customWidth="1"/>
    <col min="11780" max="11780" width="11.5703125" style="668" customWidth="1"/>
    <col min="11781" max="11781" width="11.42578125" style="668" customWidth="1"/>
    <col min="11782" max="11782" width="10" style="668" customWidth="1"/>
    <col min="11783" max="12032" width="9.140625" style="668"/>
    <col min="12033" max="12033" width="8.42578125" style="668" customWidth="1"/>
    <col min="12034" max="12034" width="57" style="668" customWidth="1"/>
    <col min="12035" max="12035" width="11.140625" style="668" customWidth="1"/>
    <col min="12036" max="12036" width="11.5703125" style="668" customWidth="1"/>
    <col min="12037" max="12037" width="11.42578125" style="668" customWidth="1"/>
    <col min="12038" max="12038" width="10" style="668" customWidth="1"/>
    <col min="12039" max="12288" width="9.140625" style="668"/>
    <col min="12289" max="12289" width="8.42578125" style="668" customWidth="1"/>
    <col min="12290" max="12290" width="57" style="668" customWidth="1"/>
    <col min="12291" max="12291" width="11.140625" style="668" customWidth="1"/>
    <col min="12292" max="12292" width="11.5703125" style="668" customWidth="1"/>
    <col min="12293" max="12293" width="11.42578125" style="668" customWidth="1"/>
    <col min="12294" max="12294" width="10" style="668" customWidth="1"/>
    <col min="12295" max="12544" width="9.140625" style="668"/>
    <col min="12545" max="12545" width="8.42578125" style="668" customWidth="1"/>
    <col min="12546" max="12546" width="57" style="668" customWidth="1"/>
    <col min="12547" max="12547" width="11.140625" style="668" customWidth="1"/>
    <col min="12548" max="12548" width="11.5703125" style="668" customWidth="1"/>
    <col min="12549" max="12549" width="11.42578125" style="668" customWidth="1"/>
    <col min="12550" max="12550" width="10" style="668" customWidth="1"/>
    <col min="12551" max="12800" width="9.140625" style="668"/>
    <col min="12801" max="12801" width="8.42578125" style="668" customWidth="1"/>
    <col min="12802" max="12802" width="57" style="668" customWidth="1"/>
    <col min="12803" max="12803" width="11.140625" style="668" customWidth="1"/>
    <col min="12804" max="12804" width="11.5703125" style="668" customWidth="1"/>
    <col min="12805" max="12805" width="11.42578125" style="668" customWidth="1"/>
    <col min="12806" max="12806" width="10" style="668" customWidth="1"/>
    <col min="12807" max="13056" width="9.140625" style="668"/>
    <col min="13057" max="13057" width="8.42578125" style="668" customWidth="1"/>
    <col min="13058" max="13058" width="57" style="668" customWidth="1"/>
    <col min="13059" max="13059" width="11.140625" style="668" customWidth="1"/>
    <col min="13060" max="13060" width="11.5703125" style="668" customWidth="1"/>
    <col min="13061" max="13061" width="11.42578125" style="668" customWidth="1"/>
    <col min="13062" max="13062" width="10" style="668" customWidth="1"/>
    <col min="13063" max="13312" width="9.140625" style="668"/>
    <col min="13313" max="13313" width="8.42578125" style="668" customWidth="1"/>
    <col min="13314" max="13314" width="57" style="668" customWidth="1"/>
    <col min="13315" max="13315" width="11.140625" style="668" customWidth="1"/>
    <col min="13316" max="13316" width="11.5703125" style="668" customWidth="1"/>
    <col min="13317" max="13317" width="11.42578125" style="668" customWidth="1"/>
    <col min="13318" max="13318" width="10" style="668" customWidth="1"/>
    <col min="13319" max="13568" width="9.140625" style="668"/>
    <col min="13569" max="13569" width="8.42578125" style="668" customWidth="1"/>
    <col min="13570" max="13570" width="57" style="668" customWidth="1"/>
    <col min="13571" max="13571" width="11.140625" style="668" customWidth="1"/>
    <col min="13572" max="13572" width="11.5703125" style="668" customWidth="1"/>
    <col min="13573" max="13573" width="11.42578125" style="668" customWidth="1"/>
    <col min="13574" max="13574" width="10" style="668" customWidth="1"/>
    <col min="13575" max="13824" width="9.140625" style="668"/>
    <col min="13825" max="13825" width="8.42578125" style="668" customWidth="1"/>
    <col min="13826" max="13826" width="57" style="668" customWidth="1"/>
    <col min="13827" max="13827" width="11.140625" style="668" customWidth="1"/>
    <col min="13828" max="13828" width="11.5703125" style="668" customWidth="1"/>
    <col min="13829" max="13829" width="11.42578125" style="668" customWidth="1"/>
    <col min="13830" max="13830" width="10" style="668" customWidth="1"/>
    <col min="13831" max="14080" width="9.140625" style="668"/>
    <col min="14081" max="14081" width="8.42578125" style="668" customWidth="1"/>
    <col min="14082" max="14082" width="57" style="668" customWidth="1"/>
    <col min="14083" max="14083" width="11.140625" style="668" customWidth="1"/>
    <col min="14084" max="14084" width="11.5703125" style="668" customWidth="1"/>
    <col min="14085" max="14085" width="11.42578125" style="668" customWidth="1"/>
    <col min="14086" max="14086" width="10" style="668" customWidth="1"/>
    <col min="14087" max="14336" width="9.140625" style="668"/>
    <col min="14337" max="14337" width="8.42578125" style="668" customWidth="1"/>
    <col min="14338" max="14338" width="57" style="668" customWidth="1"/>
    <col min="14339" max="14339" width="11.140625" style="668" customWidth="1"/>
    <col min="14340" max="14340" width="11.5703125" style="668" customWidth="1"/>
    <col min="14341" max="14341" width="11.42578125" style="668" customWidth="1"/>
    <col min="14342" max="14342" width="10" style="668" customWidth="1"/>
    <col min="14343" max="14592" width="9.140625" style="668"/>
    <col min="14593" max="14593" width="8.42578125" style="668" customWidth="1"/>
    <col min="14594" max="14594" width="57" style="668" customWidth="1"/>
    <col min="14595" max="14595" width="11.140625" style="668" customWidth="1"/>
    <col min="14596" max="14596" width="11.5703125" style="668" customWidth="1"/>
    <col min="14597" max="14597" width="11.42578125" style="668" customWidth="1"/>
    <col min="14598" max="14598" width="10" style="668" customWidth="1"/>
    <col min="14599" max="14848" width="9.140625" style="668"/>
    <col min="14849" max="14849" width="8.42578125" style="668" customWidth="1"/>
    <col min="14850" max="14850" width="57" style="668" customWidth="1"/>
    <col min="14851" max="14851" width="11.140625" style="668" customWidth="1"/>
    <col min="14852" max="14852" width="11.5703125" style="668" customWidth="1"/>
    <col min="14853" max="14853" width="11.42578125" style="668" customWidth="1"/>
    <col min="14854" max="14854" width="10" style="668" customWidth="1"/>
    <col min="14855" max="15104" width="9.140625" style="668"/>
    <col min="15105" max="15105" width="8.42578125" style="668" customWidth="1"/>
    <col min="15106" max="15106" width="57" style="668" customWidth="1"/>
    <col min="15107" max="15107" width="11.140625" style="668" customWidth="1"/>
    <col min="15108" max="15108" width="11.5703125" style="668" customWidth="1"/>
    <col min="15109" max="15109" width="11.42578125" style="668" customWidth="1"/>
    <col min="15110" max="15110" width="10" style="668" customWidth="1"/>
    <col min="15111" max="15360" width="9.140625" style="668"/>
    <col min="15361" max="15361" width="8.42578125" style="668" customWidth="1"/>
    <col min="15362" max="15362" width="57" style="668" customWidth="1"/>
    <col min="15363" max="15363" width="11.140625" style="668" customWidth="1"/>
    <col min="15364" max="15364" width="11.5703125" style="668" customWidth="1"/>
    <col min="15365" max="15365" width="11.42578125" style="668" customWidth="1"/>
    <col min="15366" max="15366" width="10" style="668" customWidth="1"/>
    <col min="15367" max="15616" width="9.140625" style="668"/>
    <col min="15617" max="15617" width="8.42578125" style="668" customWidth="1"/>
    <col min="15618" max="15618" width="57" style="668" customWidth="1"/>
    <col min="15619" max="15619" width="11.140625" style="668" customWidth="1"/>
    <col min="15620" max="15620" width="11.5703125" style="668" customWidth="1"/>
    <col min="15621" max="15621" width="11.42578125" style="668" customWidth="1"/>
    <col min="15622" max="15622" width="10" style="668" customWidth="1"/>
    <col min="15623" max="15872" width="9.140625" style="668"/>
    <col min="15873" max="15873" width="8.42578125" style="668" customWidth="1"/>
    <col min="15874" max="15874" width="57" style="668" customWidth="1"/>
    <col min="15875" max="15875" width="11.140625" style="668" customWidth="1"/>
    <col min="15876" max="15876" width="11.5703125" style="668" customWidth="1"/>
    <col min="15877" max="15877" width="11.42578125" style="668" customWidth="1"/>
    <col min="15878" max="15878" width="10" style="668" customWidth="1"/>
    <col min="15879" max="16128" width="9.140625" style="668"/>
    <col min="16129" max="16129" width="8.42578125" style="668" customWidth="1"/>
    <col min="16130" max="16130" width="57" style="668" customWidth="1"/>
    <col min="16131" max="16131" width="11.140625" style="668" customWidth="1"/>
    <col min="16132" max="16132" width="11.5703125" style="668" customWidth="1"/>
    <col min="16133" max="16133" width="11.42578125" style="668" customWidth="1"/>
    <col min="16134" max="16134" width="10" style="668" customWidth="1"/>
    <col min="16135" max="16384" width="9.140625" style="668"/>
  </cols>
  <sheetData>
    <row r="1" spans="1:10" s="662" customFormat="1" ht="20.25" x14ac:dyDescent="0.35">
      <c r="A1" s="981" t="s">
        <v>973</v>
      </c>
      <c r="B1" s="981"/>
      <c r="C1" s="981"/>
      <c r="D1" s="981"/>
      <c r="E1" s="981"/>
      <c r="F1" s="981"/>
    </row>
    <row r="2" spans="1:10" s="663" customFormat="1" ht="17.25" x14ac:dyDescent="0.3">
      <c r="A2" s="982" t="s">
        <v>974</v>
      </c>
      <c r="B2" s="982"/>
      <c r="C2" s="982"/>
      <c r="D2" s="982"/>
      <c r="E2" s="982"/>
      <c r="F2" s="982"/>
    </row>
    <row r="3" spans="1:10" s="662" customFormat="1" x14ac:dyDescent="0.25">
      <c r="A3" s="664"/>
      <c r="B3" s="665"/>
      <c r="C3" s="666"/>
      <c r="D3" s="767"/>
      <c r="E3" s="768"/>
      <c r="F3" s="768"/>
    </row>
    <row r="4" spans="1:10" x14ac:dyDescent="0.2">
      <c r="A4" s="667"/>
      <c r="B4" s="667"/>
      <c r="C4" s="667"/>
      <c r="F4" s="770" t="s">
        <v>975</v>
      </c>
    </row>
    <row r="5" spans="1:10" s="669" customFormat="1" ht="12.75" customHeight="1" x14ac:dyDescent="0.2">
      <c r="A5" s="983" t="s">
        <v>976</v>
      </c>
      <c r="B5" s="983" t="s">
        <v>977</v>
      </c>
      <c r="C5" s="983" t="s">
        <v>978</v>
      </c>
      <c r="D5" s="984" t="s">
        <v>979</v>
      </c>
      <c r="E5" s="772" t="s">
        <v>980</v>
      </c>
      <c r="F5" s="772"/>
    </row>
    <row r="6" spans="1:10" s="669" customFormat="1" ht="57.75" customHeight="1" x14ac:dyDescent="0.2">
      <c r="A6" s="983"/>
      <c r="B6" s="983"/>
      <c r="C6" s="983"/>
      <c r="D6" s="984"/>
      <c r="E6" s="771" t="s">
        <v>981</v>
      </c>
      <c r="F6" s="771" t="s">
        <v>982</v>
      </c>
    </row>
    <row r="7" spans="1:10" s="673" customFormat="1" x14ac:dyDescent="0.2">
      <c r="A7" s="671" t="s">
        <v>2</v>
      </c>
      <c r="B7" s="670">
        <v>2</v>
      </c>
      <c r="C7" s="672">
        <v>3</v>
      </c>
      <c r="D7" s="773">
        <v>4</v>
      </c>
      <c r="E7" s="773">
        <v>5</v>
      </c>
      <c r="F7" s="771">
        <v>6</v>
      </c>
    </row>
    <row r="8" spans="1:10" s="677" customFormat="1" ht="31.5" x14ac:dyDescent="0.2">
      <c r="A8" s="674">
        <v>1000</v>
      </c>
      <c r="B8" s="675" t="s">
        <v>1105</v>
      </c>
      <c r="C8" s="676"/>
      <c r="D8" s="774">
        <f>D10+D62+D92</f>
        <v>3459088.7</v>
      </c>
      <c r="E8" s="774">
        <f>E10+E62+E92</f>
        <v>2259088.7000000002</v>
      </c>
      <c r="F8" s="774">
        <f>F92+F62</f>
        <v>1550000</v>
      </c>
      <c r="J8" s="752"/>
    </row>
    <row r="9" spans="1:10" x14ac:dyDescent="0.2">
      <c r="A9" s="678"/>
      <c r="B9" s="678" t="s">
        <v>983</v>
      </c>
      <c r="C9" s="676"/>
      <c r="D9" s="771"/>
      <c r="E9" s="771"/>
      <c r="F9" s="771"/>
    </row>
    <row r="10" spans="1:10" ht="16.5" x14ac:dyDescent="0.2">
      <c r="A10" s="679">
        <v>1100</v>
      </c>
      <c r="B10" s="680" t="s">
        <v>984</v>
      </c>
      <c r="C10" s="672">
        <v>7100</v>
      </c>
      <c r="D10" s="771">
        <f>E10</f>
        <v>334500</v>
      </c>
      <c r="E10" s="774">
        <f>E13+E18+E21+E46+E53</f>
        <v>334500</v>
      </c>
      <c r="F10" s="773" t="s">
        <v>260</v>
      </c>
    </row>
    <row r="11" spans="1:10" s="669" customFormat="1" x14ac:dyDescent="0.2">
      <c r="A11" s="678"/>
      <c r="B11" s="681" t="s">
        <v>985</v>
      </c>
      <c r="C11" s="682"/>
      <c r="D11" s="771"/>
      <c r="E11" s="771"/>
      <c r="F11" s="775"/>
    </row>
    <row r="12" spans="1:10" x14ac:dyDescent="0.2">
      <c r="A12" s="678"/>
      <c r="B12" s="681" t="s">
        <v>986</v>
      </c>
      <c r="C12" s="682"/>
      <c r="D12" s="771"/>
      <c r="E12" s="771"/>
      <c r="F12" s="775"/>
    </row>
    <row r="13" spans="1:10" s="669" customFormat="1" x14ac:dyDescent="0.2">
      <c r="A13" s="679">
        <v>1110</v>
      </c>
      <c r="B13" s="683" t="s">
        <v>987</v>
      </c>
      <c r="C13" s="672">
        <v>7131</v>
      </c>
      <c r="D13" s="774">
        <f>E13</f>
        <v>130200</v>
      </c>
      <c r="E13" s="774">
        <f>E15+E16+E17</f>
        <v>130200</v>
      </c>
      <c r="F13" s="773" t="s">
        <v>260</v>
      </c>
    </row>
    <row r="14" spans="1:10" x14ac:dyDescent="0.2">
      <c r="A14" s="678"/>
      <c r="B14" s="681" t="s">
        <v>1104</v>
      </c>
      <c r="C14" s="682"/>
      <c r="D14" s="771"/>
      <c r="E14" s="771"/>
      <c r="F14" s="775"/>
    </row>
    <row r="15" spans="1:10" ht="27" x14ac:dyDescent="0.2">
      <c r="A15" s="684" t="s">
        <v>575</v>
      </c>
      <c r="B15" s="685" t="s">
        <v>988</v>
      </c>
      <c r="C15" s="686"/>
      <c r="D15" s="776">
        <f>E15</f>
        <v>1000</v>
      </c>
      <c r="E15" s="777">
        <v>1000</v>
      </c>
      <c r="F15" s="773" t="s">
        <v>260</v>
      </c>
    </row>
    <row r="16" spans="1:10" ht="35.25" customHeight="1" x14ac:dyDescent="0.2">
      <c r="A16" s="684" t="s">
        <v>989</v>
      </c>
      <c r="B16" s="685" t="s">
        <v>990</v>
      </c>
      <c r="C16" s="686"/>
      <c r="D16" s="776">
        <f>E16</f>
        <v>9000</v>
      </c>
      <c r="E16" s="777">
        <v>9000</v>
      </c>
      <c r="F16" s="773" t="s">
        <v>260</v>
      </c>
      <c r="J16" s="753"/>
    </row>
    <row r="17" spans="1:10" ht="35.25" customHeight="1" x14ac:dyDescent="0.2">
      <c r="A17" s="684" t="s">
        <v>1102</v>
      </c>
      <c r="B17" s="685" t="s">
        <v>1103</v>
      </c>
      <c r="C17" s="686"/>
      <c r="D17" s="776">
        <f>E17</f>
        <v>120200</v>
      </c>
      <c r="E17" s="777">
        <v>120200</v>
      </c>
      <c r="F17" s="773"/>
      <c r="J17" s="753"/>
    </row>
    <row r="18" spans="1:10" s="669" customFormat="1" ht="21" customHeight="1" x14ac:dyDescent="0.2">
      <c r="A18" s="679">
        <v>1120</v>
      </c>
      <c r="B18" s="683" t="s">
        <v>991</v>
      </c>
      <c r="C18" s="672">
        <v>7136</v>
      </c>
      <c r="D18" s="774">
        <f>E18</f>
        <v>187000</v>
      </c>
      <c r="E18" s="774">
        <f>E20</f>
        <v>187000</v>
      </c>
      <c r="F18" s="773" t="s">
        <v>260</v>
      </c>
    </row>
    <row r="19" spans="1:10" x14ac:dyDescent="0.2">
      <c r="A19" s="678"/>
      <c r="B19" s="681" t="s">
        <v>986</v>
      </c>
      <c r="C19" s="682"/>
      <c r="D19" s="771"/>
      <c r="E19" s="771"/>
      <c r="F19" s="775"/>
    </row>
    <row r="20" spans="1:10" ht="19.5" customHeight="1" x14ac:dyDescent="0.2">
      <c r="A20" s="684" t="s">
        <v>576</v>
      </c>
      <c r="B20" s="685" t="s">
        <v>992</v>
      </c>
      <c r="C20" s="686"/>
      <c r="D20" s="776">
        <f>E20</f>
        <v>187000</v>
      </c>
      <c r="E20" s="776">
        <v>187000</v>
      </c>
      <c r="F20" s="773" t="s">
        <v>260</v>
      </c>
    </row>
    <row r="21" spans="1:10" s="669" customFormat="1" ht="42.75" x14ac:dyDescent="0.2">
      <c r="A21" s="679">
        <v>1130</v>
      </c>
      <c r="B21" s="683" t="s">
        <v>993</v>
      </c>
      <c r="C21" s="672">
        <v>7145</v>
      </c>
      <c r="D21" s="774">
        <f>E21</f>
        <v>12300</v>
      </c>
      <c r="E21" s="774">
        <f>E23</f>
        <v>12300</v>
      </c>
      <c r="F21" s="773" t="s">
        <v>260</v>
      </c>
    </row>
    <row r="22" spans="1:10" x14ac:dyDescent="0.2">
      <c r="A22" s="678"/>
      <c r="B22" s="681" t="s">
        <v>986</v>
      </c>
      <c r="C22" s="682"/>
      <c r="D22" s="771"/>
      <c r="E22" s="771"/>
      <c r="F22" s="775"/>
    </row>
    <row r="23" spans="1:10" ht="18.75" customHeight="1" x14ac:dyDescent="0.2">
      <c r="A23" s="684" t="s">
        <v>577</v>
      </c>
      <c r="B23" s="685" t="s">
        <v>994</v>
      </c>
      <c r="C23" s="686">
        <v>71452</v>
      </c>
      <c r="D23" s="776">
        <f>E23</f>
        <v>12300</v>
      </c>
      <c r="E23" s="777">
        <f>E26+E30+E31+E32+E33+E34+E35+E36+E37+E38+E39+E40++E42+E43</f>
        <v>12300</v>
      </c>
      <c r="F23" s="773" t="s">
        <v>260</v>
      </c>
    </row>
    <row r="24" spans="1:10" ht="53.25" customHeight="1" x14ac:dyDescent="0.2">
      <c r="A24" s="684"/>
      <c r="B24" s="685" t="s">
        <v>995</v>
      </c>
      <c r="C24" s="682"/>
      <c r="D24" s="771"/>
      <c r="E24" s="773"/>
      <c r="F24" s="773"/>
    </row>
    <row r="25" spans="1:10" x14ac:dyDescent="0.2">
      <c r="A25" s="684"/>
      <c r="B25" s="685" t="s">
        <v>986</v>
      </c>
      <c r="C25" s="682"/>
      <c r="D25" s="771"/>
      <c r="E25" s="773"/>
      <c r="F25" s="773"/>
    </row>
    <row r="26" spans="1:10" ht="67.5" customHeight="1" x14ac:dyDescent="0.2">
      <c r="A26" s="684" t="s">
        <v>578</v>
      </c>
      <c r="B26" s="688" t="s">
        <v>996</v>
      </c>
      <c r="C26" s="686"/>
      <c r="D26" s="777">
        <f>D28</f>
        <v>1500</v>
      </c>
      <c r="E26" s="777">
        <f>E28</f>
        <v>1500</v>
      </c>
      <c r="F26" s="773" t="s">
        <v>260</v>
      </c>
    </row>
    <row r="27" spans="1:10" x14ac:dyDescent="0.2">
      <c r="A27" s="682"/>
      <c r="B27" s="688" t="s">
        <v>997</v>
      </c>
      <c r="C27" s="682"/>
      <c r="D27" s="773"/>
      <c r="E27" s="773"/>
      <c r="F27" s="773"/>
    </row>
    <row r="28" spans="1:10" x14ac:dyDescent="0.2">
      <c r="A28" s="684" t="s">
        <v>580</v>
      </c>
      <c r="B28" s="689" t="s">
        <v>998</v>
      </c>
      <c r="C28" s="686"/>
      <c r="D28" s="777">
        <f>E28</f>
        <v>1500</v>
      </c>
      <c r="E28" s="777">
        <v>1500</v>
      </c>
      <c r="F28" s="773" t="s">
        <v>260</v>
      </c>
    </row>
    <row r="29" spans="1:10" x14ac:dyDescent="0.2">
      <c r="A29" s="684" t="s">
        <v>581</v>
      </c>
      <c r="B29" s="689" t="s">
        <v>999</v>
      </c>
      <c r="C29" s="686"/>
      <c r="D29" s="773"/>
      <c r="E29" s="773"/>
      <c r="F29" s="773" t="s">
        <v>260</v>
      </c>
    </row>
    <row r="30" spans="1:10" ht="107.25" customHeight="1" x14ac:dyDescent="0.2">
      <c r="A30" s="684" t="s">
        <v>582</v>
      </c>
      <c r="B30" s="688" t="s">
        <v>1000</v>
      </c>
      <c r="C30" s="686"/>
      <c r="D30" s="777"/>
      <c r="E30" s="777"/>
      <c r="F30" s="773" t="s">
        <v>260</v>
      </c>
    </row>
    <row r="31" spans="1:10" ht="48.75" customHeight="1" x14ac:dyDescent="0.2">
      <c r="A31" s="678" t="s">
        <v>583</v>
      </c>
      <c r="B31" s="688" t="s">
        <v>1001</v>
      </c>
      <c r="C31" s="686"/>
      <c r="D31" s="777">
        <f>E31</f>
        <v>200</v>
      </c>
      <c r="E31" s="777">
        <v>200</v>
      </c>
      <c r="F31" s="773" t="s">
        <v>260</v>
      </c>
    </row>
    <row r="32" spans="1:10" ht="82.5" customHeight="1" x14ac:dyDescent="0.2">
      <c r="A32" s="684" t="s">
        <v>584</v>
      </c>
      <c r="B32" s="688" t="s">
        <v>1002</v>
      </c>
      <c r="C32" s="686"/>
      <c r="D32" s="777">
        <f>E32</f>
        <v>4800</v>
      </c>
      <c r="E32" s="777">
        <v>4800</v>
      </c>
      <c r="F32" s="773" t="s">
        <v>260</v>
      </c>
    </row>
    <row r="33" spans="1:6" ht="32.25" customHeight="1" x14ac:dyDescent="0.2">
      <c r="A33" s="684" t="s">
        <v>585</v>
      </c>
      <c r="B33" s="688" t="s">
        <v>1003</v>
      </c>
      <c r="C33" s="686"/>
      <c r="D33" s="777">
        <f>E33</f>
        <v>200</v>
      </c>
      <c r="E33" s="777">
        <v>200</v>
      </c>
      <c r="F33" s="773" t="s">
        <v>260</v>
      </c>
    </row>
    <row r="34" spans="1:6" ht="90.75" customHeight="1" x14ac:dyDescent="0.2">
      <c r="A34" s="684" t="s">
        <v>586</v>
      </c>
      <c r="B34" s="688" t="s">
        <v>1004</v>
      </c>
      <c r="C34" s="686"/>
      <c r="D34" s="777">
        <f>E34</f>
        <v>4300</v>
      </c>
      <c r="E34" s="777">
        <v>4300</v>
      </c>
      <c r="F34" s="773" t="s">
        <v>260</v>
      </c>
    </row>
    <row r="35" spans="1:6" ht="82.5" customHeight="1" x14ac:dyDescent="0.2">
      <c r="A35" s="684" t="s">
        <v>587</v>
      </c>
      <c r="B35" s="688" t="s">
        <v>1005</v>
      </c>
      <c r="C35" s="686"/>
      <c r="D35" s="777"/>
      <c r="E35" s="777"/>
      <c r="F35" s="773" t="s">
        <v>260</v>
      </c>
    </row>
    <row r="36" spans="1:6" ht="59.25" customHeight="1" x14ac:dyDescent="0.2">
      <c r="A36" s="684" t="s">
        <v>588</v>
      </c>
      <c r="B36" s="688" t="s">
        <v>1006</v>
      </c>
      <c r="C36" s="686"/>
      <c r="D36" s="777"/>
      <c r="E36" s="777"/>
      <c r="F36" s="773" t="s">
        <v>260</v>
      </c>
    </row>
    <row r="37" spans="1:6" ht="36" customHeight="1" x14ac:dyDescent="0.2">
      <c r="A37" s="684" t="s">
        <v>589</v>
      </c>
      <c r="B37" s="688" t="s">
        <v>1007</v>
      </c>
      <c r="C37" s="686"/>
      <c r="D37" s="777">
        <f>E37</f>
        <v>500</v>
      </c>
      <c r="E37" s="777">
        <v>500</v>
      </c>
      <c r="F37" s="773" t="s">
        <v>260</v>
      </c>
    </row>
    <row r="38" spans="1:6" ht="37.5" customHeight="1" x14ac:dyDescent="0.2">
      <c r="A38" s="684" t="s">
        <v>590</v>
      </c>
      <c r="B38" s="688" t="s">
        <v>1008</v>
      </c>
      <c r="C38" s="686"/>
      <c r="D38" s="777"/>
      <c r="E38" s="777"/>
      <c r="F38" s="773" t="s">
        <v>260</v>
      </c>
    </row>
    <row r="39" spans="1:6" s="669" customFormat="1" ht="63" customHeight="1" x14ac:dyDescent="0.2">
      <c r="A39" s="684" t="s">
        <v>591</v>
      </c>
      <c r="B39" s="688" t="s">
        <v>1009</v>
      </c>
      <c r="C39" s="686"/>
      <c r="D39" s="777"/>
      <c r="E39" s="777"/>
      <c r="F39" s="773" t="s">
        <v>260</v>
      </c>
    </row>
    <row r="40" spans="1:6" ht="35.25" customHeight="1" x14ac:dyDescent="0.2">
      <c r="A40" s="684" t="s">
        <v>799</v>
      </c>
      <c r="B40" s="688" t="s">
        <v>1010</v>
      </c>
      <c r="C40" s="686"/>
      <c r="D40" s="777">
        <f>E40</f>
        <v>100</v>
      </c>
      <c r="E40" s="777">
        <v>100</v>
      </c>
      <c r="F40" s="773" t="s">
        <v>260</v>
      </c>
    </row>
    <row r="41" spans="1:6" x14ac:dyDescent="0.2">
      <c r="A41" s="684">
        <v>1146</v>
      </c>
      <c r="B41" s="688" t="s">
        <v>1011</v>
      </c>
      <c r="C41" s="686"/>
      <c r="D41" s="777"/>
      <c r="E41" s="777"/>
      <c r="F41" s="773" t="s">
        <v>260</v>
      </c>
    </row>
    <row r="42" spans="1:6" ht="49.5" customHeight="1" x14ac:dyDescent="0.2">
      <c r="A42" s="684">
        <v>1147</v>
      </c>
      <c r="B42" s="688" t="s">
        <v>1012</v>
      </c>
      <c r="C42" s="686"/>
      <c r="D42" s="777">
        <f>E42</f>
        <v>300</v>
      </c>
      <c r="E42" s="777">
        <v>300</v>
      </c>
      <c r="F42" s="773" t="s">
        <v>260</v>
      </c>
    </row>
    <row r="43" spans="1:6" ht="34.5" customHeight="1" x14ac:dyDescent="0.2">
      <c r="A43" s="684">
        <v>1148</v>
      </c>
      <c r="B43" s="688" t="s">
        <v>1013</v>
      </c>
      <c r="C43" s="686"/>
      <c r="D43" s="777">
        <f>E43</f>
        <v>400</v>
      </c>
      <c r="E43" s="777">
        <v>400</v>
      </c>
      <c r="F43" s="773" t="s">
        <v>260</v>
      </c>
    </row>
    <row r="44" spans="1:6" ht="48.75" customHeight="1" x14ac:dyDescent="0.2">
      <c r="A44" s="684">
        <v>1149</v>
      </c>
      <c r="B44" s="688" t="s">
        <v>1014</v>
      </c>
      <c r="C44" s="686"/>
      <c r="D44" s="773"/>
      <c r="E44" s="773"/>
      <c r="F44" s="773" t="s">
        <v>260</v>
      </c>
    </row>
    <row r="45" spans="1:6" x14ac:dyDescent="0.2">
      <c r="A45" s="684">
        <v>1150</v>
      </c>
      <c r="B45" s="688" t="s">
        <v>1015</v>
      </c>
      <c r="C45" s="686"/>
      <c r="D45" s="773"/>
      <c r="E45" s="773"/>
      <c r="F45" s="773" t="s">
        <v>260</v>
      </c>
    </row>
    <row r="46" spans="1:6" ht="43.5" customHeight="1" x14ac:dyDescent="0.2">
      <c r="A46" s="679">
        <v>1150</v>
      </c>
      <c r="B46" s="683" t="s">
        <v>1016</v>
      </c>
      <c r="C46" s="672">
        <v>7146</v>
      </c>
      <c r="D46" s="778">
        <f>E46</f>
        <v>5000</v>
      </c>
      <c r="E46" s="778">
        <f>E48</f>
        <v>5000</v>
      </c>
      <c r="F46" s="773" t="s">
        <v>260</v>
      </c>
    </row>
    <row r="47" spans="1:6" x14ac:dyDescent="0.2">
      <c r="A47" s="678"/>
      <c r="B47" s="681" t="s">
        <v>986</v>
      </c>
      <c r="C47" s="682"/>
      <c r="D47" s="771"/>
      <c r="E47" s="771"/>
      <c r="F47" s="775"/>
    </row>
    <row r="48" spans="1:6" ht="24.75" customHeight="1" x14ac:dyDescent="0.2">
      <c r="A48" s="684" t="s">
        <v>593</v>
      </c>
      <c r="B48" s="685" t="s">
        <v>1017</v>
      </c>
      <c r="C48" s="686"/>
      <c r="D48" s="779">
        <f>E48</f>
        <v>5000</v>
      </c>
      <c r="E48" s="780">
        <f>E51+E52</f>
        <v>5000</v>
      </c>
      <c r="F48" s="773" t="s">
        <v>260</v>
      </c>
    </row>
    <row r="49" spans="1:6" x14ac:dyDescent="0.2">
      <c r="A49" s="684"/>
      <c r="B49" s="685" t="s">
        <v>1018</v>
      </c>
      <c r="C49" s="682"/>
      <c r="D49" s="771"/>
      <c r="E49" s="780"/>
      <c r="F49" s="773"/>
    </row>
    <row r="50" spans="1:6" s="669" customFormat="1" x14ac:dyDescent="0.2">
      <c r="A50" s="684"/>
      <c r="B50" s="685" t="s">
        <v>986</v>
      </c>
      <c r="C50" s="682"/>
      <c r="D50" s="771"/>
      <c r="E50" s="780"/>
      <c r="F50" s="773"/>
    </row>
    <row r="51" spans="1:6" ht="103.5" customHeight="1" x14ac:dyDescent="0.2">
      <c r="A51" s="684" t="s">
        <v>595</v>
      </c>
      <c r="B51" s="688" t="s">
        <v>1019</v>
      </c>
      <c r="C51" s="686"/>
      <c r="D51" s="780">
        <f>E51</f>
        <v>2400</v>
      </c>
      <c r="E51" s="780">
        <v>2400</v>
      </c>
      <c r="F51" s="773" t="s">
        <v>260</v>
      </c>
    </row>
    <row r="52" spans="1:6" ht="105" customHeight="1" x14ac:dyDescent="0.2">
      <c r="A52" s="678" t="s">
        <v>596</v>
      </c>
      <c r="B52" s="688" t="s">
        <v>1020</v>
      </c>
      <c r="C52" s="686"/>
      <c r="D52" s="780">
        <f>E52</f>
        <v>2600</v>
      </c>
      <c r="E52" s="780">
        <v>2600</v>
      </c>
      <c r="F52" s="773" t="s">
        <v>260</v>
      </c>
    </row>
    <row r="53" spans="1:6" ht="20.25" customHeight="1" x14ac:dyDescent="0.2">
      <c r="A53" s="679">
        <v>1160</v>
      </c>
      <c r="B53" s="683" t="s">
        <v>1021</v>
      </c>
      <c r="C53" s="672">
        <v>7161</v>
      </c>
      <c r="D53" s="771"/>
      <c r="E53" s="771"/>
      <c r="F53" s="773" t="s">
        <v>260</v>
      </c>
    </row>
    <row r="54" spans="1:6" ht="20.25" customHeight="1" x14ac:dyDescent="0.2">
      <c r="A54" s="684"/>
      <c r="B54" s="685" t="s">
        <v>1022</v>
      </c>
      <c r="C54" s="682"/>
      <c r="D54" s="771"/>
      <c r="E54" s="771"/>
      <c r="F54" s="773"/>
    </row>
    <row r="55" spans="1:6" ht="20.25" customHeight="1" x14ac:dyDescent="0.2">
      <c r="A55" s="678"/>
      <c r="B55" s="685" t="s">
        <v>986</v>
      </c>
      <c r="C55" s="682"/>
      <c r="D55" s="771"/>
      <c r="E55" s="771"/>
      <c r="F55" s="775"/>
    </row>
    <row r="56" spans="1:6" ht="46.5" customHeight="1" x14ac:dyDescent="0.2">
      <c r="A56" s="684" t="s">
        <v>598</v>
      </c>
      <c r="B56" s="685" t="s">
        <v>1023</v>
      </c>
      <c r="C56" s="686"/>
      <c r="D56" s="775"/>
      <c r="E56" s="773"/>
      <c r="F56" s="773" t="s">
        <v>260</v>
      </c>
    </row>
    <row r="57" spans="1:6" s="669" customFormat="1" ht="20.25" customHeight="1" x14ac:dyDescent="0.2">
      <c r="A57" s="684"/>
      <c r="B57" s="685" t="s">
        <v>1024</v>
      </c>
      <c r="C57" s="682"/>
      <c r="D57" s="771"/>
      <c r="E57" s="773"/>
      <c r="F57" s="773"/>
    </row>
    <row r="58" spans="1:6" ht="20.25" customHeight="1" x14ac:dyDescent="0.2">
      <c r="A58" s="690" t="s">
        <v>599</v>
      </c>
      <c r="B58" s="688" t="s">
        <v>1025</v>
      </c>
      <c r="C58" s="686"/>
      <c r="D58" s="773"/>
      <c r="E58" s="773"/>
      <c r="F58" s="773" t="s">
        <v>260</v>
      </c>
    </row>
    <row r="59" spans="1:6" s="669" customFormat="1" ht="20.25" customHeight="1" x14ac:dyDescent="0.2">
      <c r="A59" s="690" t="s">
        <v>600</v>
      </c>
      <c r="B59" s="688" t="s">
        <v>1026</v>
      </c>
      <c r="C59" s="686"/>
      <c r="D59" s="773"/>
      <c r="E59" s="773"/>
      <c r="F59" s="773" t="s">
        <v>260</v>
      </c>
    </row>
    <row r="60" spans="1:6" ht="60" customHeight="1" x14ac:dyDescent="0.2">
      <c r="A60" s="690" t="s">
        <v>601</v>
      </c>
      <c r="B60" s="688" t="s">
        <v>1027</v>
      </c>
      <c r="C60" s="686"/>
      <c r="D60" s="773"/>
      <c r="E60" s="773"/>
      <c r="F60" s="773" t="s">
        <v>260</v>
      </c>
    </row>
    <row r="61" spans="1:6" ht="75.75" customHeight="1" x14ac:dyDescent="0.2">
      <c r="A61" s="690" t="s">
        <v>339</v>
      </c>
      <c r="B61" s="685" t="s">
        <v>1028</v>
      </c>
      <c r="C61" s="686"/>
      <c r="D61" s="773"/>
      <c r="E61" s="773"/>
      <c r="F61" s="773" t="s">
        <v>260</v>
      </c>
    </row>
    <row r="62" spans="1:6" s="669" customFormat="1" ht="16.5" x14ac:dyDescent="0.2">
      <c r="A62" s="679">
        <v>1200</v>
      </c>
      <c r="B62" s="680" t="s">
        <v>1029</v>
      </c>
      <c r="C62" s="672">
        <v>7300</v>
      </c>
      <c r="D62" s="771">
        <f>E62+F62</f>
        <v>2970129.7</v>
      </c>
      <c r="E62" s="771">
        <f>E65+E77</f>
        <v>1770129.7</v>
      </c>
      <c r="F62" s="777">
        <f>F87</f>
        <v>1200000</v>
      </c>
    </row>
    <row r="63" spans="1:6" s="669" customFormat="1" ht="27" x14ac:dyDescent="0.2">
      <c r="A63" s="678"/>
      <c r="B63" s="681" t="s">
        <v>1030</v>
      </c>
      <c r="C63" s="682"/>
      <c r="D63" s="771"/>
      <c r="E63" s="771"/>
      <c r="F63" s="775"/>
    </row>
    <row r="64" spans="1:6" x14ac:dyDescent="0.2">
      <c r="A64" s="678"/>
      <c r="B64" s="681" t="s">
        <v>986</v>
      </c>
      <c r="C64" s="682"/>
      <c r="D64" s="771"/>
      <c r="E64" s="771"/>
      <c r="F64" s="775"/>
    </row>
    <row r="65" spans="1:14" s="669" customFormat="1" ht="52.5" customHeight="1" x14ac:dyDescent="0.2">
      <c r="A65" s="679">
        <v>1210</v>
      </c>
      <c r="B65" s="683" t="s">
        <v>1031</v>
      </c>
      <c r="C65" s="672">
        <v>7311</v>
      </c>
      <c r="D65" s="771"/>
      <c r="E65" s="771"/>
      <c r="F65" s="773" t="s">
        <v>260</v>
      </c>
    </row>
    <row r="66" spans="1:14" x14ac:dyDescent="0.2">
      <c r="A66" s="678"/>
      <c r="B66" s="681" t="s">
        <v>986</v>
      </c>
      <c r="C66" s="682"/>
      <c r="D66" s="771"/>
      <c r="E66" s="771"/>
      <c r="F66" s="775"/>
    </row>
    <row r="67" spans="1:14" s="669" customFormat="1" ht="70.5" customHeight="1" x14ac:dyDescent="0.2">
      <c r="A67" s="684" t="s">
        <v>603</v>
      </c>
      <c r="B67" s="685" t="s">
        <v>1032</v>
      </c>
      <c r="C67" s="691"/>
      <c r="D67" s="775"/>
      <c r="E67" s="775"/>
      <c r="F67" s="773" t="s">
        <v>260</v>
      </c>
    </row>
    <row r="68" spans="1:14" ht="56.25" customHeight="1" x14ac:dyDescent="0.2">
      <c r="A68" s="692" t="s">
        <v>53</v>
      </c>
      <c r="B68" s="683" t="s">
        <v>1033</v>
      </c>
      <c r="C68" s="693">
        <v>7312</v>
      </c>
      <c r="D68" s="775"/>
      <c r="E68" s="773" t="s">
        <v>260</v>
      </c>
      <c r="F68" s="773"/>
    </row>
    <row r="69" spans="1:14" s="669" customFormat="1" x14ac:dyDescent="0.2">
      <c r="A69" s="692"/>
      <c r="B69" s="681" t="s">
        <v>986</v>
      </c>
      <c r="C69" s="672"/>
      <c r="D69" s="775"/>
      <c r="E69" s="775"/>
      <c r="F69" s="773"/>
    </row>
    <row r="70" spans="1:14" ht="69.75" customHeight="1" x14ac:dyDescent="0.2">
      <c r="A70" s="678" t="s">
        <v>54</v>
      </c>
      <c r="B70" s="685" t="s">
        <v>1034</v>
      </c>
      <c r="C70" s="691"/>
      <c r="D70" s="775"/>
      <c r="E70" s="773" t="s">
        <v>260</v>
      </c>
      <c r="F70" s="773"/>
    </row>
    <row r="71" spans="1:14" ht="42" customHeight="1" x14ac:dyDescent="0.2">
      <c r="A71" s="692" t="s">
        <v>604</v>
      </c>
      <c r="B71" s="683" t="s">
        <v>1035</v>
      </c>
      <c r="C71" s="693">
        <v>7321</v>
      </c>
      <c r="D71" s="775"/>
      <c r="E71" s="773"/>
      <c r="F71" s="773" t="s">
        <v>260</v>
      </c>
    </row>
    <row r="72" spans="1:14" x14ac:dyDescent="0.2">
      <c r="A72" s="692"/>
      <c r="B72" s="681" t="s">
        <v>986</v>
      </c>
      <c r="C72" s="672"/>
      <c r="D72" s="775"/>
      <c r="E72" s="775"/>
      <c r="F72" s="773"/>
    </row>
    <row r="73" spans="1:14" ht="69" customHeight="1" x14ac:dyDescent="0.2">
      <c r="A73" s="684" t="s">
        <v>605</v>
      </c>
      <c r="B73" s="685" t="s">
        <v>1036</v>
      </c>
      <c r="C73" s="691"/>
      <c r="D73" s="775"/>
      <c r="E73" s="773"/>
      <c r="F73" s="773" t="s">
        <v>260</v>
      </c>
    </row>
    <row r="74" spans="1:14" ht="51.75" customHeight="1" x14ac:dyDescent="0.2">
      <c r="A74" s="692" t="s">
        <v>606</v>
      </c>
      <c r="B74" s="683" t="s">
        <v>1037</v>
      </c>
      <c r="C74" s="693">
        <v>7322</v>
      </c>
      <c r="D74" s="775"/>
      <c r="E74" s="773" t="s">
        <v>260</v>
      </c>
      <c r="F74" s="773"/>
    </row>
    <row r="75" spans="1:14" x14ac:dyDescent="0.2">
      <c r="A75" s="692"/>
      <c r="B75" s="681" t="s">
        <v>986</v>
      </c>
      <c r="C75" s="672"/>
      <c r="D75" s="775"/>
      <c r="E75" s="775"/>
      <c r="F75" s="773"/>
    </row>
    <row r="76" spans="1:14" ht="60" customHeight="1" x14ac:dyDescent="0.2">
      <c r="A76" s="684" t="s">
        <v>607</v>
      </c>
      <c r="B76" s="685" t="s">
        <v>1038</v>
      </c>
      <c r="C76" s="691"/>
      <c r="D76" s="775"/>
      <c r="E76" s="773" t="s">
        <v>260</v>
      </c>
      <c r="F76" s="773"/>
    </row>
    <row r="77" spans="1:14" ht="53.25" customHeight="1" x14ac:dyDescent="0.2">
      <c r="A77" s="679">
        <v>1250</v>
      </c>
      <c r="B77" s="683" t="s">
        <v>1039</v>
      </c>
      <c r="C77" s="672">
        <v>7331</v>
      </c>
      <c r="D77" s="774">
        <f>E77</f>
        <v>1770129.7</v>
      </c>
      <c r="E77" s="774">
        <f>E80+E81+E85+E86+E84</f>
        <v>1770129.7</v>
      </c>
      <c r="F77" s="773" t="s">
        <v>260</v>
      </c>
      <c r="L77" s="668">
        <v>914190.4</v>
      </c>
      <c r="N77" s="668">
        <v>59984.3</v>
      </c>
    </row>
    <row r="78" spans="1:14" ht="21.75" customHeight="1" x14ac:dyDescent="0.2">
      <c r="A78" s="678"/>
      <c r="B78" s="681" t="s">
        <v>1040</v>
      </c>
      <c r="C78" s="682"/>
      <c r="D78" s="771"/>
      <c r="E78" s="771"/>
      <c r="F78" s="775"/>
      <c r="L78" s="668">
        <v>3243.7</v>
      </c>
    </row>
    <row r="79" spans="1:14" x14ac:dyDescent="0.2">
      <c r="A79" s="678"/>
      <c r="B79" s="681" t="s">
        <v>997</v>
      </c>
      <c r="C79" s="682"/>
      <c r="D79" s="771"/>
      <c r="E79" s="771"/>
      <c r="F79" s="775"/>
    </row>
    <row r="80" spans="1:14" ht="40.5" x14ac:dyDescent="0.2">
      <c r="A80" s="684" t="s">
        <v>609</v>
      </c>
      <c r="B80" s="685" t="s">
        <v>1041</v>
      </c>
      <c r="C80" s="686"/>
      <c r="D80" s="776">
        <f>E80</f>
        <v>1764629.7</v>
      </c>
      <c r="E80" s="777">
        <v>1764629.7</v>
      </c>
      <c r="F80" s="773" t="s">
        <v>260</v>
      </c>
      <c r="L80" s="668">
        <v>1999</v>
      </c>
    </row>
    <row r="81" spans="1:16" ht="33.75" customHeight="1" x14ac:dyDescent="0.2">
      <c r="A81" s="684" t="s">
        <v>610</v>
      </c>
      <c r="B81" s="685" t="s">
        <v>1042</v>
      </c>
      <c r="C81" s="691"/>
      <c r="D81" s="775"/>
      <c r="E81" s="773"/>
      <c r="F81" s="773" t="s">
        <v>260</v>
      </c>
    </row>
    <row r="82" spans="1:16" s="669" customFormat="1" x14ac:dyDescent="0.2">
      <c r="A82" s="684"/>
      <c r="B82" s="688" t="s">
        <v>986</v>
      </c>
      <c r="C82" s="691"/>
      <c r="D82" s="775"/>
      <c r="E82" s="773"/>
      <c r="F82" s="773"/>
      <c r="L82" s="669">
        <f>SUM(L77:L81)</f>
        <v>919433.1</v>
      </c>
      <c r="N82" s="669">
        <f>SUM(N77:N81)</f>
        <v>59984.3</v>
      </c>
      <c r="P82" s="669">
        <f>SUM(L82:O82)</f>
        <v>979417.4</v>
      </c>
    </row>
    <row r="83" spans="1:16" ht="63" customHeight="1" x14ac:dyDescent="0.2">
      <c r="A83" s="684" t="s">
        <v>611</v>
      </c>
      <c r="B83" s="689" t="s">
        <v>1043</v>
      </c>
      <c r="C83" s="686"/>
      <c r="D83" s="775"/>
      <c r="E83" s="773"/>
      <c r="F83" s="773" t="s">
        <v>260</v>
      </c>
    </row>
    <row r="84" spans="1:16" ht="47.25" customHeight="1" x14ac:dyDescent="0.2">
      <c r="A84" s="684" t="s">
        <v>612</v>
      </c>
      <c r="B84" s="689" t="s">
        <v>1044</v>
      </c>
      <c r="C84" s="686"/>
      <c r="D84" s="775">
        <f>E84</f>
        <v>0</v>
      </c>
      <c r="E84" s="773"/>
      <c r="F84" s="773" t="s">
        <v>260</v>
      </c>
    </row>
    <row r="85" spans="1:16" ht="48" customHeight="1" x14ac:dyDescent="0.2">
      <c r="A85" s="684" t="s">
        <v>613</v>
      </c>
      <c r="B85" s="685" t="s">
        <v>1045</v>
      </c>
      <c r="C85" s="691"/>
      <c r="D85" s="776">
        <f>E85</f>
        <v>5500</v>
      </c>
      <c r="E85" s="777">
        <v>5500</v>
      </c>
      <c r="F85" s="773" t="s">
        <v>260</v>
      </c>
    </row>
    <row r="86" spans="1:16" ht="45" customHeight="1" x14ac:dyDescent="0.2">
      <c r="A86" s="684" t="s">
        <v>614</v>
      </c>
      <c r="B86" s="685" t="s">
        <v>1046</v>
      </c>
      <c r="C86" s="691"/>
      <c r="D86" s="775"/>
      <c r="E86" s="773"/>
      <c r="F86" s="773" t="s">
        <v>260</v>
      </c>
    </row>
    <row r="87" spans="1:16" s="669" customFormat="1" ht="48.75" customHeight="1" x14ac:dyDescent="0.2">
      <c r="A87" s="679">
        <v>1260</v>
      </c>
      <c r="B87" s="683" t="s">
        <v>1047</v>
      </c>
      <c r="C87" s="672">
        <v>7332</v>
      </c>
      <c r="D87" s="774">
        <f>D90</f>
        <v>1200000</v>
      </c>
      <c r="E87" s="777" t="s">
        <v>260</v>
      </c>
      <c r="F87" s="777">
        <f>F90</f>
        <v>1200000</v>
      </c>
    </row>
    <row r="88" spans="1:16" ht="16.5" customHeight="1" x14ac:dyDescent="0.2">
      <c r="A88" s="678"/>
      <c r="B88" s="681" t="s">
        <v>1048</v>
      </c>
      <c r="C88" s="682"/>
      <c r="D88" s="774"/>
      <c r="E88" s="777"/>
      <c r="F88" s="776"/>
    </row>
    <row r="89" spans="1:16" x14ac:dyDescent="0.2">
      <c r="A89" s="678"/>
      <c r="B89" s="681" t="s">
        <v>986</v>
      </c>
      <c r="C89" s="682"/>
      <c r="D89" s="774"/>
      <c r="E89" s="776"/>
      <c r="F89" s="776"/>
    </row>
    <row r="90" spans="1:16" s="669" customFormat="1" ht="48.75" customHeight="1" x14ac:dyDescent="0.2">
      <c r="A90" s="684" t="s">
        <v>616</v>
      </c>
      <c r="B90" s="685" t="s">
        <v>1049</v>
      </c>
      <c r="C90" s="691"/>
      <c r="D90" s="776">
        <f>F90</f>
        <v>1200000</v>
      </c>
      <c r="E90" s="777" t="s">
        <v>260</v>
      </c>
      <c r="F90" s="781">
        <v>1200000</v>
      </c>
    </row>
    <row r="91" spans="1:16" ht="48.75" customHeight="1" x14ac:dyDescent="0.2">
      <c r="A91" s="684" t="s">
        <v>617</v>
      </c>
      <c r="B91" s="685" t="s">
        <v>1050</v>
      </c>
      <c r="C91" s="691"/>
      <c r="D91" s="775"/>
      <c r="E91" s="773" t="s">
        <v>260</v>
      </c>
      <c r="F91" s="773"/>
    </row>
    <row r="92" spans="1:16" ht="21" customHeight="1" x14ac:dyDescent="0.2">
      <c r="A92" s="679">
        <v>1300</v>
      </c>
      <c r="B92" s="683" t="s">
        <v>1051</v>
      </c>
      <c r="C92" s="672">
        <v>7400</v>
      </c>
      <c r="D92" s="774">
        <f>E92+F92-F142</f>
        <v>154459</v>
      </c>
      <c r="E92" s="774">
        <f>E93+E98+E101+E108+E114+E123+E128+E138</f>
        <v>154459</v>
      </c>
      <c r="F92" s="777">
        <f>F138</f>
        <v>350000</v>
      </c>
    </row>
    <row r="93" spans="1:16" ht="37.5" customHeight="1" x14ac:dyDescent="0.2">
      <c r="A93" s="678"/>
      <c r="B93" s="681" t="s">
        <v>1052</v>
      </c>
      <c r="C93" s="682"/>
      <c r="D93" s="771"/>
      <c r="E93" s="771"/>
      <c r="F93" s="775"/>
    </row>
    <row r="94" spans="1:16" x14ac:dyDescent="0.2">
      <c r="A94" s="678"/>
      <c r="B94" s="681" t="s">
        <v>986</v>
      </c>
      <c r="C94" s="682"/>
      <c r="D94" s="771"/>
      <c r="E94" s="771"/>
      <c r="F94" s="775"/>
    </row>
    <row r="95" spans="1:16" ht="25.5" customHeight="1" x14ac:dyDescent="0.2">
      <c r="A95" s="679">
        <v>1310</v>
      </c>
      <c r="B95" s="683" t="s">
        <v>1053</v>
      </c>
      <c r="C95" s="672">
        <v>7411</v>
      </c>
      <c r="D95" s="771"/>
      <c r="E95" s="773" t="s">
        <v>260</v>
      </c>
      <c r="F95" s="773"/>
    </row>
    <row r="96" spans="1:16" ht="18.75" customHeight="1" x14ac:dyDescent="0.2">
      <c r="A96" s="678"/>
      <c r="B96" s="681" t="s">
        <v>986</v>
      </c>
      <c r="C96" s="682"/>
      <c r="D96" s="771"/>
      <c r="E96" s="775"/>
      <c r="F96" s="775"/>
    </row>
    <row r="97" spans="1:6" s="669" customFormat="1" ht="49.5" customHeight="1" x14ac:dyDescent="0.2">
      <c r="A97" s="684" t="s">
        <v>618</v>
      </c>
      <c r="B97" s="685" t="s">
        <v>1054</v>
      </c>
      <c r="C97" s="691"/>
      <c r="D97" s="775"/>
      <c r="E97" s="773" t="s">
        <v>260</v>
      </c>
      <c r="F97" s="773"/>
    </row>
    <row r="98" spans="1:6" ht="21.75" customHeight="1" x14ac:dyDescent="0.2">
      <c r="A98" s="679">
        <v>1320</v>
      </c>
      <c r="B98" s="683" t="s">
        <v>1055</v>
      </c>
      <c r="C98" s="672">
        <v>7412</v>
      </c>
      <c r="D98" s="771"/>
      <c r="E98" s="771"/>
      <c r="F98" s="773" t="s">
        <v>260</v>
      </c>
    </row>
    <row r="99" spans="1:6" ht="17.25" customHeight="1" x14ac:dyDescent="0.2">
      <c r="A99" s="678"/>
      <c r="B99" s="681" t="s">
        <v>986</v>
      </c>
      <c r="C99" s="682"/>
      <c r="D99" s="771"/>
      <c r="E99" s="771"/>
      <c r="F99" s="775"/>
    </row>
    <row r="100" spans="1:6" s="669" customFormat="1" ht="48.75" customHeight="1" x14ac:dyDescent="0.2">
      <c r="A100" s="684" t="s">
        <v>620</v>
      </c>
      <c r="B100" s="685" t="s">
        <v>1056</v>
      </c>
      <c r="C100" s="691"/>
      <c r="D100" s="775"/>
      <c r="E100" s="773"/>
      <c r="F100" s="773" t="s">
        <v>260</v>
      </c>
    </row>
    <row r="101" spans="1:6" ht="21" customHeight="1" x14ac:dyDescent="0.2">
      <c r="A101" s="679">
        <v>1330</v>
      </c>
      <c r="B101" s="683" t="s">
        <v>1057</v>
      </c>
      <c r="C101" s="672">
        <v>7415</v>
      </c>
      <c r="D101" s="774">
        <f>E101</f>
        <v>60840</v>
      </c>
      <c r="E101" s="774">
        <f>E104+E105+E106+E107</f>
        <v>60840</v>
      </c>
      <c r="F101" s="773" t="s">
        <v>260</v>
      </c>
    </row>
    <row r="102" spans="1:6" s="669" customFormat="1" ht="21.75" customHeight="1" x14ac:dyDescent="0.2">
      <c r="A102" s="678"/>
      <c r="B102" s="681" t="s">
        <v>1058</v>
      </c>
      <c r="C102" s="682"/>
      <c r="D102" s="771"/>
      <c r="E102" s="771"/>
      <c r="F102" s="775"/>
    </row>
    <row r="103" spans="1:6" ht="18.75" customHeight="1" x14ac:dyDescent="0.2">
      <c r="A103" s="678"/>
      <c r="B103" s="681" t="s">
        <v>986</v>
      </c>
      <c r="C103" s="682"/>
      <c r="D103" s="771"/>
      <c r="E103" s="771"/>
      <c r="F103" s="775"/>
    </row>
    <row r="104" spans="1:6" s="669" customFormat="1" ht="32.25" customHeight="1" x14ac:dyDescent="0.2">
      <c r="A104" s="684" t="s">
        <v>623</v>
      </c>
      <c r="B104" s="685" t="s">
        <v>1059</v>
      </c>
      <c r="C104" s="691"/>
      <c r="D104" s="776">
        <f>E104</f>
        <v>46340</v>
      </c>
      <c r="E104" s="777">
        <v>46340</v>
      </c>
      <c r="F104" s="773" t="s">
        <v>260</v>
      </c>
    </row>
    <row r="105" spans="1:6" ht="39" customHeight="1" x14ac:dyDescent="0.2">
      <c r="A105" s="684" t="s">
        <v>624</v>
      </c>
      <c r="B105" s="685" t="s">
        <v>1060</v>
      </c>
      <c r="C105" s="691"/>
      <c r="D105" s="776">
        <f>E105</f>
        <v>6500</v>
      </c>
      <c r="E105" s="777">
        <v>6500</v>
      </c>
      <c r="F105" s="773" t="s">
        <v>260</v>
      </c>
    </row>
    <row r="106" spans="1:6" s="669" customFormat="1" ht="61.5" customHeight="1" x14ac:dyDescent="0.2">
      <c r="A106" s="684" t="s">
        <v>625</v>
      </c>
      <c r="B106" s="685" t="s">
        <v>1061</v>
      </c>
      <c r="C106" s="691"/>
      <c r="D106" s="776">
        <f>E106</f>
        <v>0</v>
      </c>
      <c r="E106" s="773">
        <v>0</v>
      </c>
      <c r="F106" s="773" t="s">
        <v>260</v>
      </c>
    </row>
    <row r="107" spans="1:6" ht="24" customHeight="1" x14ac:dyDescent="0.2">
      <c r="A107" s="678" t="s">
        <v>458</v>
      </c>
      <c r="B107" s="685" t="s">
        <v>1062</v>
      </c>
      <c r="C107" s="691"/>
      <c r="D107" s="776">
        <f>E107</f>
        <v>8000</v>
      </c>
      <c r="E107" s="777">
        <v>8000</v>
      </c>
      <c r="F107" s="773" t="s">
        <v>260</v>
      </c>
    </row>
    <row r="108" spans="1:6" ht="39.75" customHeight="1" x14ac:dyDescent="0.2">
      <c r="A108" s="679">
        <v>1340</v>
      </c>
      <c r="B108" s="683" t="s">
        <v>1063</v>
      </c>
      <c r="C108" s="672">
        <v>7421</v>
      </c>
      <c r="D108" s="774">
        <f>E108</f>
        <v>1999</v>
      </c>
      <c r="E108" s="774">
        <f>E112</f>
        <v>1999</v>
      </c>
      <c r="F108" s="773" t="s">
        <v>260</v>
      </c>
    </row>
    <row r="109" spans="1:6" s="669" customFormat="1" ht="18" customHeight="1" x14ac:dyDescent="0.2">
      <c r="A109" s="678"/>
      <c r="B109" s="681" t="s">
        <v>1064</v>
      </c>
      <c r="C109" s="682"/>
      <c r="D109" s="771"/>
      <c r="E109" s="771"/>
      <c r="F109" s="775"/>
    </row>
    <row r="110" spans="1:6" s="669" customFormat="1" x14ac:dyDescent="0.2">
      <c r="A110" s="678"/>
      <c r="B110" s="681" t="s">
        <v>986</v>
      </c>
      <c r="C110" s="682"/>
      <c r="D110" s="771"/>
      <c r="E110" s="771"/>
      <c r="F110" s="775"/>
    </row>
    <row r="111" spans="1:6" ht="81" x14ac:dyDescent="0.2">
      <c r="A111" s="684" t="s">
        <v>460</v>
      </c>
      <c r="B111" s="685" t="s">
        <v>1065</v>
      </c>
      <c r="C111" s="691"/>
      <c r="D111" s="775"/>
      <c r="E111" s="773"/>
      <c r="F111" s="773" t="s">
        <v>260</v>
      </c>
    </row>
    <row r="112" spans="1:6" ht="65.25" customHeight="1" x14ac:dyDescent="0.2">
      <c r="A112" s="684" t="s">
        <v>164</v>
      </c>
      <c r="B112" s="685" t="s">
        <v>1066</v>
      </c>
      <c r="C112" s="686"/>
      <c r="D112" s="776">
        <f>E112</f>
        <v>1999</v>
      </c>
      <c r="E112" s="777">
        <v>1999</v>
      </c>
      <c r="F112" s="773" t="s">
        <v>260</v>
      </c>
    </row>
    <row r="113" spans="1:6" ht="79.5" customHeight="1" x14ac:dyDescent="0.2">
      <c r="A113" s="684" t="s">
        <v>1067</v>
      </c>
      <c r="B113" s="685" t="s">
        <v>1068</v>
      </c>
      <c r="C113" s="686"/>
      <c r="D113" s="775"/>
      <c r="E113" s="773"/>
      <c r="F113" s="773" t="s">
        <v>260</v>
      </c>
    </row>
    <row r="114" spans="1:6" s="669" customFormat="1" ht="19.5" customHeight="1" x14ac:dyDescent="0.2">
      <c r="A114" s="679">
        <v>1350</v>
      </c>
      <c r="B114" s="683" t="s">
        <v>1069</v>
      </c>
      <c r="C114" s="672">
        <v>7422</v>
      </c>
      <c r="D114" s="774">
        <f>D117+D122</f>
        <v>70020</v>
      </c>
      <c r="E114" s="774">
        <f>E117+E122</f>
        <v>70020</v>
      </c>
      <c r="F114" s="773" t="s">
        <v>260</v>
      </c>
    </row>
    <row r="115" spans="1:6" s="669" customFormat="1" x14ac:dyDescent="0.2">
      <c r="A115" s="678"/>
      <c r="B115" s="681" t="s">
        <v>1070</v>
      </c>
      <c r="C115" s="682"/>
      <c r="D115" s="774"/>
      <c r="E115" s="774"/>
      <c r="F115" s="775"/>
    </row>
    <row r="116" spans="1:6" x14ac:dyDescent="0.2">
      <c r="A116" s="678"/>
      <c r="B116" s="681" t="s">
        <v>986</v>
      </c>
      <c r="C116" s="682"/>
      <c r="D116" s="774"/>
      <c r="E116" s="774"/>
      <c r="F116" s="775"/>
    </row>
    <row r="117" spans="1:6" ht="18" customHeight="1" x14ac:dyDescent="0.2">
      <c r="A117" s="684" t="s">
        <v>627</v>
      </c>
      <c r="B117" s="685" t="s">
        <v>1071</v>
      </c>
      <c r="C117" s="683"/>
      <c r="D117" s="776">
        <f>E117</f>
        <v>65020</v>
      </c>
      <c r="E117" s="777">
        <f>E118+E119+E120</f>
        <v>65020</v>
      </c>
      <c r="F117" s="773" t="s">
        <v>260</v>
      </c>
    </row>
    <row r="118" spans="1:6" ht="18" customHeight="1" x14ac:dyDescent="0.2">
      <c r="A118" s="684"/>
      <c r="B118" s="685" t="s">
        <v>1072</v>
      </c>
      <c r="C118" s="683"/>
      <c r="D118" s="776">
        <f t="shared" ref="D118:D120" si="0">E118</f>
        <v>30000</v>
      </c>
      <c r="E118" s="777">
        <v>30000</v>
      </c>
      <c r="F118" s="773"/>
    </row>
    <row r="119" spans="1:6" ht="18" customHeight="1" x14ac:dyDescent="0.2">
      <c r="A119" s="684"/>
      <c r="B119" s="685" t="s">
        <v>1100</v>
      </c>
      <c r="C119" s="683"/>
      <c r="D119" s="776">
        <f t="shared" si="0"/>
        <v>33000</v>
      </c>
      <c r="E119" s="777">
        <v>33000</v>
      </c>
      <c r="F119" s="773"/>
    </row>
    <row r="120" spans="1:6" ht="18" customHeight="1" x14ac:dyDescent="0.2">
      <c r="A120" s="684"/>
      <c r="B120" s="685" t="s">
        <v>1073</v>
      </c>
      <c r="C120" s="683"/>
      <c r="D120" s="776">
        <f t="shared" si="0"/>
        <v>2020</v>
      </c>
      <c r="E120" s="777">
        <v>2020</v>
      </c>
      <c r="F120" s="773"/>
    </row>
    <row r="121" spans="1:6" ht="18" customHeight="1" x14ac:dyDescent="0.2">
      <c r="A121" s="684"/>
      <c r="B121" s="685" t="s">
        <v>1140</v>
      </c>
      <c r="C121" s="683"/>
      <c r="D121" s="776"/>
      <c r="E121" s="777"/>
      <c r="F121" s="773"/>
    </row>
    <row r="122" spans="1:6" s="669" customFormat="1" ht="51" customHeight="1" x14ac:dyDescent="0.2">
      <c r="A122" s="684" t="s">
        <v>628</v>
      </c>
      <c r="B122" s="685" t="s">
        <v>1074</v>
      </c>
      <c r="C122" s="686"/>
      <c r="D122" s="776">
        <f>E122</f>
        <v>5000</v>
      </c>
      <c r="E122" s="777">
        <v>5000</v>
      </c>
      <c r="F122" s="773" t="s">
        <v>260</v>
      </c>
    </row>
    <row r="123" spans="1:6" ht="20.25" customHeight="1" x14ac:dyDescent="0.2">
      <c r="A123" s="679">
        <v>1360</v>
      </c>
      <c r="B123" s="683" t="s">
        <v>1075</v>
      </c>
      <c r="C123" s="672">
        <v>7431</v>
      </c>
      <c r="D123" s="774">
        <f>D124</f>
        <v>400</v>
      </c>
      <c r="E123" s="774">
        <f>E124</f>
        <v>400</v>
      </c>
      <c r="F123" s="773" t="s">
        <v>260</v>
      </c>
    </row>
    <row r="124" spans="1:6" x14ac:dyDescent="0.2">
      <c r="A124" s="678"/>
      <c r="B124" s="681" t="s">
        <v>1076</v>
      </c>
      <c r="C124" s="682"/>
      <c r="D124" s="774">
        <f>E124</f>
        <v>400</v>
      </c>
      <c r="E124" s="774">
        <f>E126+E127</f>
        <v>400</v>
      </c>
      <c r="F124" s="775"/>
    </row>
    <row r="125" spans="1:6" ht="14.25" customHeight="1" x14ac:dyDescent="0.2">
      <c r="A125" s="678"/>
      <c r="B125" s="681" t="s">
        <v>986</v>
      </c>
      <c r="C125" s="682"/>
      <c r="D125" s="771"/>
      <c r="E125" s="771"/>
      <c r="F125" s="775"/>
    </row>
    <row r="126" spans="1:6" ht="61.5" customHeight="1" x14ac:dyDescent="0.2">
      <c r="A126" s="684" t="s">
        <v>632</v>
      </c>
      <c r="B126" s="685" t="s">
        <v>1077</v>
      </c>
      <c r="C126" s="691"/>
      <c r="D126" s="776">
        <f>E126</f>
        <v>200</v>
      </c>
      <c r="E126" s="777">
        <v>200</v>
      </c>
      <c r="F126" s="773" t="s">
        <v>260</v>
      </c>
    </row>
    <row r="127" spans="1:6" ht="48.75" customHeight="1" x14ac:dyDescent="0.2">
      <c r="A127" s="684" t="s">
        <v>633</v>
      </c>
      <c r="B127" s="685" t="s">
        <v>1078</v>
      </c>
      <c r="C127" s="691"/>
      <c r="D127" s="776">
        <f>E127</f>
        <v>200</v>
      </c>
      <c r="E127" s="777">
        <v>200</v>
      </c>
      <c r="F127" s="773" t="s">
        <v>260</v>
      </c>
    </row>
    <row r="128" spans="1:6" ht="36" customHeight="1" x14ac:dyDescent="0.2">
      <c r="A128" s="679">
        <v>1370</v>
      </c>
      <c r="B128" s="683" t="s">
        <v>1079</v>
      </c>
      <c r="C128" s="672">
        <v>7441</v>
      </c>
      <c r="D128" s="775"/>
      <c r="E128" s="773"/>
      <c r="F128" s="773" t="s">
        <v>260</v>
      </c>
    </row>
    <row r="129" spans="1:6" ht="16.5" customHeight="1" x14ac:dyDescent="0.2">
      <c r="A129" s="678"/>
      <c r="B129" s="681" t="s">
        <v>1080</v>
      </c>
      <c r="C129" s="682"/>
      <c r="D129" s="771"/>
      <c r="E129" s="773"/>
      <c r="F129" s="775"/>
    </row>
    <row r="130" spans="1:6" ht="15.75" customHeight="1" x14ac:dyDescent="0.2">
      <c r="A130" s="678"/>
      <c r="B130" s="681" t="s">
        <v>986</v>
      </c>
      <c r="C130" s="682"/>
      <c r="D130" s="771"/>
      <c r="E130" s="773"/>
      <c r="F130" s="775"/>
    </row>
    <row r="131" spans="1:6" ht="125.25" customHeight="1" x14ac:dyDescent="0.2">
      <c r="A131" s="678" t="s">
        <v>636</v>
      </c>
      <c r="B131" s="685" t="s">
        <v>1081</v>
      </c>
      <c r="C131" s="691"/>
      <c r="D131" s="775"/>
      <c r="E131" s="773"/>
      <c r="F131" s="773" t="s">
        <v>260</v>
      </c>
    </row>
    <row r="132" spans="1:6" ht="123.75" customHeight="1" x14ac:dyDescent="0.2">
      <c r="A132" s="684" t="s">
        <v>465</v>
      </c>
      <c r="B132" s="685" t="s">
        <v>1081</v>
      </c>
      <c r="C132" s="691"/>
      <c r="D132" s="775"/>
      <c r="E132" s="773"/>
      <c r="F132" s="773" t="s">
        <v>260</v>
      </c>
    </row>
    <row r="133" spans="1:6" ht="42" customHeight="1" x14ac:dyDescent="0.2">
      <c r="A133" s="679">
        <v>1380</v>
      </c>
      <c r="B133" s="683" t="s">
        <v>1082</v>
      </c>
      <c r="C133" s="672">
        <v>7442</v>
      </c>
      <c r="D133" s="771"/>
      <c r="E133" s="773" t="s">
        <v>260</v>
      </c>
      <c r="F133" s="773"/>
    </row>
    <row r="134" spans="1:6" x14ac:dyDescent="0.2">
      <c r="A134" s="678"/>
      <c r="B134" s="681" t="s">
        <v>1083</v>
      </c>
      <c r="C134" s="682"/>
      <c r="D134" s="771"/>
      <c r="E134" s="775"/>
      <c r="F134" s="775"/>
    </row>
    <row r="135" spans="1:6" x14ac:dyDescent="0.2">
      <c r="A135" s="678"/>
      <c r="B135" s="681" t="s">
        <v>986</v>
      </c>
      <c r="C135" s="682"/>
      <c r="D135" s="771"/>
      <c r="E135" s="775"/>
      <c r="F135" s="775"/>
    </row>
    <row r="136" spans="1:6" ht="131.25" customHeight="1" x14ac:dyDescent="0.2">
      <c r="A136" s="684" t="s">
        <v>638</v>
      </c>
      <c r="B136" s="685" t="s">
        <v>1084</v>
      </c>
      <c r="C136" s="691"/>
      <c r="D136" s="782"/>
      <c r="E136" s="773" t="s">
        <v>260</v>
      </c>
      <c r="F136" s="783"/>
    </row>
    <row r="137" spans="1:6" ht="108.75" customHeight="1" x14ac:dyDescent="0.2">
      <c r="A137" s="684" t="s">
        <v>639</v>
      </c>
      <c r="B137" s="685" t="s">
        <v>1084</v>
      </c>
      <c r="C137" s="691"/>
      <c r="D137" s="782"/>
      <c r="E137" s="773" t="s">
        <v>260</v>
      </c>
      <c r="F137" s="775"/>
    </row>
    <row r="138" spans="1:6" ht="20.25" customHeight="1" x14ac:dyDescent="0.2">
      <c r="A138" s="692" t="s">
        <v>170</v>
      </c>
      <c r="B138" s="683" t="s">
        <v>1085</v>
      </c>
      <c r="C138" s="672">
        <v>7451</v>
      </c>
      <c r="D138" s="774">
        <f>E138+F138-F142</f>
        <v>21200</v>
      </c>
      <c r="E138" s="774">
        <f>E143</f>
        <v>21200</v>
      </c>
      <c r="F138" s="777">
        <f>F142</f>
        <v>350000</v>
      </c>
    </row>
    <row r="139" spans="1:6" x14ac:dyDescent="0.2">
      <c r="A139" s="684"/>
      <c r="B139" s="681" t="s">
        <v>1086</v>
      </c>
      <c r="C139" s="672"/>
      <c r="D139" s="771"/>
      <c r="E139" s="771"/>
      <c r="F139" s="775"/>
    </row>
    <row r="140" spans="1:6" x14ac:dyDescent="0.2">
      <c r="A140" s="684"/>
      <c r="B140" s="681" t="s">
        <v>986</v>
      </c>
      <c r="C140" s="672"/>
      <c r="D140" s="771"/>
      <c r="E140" s="771"/>
      <c r="F140" s="775"/>
    </row>
    <row r="141" spans="1:6" ht="38.25" customHeight="1" x14ac:dyDescent="0.2">
      <c r="A141" s="684" t="s">
        <v>171</v>
      </c>
      <c r="B141" s="685" t="s">
        <v>1087</v>
      </c>
      <c r="C141" s="691"/>
      <c r="D141" s="782"/>
      <c r="E141" s="773" t="s">
        <v>260</v>
      </c>
      <c r="F141" s="783"/>
    </row>
    <row r="142" spans="1:6" ht="37.5" customHeight="1" x14ac:dyDescent="0.2">
      <c r="A142" s="684" t="s">
        <v>172</v>
      </c>
      <c r="B142" s="685" t="s">
        <v>1088</v>
      </c>
      <c r="C142" s="691"/>
      <c r="D142" s="782"/>
      <c r="E142" s="773" t="s">
        <v>260</v>
      </c>
      <c r="F142" s="777">
        <v>350000</v>
      </c>
    </row>
    <row r="143" spans="1:6" ht="46.5" customHeight="1" x14ac:dyDescent="0.2">
      <c r="A143" s="684" t="s">
        <v>173</v>
      </c>
      <c r="B143" s="685" t="s">
        <v>1089</v>
      </c>
      <c r="C143" s="691"/>
      <c r="D143" s="784">
        <f>E143</f>
        <v>21200</v>
      </c>
      <c r="E143" s="777">
        <v>21200</v>
      </c>
      <c r="F143" s="773"/>
    </row>
    <row r="144" spans="1:6" ht="46.5" customHeight="1" x14ac:dyDescent="0.2">
      <c r="A144" s="819"/>
      <c r="B144" s="820"/>
      <c r="C144" s="821"/>
      <c r="D144" s="822"/>
      <c r="E144" s="823"/>
      <c r="F144" s="824"/>
    </row>
    <row r="145" spans="1:6" ht="46.5" customHeight="1" x14ac:dyDescent="0.2">
      <c r="A145" s="819"/>
      <c r="B145" s="820"/>
      <c r="C145" s="821"/>
      <c r="D145" s="822"/>
      <c r="E145" s="823"/>
      <c r="F145" s="824"/>
    </row>
    <row r="146" spans="1:6" ht="46.5" customHeight="1" x14ac:dyDescent="0.2">
      <c r="A146" s="819"/>
      <c r="B146" s="820"/>
      <c r="C146" s="821"/>
      <c r="D146" s="822"/>
      <c r="E146" s="823"/>
      <c r="F146" s="824"/>
    </row>
    <row r="147" spans="1:6" ht="46.5" customHeight="1" x14ac:dyDescent="0.2">
      <c r="A147" s="819"/>
      <c r="B147" s="820"/>
      <c r="C147" s="821"/>
      <c r="D147" s="822"/>
      <c r="E147" s="823"/>
      <c r="F147" s="824"/>
    </row>
    <row r="148" spans="1:6" ht="46.5" customHeight="1" x14ac:dyDescent="0.2">
      <c r="A148" s="819"/>
      <c r="B148" s="820"/>
      <c r="C148" s="821"/>
      <c r="D148" s="822"/>
      <c r="E148" s="823"/>
      <c r="F148" s="824"/>
    </row>
    <row r="149" spans="1:6" ht="46.5" customHeight="1" x14ac:dyDescent="0.2">
      <c r="A149" s="819"/>
      <c r="B149" s="820"/>
      <c r="C149" s="821"/>
      <c r="D149" s="822"/>
      <c r="E149" s="823"/>
      <c r="F149" s="824"/>
    </row>
    <row r="150" spans="1:6" ht="46.5" customHeight="1" x14ac:dyDescent="0.2">
      <c r="A150" s="819"/>
      <c r="B150" s="820"/>
      <c r="C150" s="821"/>
      <c r="D150" s="822"/>
      <c r="E150" s="823"/>
      <c r="F150" s="824"/>
    </row>
    <row r="157" spans="1:6" x14ac:dyDescent="0.2">
      <c r="A157" s="694"/>
      <c r="B157" s="695"/>
      <c r="C157" s="695"/>
      <c r="D157" s="785"/>
      <c r="E157" s="785"/>
      <c r="F157" s="786"/>
    </row>
    <row r="160" spans="1:6" ht="42.75" customHeight="1" x14ac:dyDescent="0.2">
      <c r="A160" s="980" t="s">
        <v>1090</v>
      </c>
      <c r="B160" s="980"/>
      <c r="C160" s="980"/>
      <c r="D160" s="980"/>
      <c r="E160" s="980"/>
    </row>
    <row r="161" spans="1:5" ht="16.5" x14ac:dyDescent="0.3">
      <c r="A161" s="696"/>
      <c r="B161" s="662"/>
      <c r="C161" s="662"/>
      <c r="D161" s="768"/>
    </row>
    <row r="162" spans="1:5" ht="15" thickBot="1" x14ac:dyDescent="0.3">
      <c r="C162" s="662"/>
      <c r="E162" s="770" t="s">
        <v>975</v>
      </c>
    </row>
    <row r="163" spans="1:5" ht="64.5" customHeight="1" thickBot="1" x14ac:dyDescent="0.3">
      <c r="A163" s="697" t="s">
        <v>1091</v>
      </c>
      <c r="B163" s="697" t="s">
        <v>977</v>
      </c>
      <c r="C163" s="698" t="s">
        <v>1092</v>
      </c>
      <c r="D163" s="787" t="s">
        <v>1093</v>
      </c>
      <c r="E163" s="788" t="s">
        <v>1094</v>
      </c>
    </row>
    <row r="164" spans="1:5" ht="15" thickBot="1" x14ac:dyDescent="0.3">
      <c r="A164" s="699" t="s">
        <v>1095</v>
      </c>
      <c r="B164" s="699"/>
      <c r="C164" s="700">
        <v>1</v>
      </c>
      <c r="D164" s="789">
        <v>2</v>
      </c>
      <c r="E164" s="790">
        <v>3</v>
      </c>
    </row>
    <row r="165" spans="1:5" ht="37.5" customHeight="1" thickBot="1" x14ac:dyDescent="0.3">
      <c r="A165" s="701">
        <v>1</v>
      </c>
      <c r="B165" s="702" t="s">
        <v>988</v>
      </c>
      <c r="C165" s="703"/>
      <c r="D165" s="791"/>
      <c r="E165" s="792"/>
    </row>
    <row r="166" spans="1:5" ht="37.5" customHeight="1" thickBot="1" x14ac:dyDescent="0.3">
      <c r="A166" s="701">
        <v>2</v>
      </c>
      <c r="B166" s="702" t="s">
        <v>1096</v>
      </c>
      <c r="C166" s="703"/>
      <c r="D166" s="791"/>
      <c r="E166" s="792"/>
    </row>
    <row r="167" spans="1:5" ht="28.5" customHeight="1" thickBot="1" x14ac:dyDescent="0.3">
      <c r="A167" s="701">
        <v>3</v>
      </c>
      <c r="B167" s="702" t="s">
        <v>992</v>
      </c>
      <c r="C167" s="703"/>
      <c r="D167" s="791"/>
      <c r="E167" s="792"/>
    </row>
    <row r="168" spans="1:5" ht="21" customHeight="1" thickBot="1" x14ac:dyDescent="0.3">
      <c r="A168" s="701">
        <v>4</v>
      </c>
      <c r="B168" s="702" t="s">
        <v>1097</v>
      </c>
      <c r="C168" s="703"/>
      <c r="D168" s="791"/>
      <c r="E168" s="793" t="s">
        <v>250</v>
      </c>
    </row>
    <row r="169" spans="1:5" ht="19.5" customHeight="1" thickBot="1" x14ac:dyDescent="0.3">
      <c r="A169" s="701">
        <v>5</v>
      </c>
      <c r="B169" s="702" t="s">
        <v>1098</v>
      </c>
      <c r="C169" s="703"/>
      <c r="D169" s="791"/>
      <c r="E169" s="793" t="s">
        <v>250</v>
      </c>
    </row>
    <row r="170" spans="1:5" ht="16.5" x14ac:dyDescent="0.3">
      <c r="A170" s="704" t="s">
        <v>1099</v>
      </c>
      <c r="B170" s="662"/>
      <c r="C170" s="662"/>
      <c r="D170" s="768"/>
    </row>
  </sheetData>
  <mergeCells count="7">
    <mergeCell ref="A160:E160"/>
    <mergeCell ref="A1:F1"/>
    <mergeCell ref="A2:F2"/>
    <mergeCell ref="A5:A6"/>
    <mergeCell ref="B5:B6"/>
    <mergeCell ref="C5:C6"/>
    <mergeCell ref="D5:D6"/>
  </mergeCells>
  <pageMargins left="0.23622047244094491" right="0.23622047244094491" top="0.59055118110236227" bottom="0.35433070866141736" header="0.15748031496062992" footer="0.15748031496062992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17"/>
  <sheetViews>
    <sheetView tabSelected="1" workbookViewId="0">
      <selection activeCell="F6" sqref="F6"/>
    </sheetView>
  </sheetViews>
  <sheetFormatPr defaultRowHeight="12.75" x14ac:dyDescent="0.2"/>
  <cols>
    <col min="1" max="1" width="5.28515625" style="84" bestFit="1" customWidth="1"/>
    <col min="2" max="2" width="50.140625" style="140" customWidth="1"/>
    <col min="3" max="3" width="8.7109375" style="84" customWidth="1"/>
    <col min="4" max="4" width="11.5703125" style="141" customWidth="1"/>
    <col min="5" max="5" width="11.42578125" style="142" customWidth="1"/>
    <col min="6" max="6" width="17" style="142" customWidth="1"/>
    <col min="7" max="7" width="35.28515625" style="85" customWidth="1"/>
    <col min="8" max="8" width="10.85546875" style="85" bestFit="1" customWidth="1"/>
    <col min="9" max="16384" width="9.140625" style="85"/>
  </cols>
  <sheetData>
    <row r="1" spans="1:7" s="76" customFormat="1" ht="18" x14ac:dyDescent="0.25">
      <c r="A1" s="1020" t="s">
        <v>818</v>
      </c>
      <c r="B1" s="1020"/>
      <c r="C1" s="1020"/>
      <c r="D1" s="1020"/>
      <c r="E1" s="1020"/>
      <c r="F1" s="1020"/>
    </row>
    <row r="2" spans="1:7" s="81" customFormat="1" ht="15.75" x14ac:dyDescent="0.25">
      <c r="A2" s="1021" t="s">
        <v>573</v>
      </c>
      <c r="B2" s="1021"/>
      <c r="C2" s="1021"/>
      <c r="D2" s="1021"/>
      <c r="E2" s="1021"/>
      <c r="F2" s="1021"/>
    </row>
    <row r="3" spans="1:7" s="76" customFormat="1" x14ac:dyDescent="0.2">
      <c r="A3" s="82"/>
      <c r="B3" s="645" t="s">
        <v>970</v>
      </c>
      <c r="C3" s="83"/>
      <c r="D3" s="77"/>
      <c r="E3" s="1051" t="s">
        <v>1142</v>
      </c>
      <c r="F3" s="1051"/>
    </row>
    <row r="4" spans="1:7" x14ac:dyDescent="0.2">
      <c r="B4" s="84"/>
      <c r="D4" s="85"/>
      <c r="E4" s="85"/>
      <c r="F4" s="86" t="s">
        <v>255</v>
      </c>
    </row>
    <row r="5" spans="1:7" x14ac:dyDescent="0.2">
      <c r="A5" s="1018" t="s">
        <v>15</v>
      </c>
      <c r="B5" s="1018" t="s">
        <v>521</v>
      </c>
      <c r="C5" s="1018" t="s">
        <v>14</v>
      </c>
      <c r="D5" s="1018" t="s">
        <v>25</v>
      </c>
      <c r="E5" s="87" t="s">
        <v>807</v>
      </c>
      <c r="F5" s="87"/>
    </row>
    <row r="6" spans="1:7" ht="25.5" x14ac:dyDescent="0.2">
      <c r="A6" s="1019"/>
      <c r="B6" s="1019"/>
      <c r="C6" s="1019"/>
      <c r="D6" s="1019"/>
      <c r="E6" s="88" t="s">
        <v>16</v>
      </c>
      <c r="F6" s="88" t="s">
        <v>17</v>
      </c>
    </row>
    <row r="7" spans="1:7" s="84" customFormat="1" x14ac:dyDescent="0.2">
      <c r="A7" s="89">
        <v>1</v>
      </c>
      <c r="B7" s="88">
        <v>2</v>
      </c>
      <c r="C7" s="90">
        <v>3</v>
      </c>
      <c r="D7" s="90">
        <v>4</v>
      </c>
      <c r="E7" s="90">
        <v>5</v>
      </c>
      <c r="F7" s="88">
        <v>6</v>
      </c>
    </row>
    <row r="8" spans="1:7" ht="27.75" customHeight="1" x14ac:dyDescent="0.2">
      <c r="A8" s="91" t="s">
        <v>251</v>
      </c>
      <c r="B8" s="92" t="s">
        <v>862</v>
      </c>
      <c r="C8" s="93"/>
      <c r="D8" s="1001">
        <f>E8+F8-F141</f>
        <v>3459088.7</v>
      </c>
      <c r="E8" s="1001">
        <f>E10+E61+E95</f>
        <v>2259088.7000000002</v>
      </c>
      <c r="F8" s="1016">
        <f>F61+F95</f>
        <v>1550000</v>
      </c>
      <c r="G8" s="631"/>
    </row>
    <row r="9" spans="1:7" x14ac:dyDescent="0.2">
      <c r="A9" s="94"/>
      <c r="B9" s="95" t="s">
        <v>522</v>
      </c>
      <c r="C9" s="93"/>
      <c r="D9" s="1002"/>
      <c r="E9" s="1003"/>
      <c r="F9" s="1017"/>
      <c r="G9" s="630"/>
    </row>
    <row r="10" spans="1:7" s="99" customFormat="1" x14ac:dyDescent="0.2">
      <c r="A10" s="96" t="s">
        <v>252</v>
      </c>
      <c r="B10" s="97" t="s">
        <v>523</v>
      </c>
      <c r="C10" s="98">
        <v>7100</v>
      </c>
      <c r="D10" s="994">
        <f>E10</f>
        <v>334500</v>
      </c>
      <c r="E10" s="994">
        <f>E13+E17+E20+E45+E52</f>
        <v>334500</v>
      </c>
      <c r="F10" s="991" t="s">
        <v>260</v>
      </c>
      <c r="G10" s="633"/>
    </row>
    <row r="11" spans="1:7" ht="25.5" x14ac:dyDescent="0.2">
      <c r="A11" s="94"/>
      <c r="B11" s="100" t="s">
        <v>574</v>
      </c>
      <c r="C11" s="101"/>
      <c r="D11" s="995"/>
      <c r="E11" s="995"/>
      <c r="F11" s="992"/>
      <c r="G11" s="630"/>
    </row>
    <row r="12" spans="1:7" x14ac:dyDescent="0.2">
      <c r="A12" s="94"/>
      <c r="B12" s="100" t="s">
        <v>525</v>
      </c>
      <c r="C12" s="103"/>
      <c r="D12" s="996"/>
      <c r="E12" s="996"/>
      <c r="F12" s="993"/>
      <c r="G12" s="630"/>
    </row>
    <row r="13" spans="1:7" s="99" customFormat="1" x14ac:dyDescent="0.2">
      <c r="A13" s="96" t="s">
        <v>46</v>
      </c>
      <c r="B13" s="105" t="s">
        <v>524</v>
      </c>
      <c r="C13" s="106">
        <v>7131</v>
      </c>
      <c r="D13" s="994">
        <f>E13</f>
        <v>130200</v>
      </c>
      <c r="E13" s="994">
        <f>E15+E16</f>
        <v>130200</v>
      </c>
      <c r="F13" s="991" t="s">
        <v>260</v>
      </c>
      <c r="G13" s="633"/>
    </row>
    <row r="14" spans="1:7" x14ac:dyDescent="0.2">
      <c r="A14" s="94"/>
      <c r="B14" s="107" t="s">
        <v>525</v>
      </c>
      <c r="C14" s="85"/>
      <c r="D14" s="995"/>
      <c r="E14" s="995"/>
      <c r="F14" s="993"/>
      <c r="G14" s="630"/>
    </row>
    <row r="15" spans="1:7" ht="38.25" x14ac:dyDescent="0.2">
      <c r="A15" s="108" t="s">
        <v>575</v>
      </c>
      <c r="B15" s="109" t="s">
        <v>526</v>
      </c>
      <c r="C15" s="90"/>
      <c r="D15" s="73">
        <f>E15</f>
        <v>1000</v>
      </c>
      <c r="E15" s="687">
        <v>1000</v>
      </c>
      <c r="F15" s="90" t="s">
        <v>260</v>
      </c>
      <c r="G15" s="630"/>
    </row>
    <row r="16" spans="1:7" ht="25.5" x14ac:dyDescent="0.2">
      <c r="A16" s="111">
        <v>1112</v>
      </c>
      <c r="B16" s="109" t="s">
        <v>527</v>
      </c>
      <c r="C16" s="90"/>
      <c r="D16" s="73">
        <f>E16</f>
        <v>129200</v>
      </c>
      <c r="E16" s="110">
        <f>'Sheet1 (2)'!E16+'Sheet1 (2)'!E17</f>
        <v>129200</v>
      </c>
      <c r="F16" s="90" t="s">
        <v>260</v>
      </c>
      <c r="G16" s="630"/>
    </row>
    <row r="17" spans="1:7" s="99" customFormat="1" x14ac:dyDescent="0.2">
      <c r="A17" s="96">
        <v>1120</v>
      </c>
      <c r="B17" s="105" t="s">
        <v>528</v>
      </c>
      <c r="C17" s="106">
        <v>7136</v>
      </c>
      <c r="D17" s="994">
        <f>E17</f>
        <v>187000</v>
      </c>
      <c r="E17" s="994">
        <f>E19</f>
        <v>187000</v>
      </c>
      <c r="F17" s="991" t="s">
        <v>260</v>
      </c>
      <c r="G17" s="633"/>
    </row>
    <row r="18" spans="1:7" x14ac:dyDescent="0.2">
      <c r="A18" s="94"/>
      <c r="B18" s="107" t="s">
        <v>525</v>
      </c>
      <c r="C18" s="85"/>
      <c r="D18" s="995"/>
      <c r="E18" s="995"/>
      <c r="F18" s="993"/>
      <c r="G18" s="630"/>
    </row>
    <row r="19" spans="1:7" ht="21.75" customHeight="1" x14ac:dyDescent="0.2">
      <c r="A19" s="108" t="s">
        <v>576</v>
      </c>
      <c r="B19" s="109" t="s">
        <v>529</v>
      </c>
      <c r="C19" s="90"/>
      <c r="D19" s="73">
        <f>E19</f>
        <v>187000</v>
      </c>
      <c r="E19" s="110">
        <f>'Sheet1 (2)'!E20</f>
        <v>187000</v>
      </c>
      <c r="F19" s="90" t="s">
        <v>260</v>
      </c>
      <c r="G19" s="631"/>
    </row>
    <row r="20" spans="1:7" s="99" customFormat="1" ht="38.25" x14ac:dyDescent="0.2">
      <c r="A20" s="96" t="s">
        <v>49</v>
      </c>
      <c r="B20" s="105" t="s">
        <v>530</v>
      </c>
      <c r="C20" s="106">
        <v>7145</v>
      </c>
      <c r="D20" s="1014">
        <f>E20</f>
        <v>12300</v>
      </c>
      <c r="E20" s="1014">
        <f>'Sheet1 (2)'!E23</f>
        <v>12300</v>
      </c>
      <c r="F20" s="991" t="s">
        <v>260</v>
      </c>
    </row>
    <row r="21" spans="1:7" x14ac:dyDescent="0.2">
      <c r="A21" s="94"/>
      <c r="B21" s="107" t="s">
        <v>525</v>
      </c>
      <c r="C21" s="103"/>
      <c r="D21" s="1015"/>
      <c r="E21" s="1015"/>
      <c r="F21" s="993"/>
    </row>
    <row r="22" spans="1:7" x14ac:dyDescent="0.2">
      <c r="A22" s="112" t="s">
        <v>577</v>
      </c>
      <c r="B22" s="113" t="s">
        <v>531</v>
      </c>
      <c r="C22" s="84">
        <v>71452</v>
      </c>
      <c r="D22" s="1010">
        <f>E22</f>
        <v>0</v>
      </c>
      <c r="E22" s="1010">
        <f>E25+E29+E30+E31+E32+E33+E34+E35+E36+E37+E38+E39+E40+E41+E42+E43+E44</f>
        <v>0</v>
      </c>
      <c r="F22" s="999" t="s">
        <v>260</v>
      </c>
    </row>
    <row r="23" spans="1:7" ht="51" x14ac:dyDescent="0.2">
      <c r="A23" s="115"/>
      <c r="B23" s="116" t="s">
        <v>957</v>
      </c>
      <c r="C23" s="85"/>
      <c r="D23" s="1011"/>
      <c r="E23" s="1011"/>
      <c r="F23" s="1013"/>
    </row>
    <row r="24" spans="1:7" x14ac:dyDescent="0.2">
      <c r="A24" s="117"/>
      <c r="B24" s="118" t="s">
        <v>525</v>
      </c>
      <c r="C24" s="103"/>
      <c r="D24" s="1012"/>
      <c r="E24" s="1012"/>
      <c r="F24" s="1000"/>
    </row>
    <row r="25" spans="1:7" ht="51" x14ac:dyDescent="0.2">
      <c r="A25" s="112" t="s">
        <v>578</v>
      </c>
      <c r="B25" s="120" t="s">
        <v>579</v>
      </c>
      <c r="C25" s="114"/>
      <c r="D25" s="1010">
        <f>E25</f>
        <v>0</v>
      </c>
      <c r="E25" s="1010"/>
      <c r="F25" s="999" t="s">
        <v>260</v>
      </c>
    </row>
    <row r="26" spans="1:7" x14ac:dyDescent="0.2">
      <c r="A26" s="103"/>
      <c r="B26" s="121" t="s">
        <v>808</v>
      </c>
      <c r="C26" s="103"/>
      <c r="D26" s="1011"/>
      <c r="E26" s="1011"/>
      <c r="F26" s="1000"/>
    </row>
    <row r="27" spans="1:7" ht="14.25" x14ac:dyDescent="0.2">
      <c r="A27" s="108" t="s">
        <v>580</v>
      </c>
      <c r="B27" s="122" t="s">
        <v>532</v>
      </c>
      <c r="C27" s="90"/>
      <c r="D27" s="73">
        <f t="shared" ref="D27:D45" si="0">E27</f>
        <v>0</v>
      </c>
      <c r="E27" s="110"/>
      <c r="F27" s="90" t="s">
        <v>260</v>
      </c>
      <c r="G27" s="123"/>
    </row>
    <row r="28" spans="1:7" ht="14.25" x14ac:dyDescent="0.2">
      <c r="A28" s="108" t="s">
        <v>581</v>
      </c>
      <c r="B28" s="122" t="s">
        <v>533</v>
      </c>
      <c r="C28" s="90"/>
      <c r="D28" s="73">
        <f t="shared" si="0"/>
        <v>0</v>
      </c>
      <c r="E28" s="110"/>
      <c r="F28" s="90" t="s">
        <v>260</v>
      </c>
      <c r="G28" s="123"/>
    </row>
    <row r="29" spans="1:7" ht="89.25" x14ac:dyDescent="0.2">
      <c r="A29" s="108" t="s">
        <v>582</v>
      </c>
      <c r="B29" s="124" t="s">
        <v>535</v>
      </c>
      <c r="C29" s="90"/>
      <c r="D29" s="59">
        <f t="shared" si="0"/>
        <v>0</v>
      </c>
      <c r="E29" s="125"/>
      <c r="F29" s="90" t="s">
        <v>260</v>
      </c>
    </row>
    <row r="30" spans="1:7" ht="38.25" x14ac:dyDescent="0.2">
      <c r="A30" s="89" t="s">
        <v>583</v>
      </c>
      <c r="B30" s="124" t="s">
        <v>536</v>
      </c>
      <c r="C30" s="90"/>
      <c r="D30" s="73">
        <f t="shared" si="0"/>
        <v>0</v>
      </c>
      <c r="E30" s="110"/>
      <c r="F30" s="90" t="s">
        <v>260</v>
      </c>
    </row>
    <row r="31" spans="1:7" ht="63.75" x14ac:dyDescent="0.2">
      <c r="A31" s="108" t="s">
        <v>584</v>
      </c>
      <c r="B31" s="124" t="s">
        <v>153</v>
      </c>
      <c r="C31" s="90"/>
      <c r="D31" s="73">
        <f t="shared" si="0"/>
        <v>0</v>
      </c>
      <c r="E31" s="110"/>
      <c r="F31" s="90" t="s">
        <v>260</v>
      </c>
    </row>
    <row r="32" spans="1:7" ht="25.5" x14ac:dyDescent="0.2">
      <c r="A32" s="108" t="s">
        <v>585</v>
      </c>
      <c r="B32" s="124" t="s">
        <v>537</v>
      </c>
      <c r="C32" s="90"/>
      <c r="D32" s="59">
        <f t="shared" si="0"/>
        <v>0</v>
      </c>
      <c r="E32" s="125"/>
      <c r="F32" s="90" t="s">
        <v>260</v>
      </c>
    </row>
    <row r="33" spans="1:6" ht="63.75" x14ac:dyDescent="0.2">
      <c r="A33" s="108" t="s">
        <v>586</v>
      </c>
      <c r="B33" s="124" t="s">
        <v>154</v>
      </c>
      <c r="C33" s="90"/>
      <c r="D33" s="73">
        <f t="shared" si="0"/>
        <v>0</v>
      </c>
      <c r="E33" s="126"/>
      <c r="F33" s="90" t="s">
        <v>260</v>
      </c>
    </row>
    <row r="34" spans="1:6" ht="63.75" x14ac:dyDescent="0.2">
      <c r="A34" s="108" t="s">
        <v>587</v>
      </c>
      <c r="B34" s="124" t="s">
        <v>155</v>
      </c>
      <c r="C34" s="90"/>
      <c r="D34" s="59">
        <f t="shared" si="0"/>
        <v>0</v>
      </c>
      <c r="E34" s="125"/>
      <c r="F34" s="90" t="s">
        <v>260</v>
      </c>
    </row>
    <row r="35" spans="1:6" ht="51" x14ac:dyDescent="0.2">
      <c r="A35" s="108" t="s">
        <v>588</v>
      </c>
      <c r="B35" s="124" t="s">
        <v>156</v>
      </c>
      <c r="C35" s="90"/>
      <c r="D35" s="59">
        <f t="shared" si="0"/>
        <v>0</v>
      </c>
      <c r="E35" s="125"/>
      <c r="F35" s="90" t="s">
        <v>260</v>
      </c>
    </row>
    <row r="36" spans="1:6" ht="25.5" x14ac:dyDescent="0.2">
      <c r="A36" s="108" t="s">
        <v>589</v>
      </c>
      <c r="B36" s="124" t="s">
        <v>157</v>
      </c>
      <c r="C36" s="90"/>
      <c r="D36" s="73">
        <f t="shared" si="0"/>
        <v>0</v>
      </c>
      <c r="E36" s="110"/>
      <c r="F36" s="90" t="s">
        <v>260</v>
      </c>
    </row>
    <row r="37" spans="1:6" ht="38.25" x14ac:dyDescent="0.2">
      <c r="A37" s="108" t="s">
        <v>590</v>
      </c>
      <c r="B37" s="124" t="s">
        <v>158</v>
      </c>
      <c r="C37" s="90"/>
      <c r="D37" s="59">
        <f t="shared" si="0"/>
        <v>0</v>
      </c>
      <c r="E37" s="125"/>
      <c r="F37" s="90" t="s">
        <v>260</v>
      </c>
    </row>
    <row r="38" spans="1:6" ht="63.75" x14ac:dyDescent="0.2">
      <c r="A38" s="108" t="s">
        <v>591</v>
      </c>
      <c r="B38" s="124" t="s">
        <v>159</v>
      </c>
      <c r="C38" s="90"/>
      <c r="D38" s="73">
        <f t="shared" si="0"/>
        <v>0</v>
      </c>
      <c r="E38" s="110"/>
      <c r="F38" s="90" t="s">
        <v>260</v>
      </c>
    </row>
    <row r="39" spans="1:6" ht="38.25" x14ac:dyDescent="0.2">
      <c r="A39" s="108" t="s">
        <v>799</v>
      </c>
      <c r="B39" s="124" t="s">
        <v>160</v>
      </c>
      <c r="C39" s="90"/>
      <c r="D39" s="73">
        <f t="shared" si="0"/>
        <v>0</v>
      </c>
      <c r="E39" s="110"/>
      <c r="F39" s="90" t="s">
        <v>260</v>
      </c>
    </row>
    <row r="40" spans="1:6" x14ac:dyDescent="0.2">
      <c r="A40" s="620" t="s">
        <v>961</v>
      </c>
      <c r="B40" s="124" t="s">
        <v>962</v>
      </c>
      <c r="C40" s="90"/>
      <c r="D40" s="616"/>
      <c r="E40" s="617"/>
      <c r="F40" s="114"/>
    </row>
    <row r="41" spans="1:6" ht="38.25" x14ac:dyDescent="0.2">
      <c r="A41" s="620" t="s">
        <v>963</v>
      </c>
      <c r="B41" s="124" t="s">
        <v>964</v>
      </c>
      <c r="C41" s="90"/>
      <c r="D41" s="616">
        <f>E41</f>
        <v>0</v>
      </c>
      <c r="E41" s="617"/>
      <c r="F41" s="114"/>
    </row>
    <row r="42" spans="1:6" ht="25.5" x14ac:dyDescent="0.2">
      <c r="A42" s="620" t="s">
        <v>965</v>
      </c>
      <c r="B42" s="124" t="s">
        <v>966</v>
      </c>
      <c r="C42" s="90"/>
      <c r="D42" s="616">
        <f>E42</f>
        <v>0</v>
      </c>
      <c r="E42" s="617"/>
      <c r="F42" s="114"/>
    </row>
    <row r="43" spans="1:6" ht="38.25" x14ac:dyDescent="0.2">
      <c r="A43" s="620" t="s">
        <v>968</v>
      </c>
      <c r="B43" s="124" t="s">
        <v>967</v>
      </c>
      <c r="C43" s="90"/>
      <c r="D43" s="616"/>
      <c r="E43" s="617"/>
      <c r="F43" s="114"/>
    </row>
    <row r="44" spans="1:6" x14ac:dyDescent="0.2">
      <c r="A44" s="620" t="s">
        <v>592</v>
      </c>
      <c r="B44" s="124" t="s">
        <v>969</v>
      </c>
      <c r="C44" s="90"/>
      <c r="D44" s="616"/>
      <c r="E44" s="617"/>
      <c r="F44" s="114"/>
    </row>
    <row r="45" spans="1:6" s="99" customFormat="1" ht="38.25" x14ac:dyDescent="0.2">
      <c r="A45" s="96" t="s">
        <v>592</v>
      </c>
      <c r="B45" s="105" t="s">
        <v>538</v>
      </c>
      <c r="C45" s="106">
        <v>7146</v>
      </c>
      <c r="D45" s="994">
        <f t="shared" si="0"/>
        <v>5000</v>
      </c>
      <c r="E45" s="994">
        <f>E47</f>
        <v>5000</v>
      </c>
      <c r="F45" s="991" t="s">
        <v>260</v>
      </c>
    </row>
    <row r="46" spans="1:6" x14ac:dyDescent="0.2">
      <c r="A46" s="94"/>
      <c r="B46" s="107" t="s">
        <v>525</v>
      </c>
      <c r="C46" s="85"/>
      <c r="D46" s="995"/>
      <c r="E46" s="995"/>
      <c r="F46" s="993"/>
    </row>
    <row r="47" spans="1:6" x14ac:dyDescent="0.2">
      <c r="A47" s="112" t="s">
        <v>593</v>
      </c>
      <c r="B47" s="113" t="s">
        <v>539</v>
      </c>
      <c r="C47" s="114"/>
      <c r="D47" s="1010">
        <f>E47</f>
        <v>5000</v>
      </c>
      <c r="E47" s="1010">
        <f>E50+E51</f>
        <v>5000</v>
      </c>
      <c r="F47" s="999" t="s">
        <v>260</v>
      </c>
    </row>
    <row r="48" spans="1:6" x14ac:dyDescent="0.2">
      <c r="A48" s="115"/>
      <c r="B48" s="116" t="s">
        <v>594</v>
      </c>
      <c r="C48" s="101"/>
      <c r="D48" s="1011"/>
      <c r="E48" s="1011"/>
      <c r="F48" s="1013"/>
    </row>
    <row r="49" spans="1:7" x14ac:dyDescent="0.2">
      <c r="A49" s="117"/>
      <c r="B49" s="118" t="s">
        <v>525</v>
      </c>
      <c r="C49" s="103"/>
      <c r="D49" s="1012"/>
      <c r="E49" s="1012"/>
      <c r="F49" s="1000"/>
    </row>
    <row r="50" spans="1:7" ht="89.25" x14ac:dyDescent="0.2">
      <c r="A50" s="117" t="s">
        <v>595</v>
      </c>
      <c r="B50" s="121" t="s">
        <v>540</v>
      </c>
      <c r="C50" s="119"/>
      <c r="D50" s="73">
        <f>E50</f>
        <v>2400</v>
      </c>
      <c r="E50" s="127">
        <v>2400</v>
      </c>
      <c r="F50" s="119" t="s">
        <v>260</v>
      </c>
    </row>
    <row r="51" spans="1:7" ht="89.25" x14ac:dyDescent="0.2">
      <c r="A51" s="89" t="s">
        <v>596</v>
      </c>
      <c r="B51" s="124" t="s">
        <v>541</v>
      </c>
      <c r="C51" s="90"/>
      <c r="D51" s="73">
        <f>E51</f>
        <v>2600</v>
      </c>
      <c r="E51" s="126">
        <v>2600</v>
      </c>
      <c r="F51" s="90" t="s">
        <v>260</v>
      </c>
    </row>
    <row r="52" spans="1:7" s="99" customFormat="1" x14ac:dyDescent="0.2">
      <c r="A52" s="96" t="s">
        <v>597</v>
      </c>
      <c r="B52" s="105" t="s">
        <v>542</v>
      </c>
      <c r="C52" s="98">
        <v>7161</v>
      </c>
      <c r="D52" s="988">
        <f>E52</f>
        <v>0</v>
      </c>
      <c r="E52" s="988">
        <f>E55+E60</f>
        <v>0</v>
      </c>
      <c r="F52" s="991" t="s">
        <v>260</v>
      </c>
    </row>
    <row r="53" spans="1:7" x14ac:dyDescent="0.2">
      <c r="A53" s="115"/>
      <c r="B53" s="116" t="s">
        <v>340</v>
      </c>
      <c r="C53" s="101"/>
      <c r="D53" s="989"/>
      <c r="E53" s="989"/>
      <c r="F53" s="992"/>
    </row>
    <row r="54" spans="1:7" x14ac:dyDescent="0.2">
      <c r="A54" s="94"/>
      <c r="B54" s="107" t="s">
        <v>525</v>
      </c>
      <c r="C54" s="103"/>
      <c r="D54" s="990"/>
      <c r="E54" s="990"/>
      <c r="F54" s="993"/>
    </row>
    <row r="55" spans="1:7" ht="51" x14ac:dyDescent="0.2">
      <c r="A55" s="112" t="s">
        <v>598</v>
      </c>
      <c r="B55" s="113" t="s">
        <v>461</v>
      </c>
      <c r="D55" s="997">
        <f>E55</f>
        <v>0</v>
      </c>
      <c r="E55" s="997">
        <f>E57+E58+E59</f>
        <v>0</v>
      </c>
      <c r="F55" s="999" t="s">
        <v>260</v>
      </c>
    </row>
    <row r="56" spans="1:7" x14ac:dyDescent="0.2">
      <c r="A56" s="117"/>
      <c r="B56" s="118" t="s">
        <v>808</v>
      </c>
      <c r="C56" s="85"/>
      <c r="D56" s="998"/>
      <c r="E56" s="998"/>
      <c r="F56" s="1000"/>
    </row>
    <row r="57" spans="1:7" ht="16.5" customHeight="1" x14ac:dyDescent="0.2">
      <c r="A57" s="128" t="s">
        <v>599</v>
      </c>
      <c r="B57" s="124" t="s">
        <v>543</v>
      </c>
      <c r="C57" s="90"/>
      <c r="D57" s="59">
        <f>E57</f>
        <v>0</v>
      </c>
      <c r="E57" s="125"/>
      <c r="F57" s="90" t="s">
        <v>260</v>
      </c>
    </row>
    <row r="58" spans="1:7" ht="15.75" customHeight="1" x14ac:dyDescent="0.2">
      <c r="A58" s="128" t="s">
        <v>600</v>
      </c>
      <c r="B58" s="124" t="s">
        <v>544</v>
      </c>
      <c r="C58" s="90"/>
      <c r="D58" s="59">
        <f>E58</f>
        <v>0</v>
      </c>
      <c r="E58" s="125"/>
      <c r="F58" s="90" t="s">
        <v>260</v>
      </c>
    </row>
    <row r="59" spans="1:7" ht="25.5" x14ac:dyDescent="0.2">
      <c r="A59" s="128" t="s">
        <v>601</v>
      </c>
      <c r="B59" s="124" t="s">
        <v>161</v>
      </c>
      <c r="C59" s="90"/>
      <c r="D59" s="59">
        <f>E59</f>
        <v>0</v>
      </c>
      <c r="E59" s="125"/>
      <c r="F59" s="90" t="s">
        <v>260</v>
      </c>
    </row>
    <row r="60" spans="1:7" ht="66.75" customHeight="1" x14ac:dyDescent="0.15">
      <c r="A60" s="128" t="s">
        <v>339</v>
      </c>
      <c r="B60" s="109" t="s">
        <v>687</v>
      </c>
      <c r="C60" s="90"/>
      <c r="D60" s="59">
        <f>E60</f>
        <v>0</v>
      </c>
      <c r="E60" s="125"/>
      <c r="F60" s="90" t="s">
        <v>260</v>
      </c>
      <c r="G60" s="129"/>
    </row>
    <row r="61" spans="1:7" s="99" customFormat="1" ht="18" customHeight="1" x14ac:dyDescent="0.2">
      <c r="A61" s="96" t="s">
        <v>253</v>
      </c>
      <c r="B61" s="105" t="s">
        <v>545</v>
      </c>
      <c r="C61" s="98">
        <v>7300</v>
      </c>
      <c r="D61" s="994">
        <f>E61+F61</f>
        <v>2970129.7</v>
      </c>
      <c r="E61" s="994">
        <f>E64+E70+E76</f>
        <v>1770129.7</v>
      </c>
      <c r="F61" s="1007">
        <f>F67+F73+F88</f>
        <v>1200000</v>
      </c>
    </row>
    <row r="62" spans="1:7" ht="25.5" x14ac:dyDescent="0.2">
      <c r="A62" s="94"/>
      <c r="B62" s="107" t="s">
        <v>602</v>
      </c>
      <c r="C62" s="85"/>
      <c r="D62" s="995"/>
      <c r="E62" s="995"/>
      <c r="F62" s="1008"/>
    </row>
    <row r="63" spans="1:7" x14ac:dyDescent="0.2">
      <c r="A63" s="94"/>
      <c r="B63" s="107" t="s">
        <v>525</v>
      </c>
      <c r="C63" s="103"/>
      <c r="D63" s="996"/>
      <c r="E63" s="996"/>
      <c r="F63" s="1009"/>
    </row>
    <row r="64" spans="1:7" s="99" customFormat="1" ht="38.25" x14ac:dyDescent="0.2">
      <c r="A64" s="96" t="s">
        <v>52</v>
      </c>
      <c r="B64" s="105" t="s">
        <v>546</v>
      </c>
      <c r="C64" s="106">
        <v>7311</v>
      </c>
      <c r="D64" s="994">
        <f>E64</f>
        <v>0</v>
      </c>
      <c r="E64" s="994">
        <f>E66</f>
        <v>0</v>
      </c>
      <c r="F64" s="991" t="s">
        <v>260</v>
      </c>
    </row>
    <row r="65" spans="1:7" x14ac:dyDescent="0.2">
      <c r="A65" s="94"/>
      <c r="B65" s="130" t="s">
        <v>525</v>
      </c>
      <c r="C65" s="85"/>
      <c r="D65" s="995"/>
      <c r="E65" s="995"/>
      <c r="F65" s="993"/>
    </row>
    <row r="66" spans="1:7" ht="63.75" x14ac:dyDescent="0.2">
      <c r="A66" s="108" t="s">
        <v>603</v>
      </c>
      <c r="B66" s="113" t="s">
        <v>790</v>
      </c>
      <c r="C66" s="131"/>
      <c r="D66" s="73">
        <f>E66</f>
        <v>0</v>
      </c>
      <c r="E66" s="126"/>
      <c r="F66" s="90" t="s">
        <v>260</v>
      </c>
    </row>
    <row r="67" spans="1:7" s="99" customFormat="1" ht="38.25" x14ac:dyDescent="0.2">
      <c r="A67" s="132" t="s">
        <v>53</v>
      </c>
      <c r="B67" s="105" t="s">
        <v>547</v>
      </c>
      <c r="C67" s="133">
        <v>7312</v>
      </c>
      <c r="D67" s="988">
        <f>F67</f>
        <v>0</v>
      </c>
      <c r="E67" s="991" t="s">
        <v>260</v>
      </c>
      <c r="F67" s="988">
        <f>F69</f>
        <v>0</v>
      </c>
    </row>
    <row r="68" spans="1:7" s="99" customFormat="1" x14ac:dyDescent="0.2">
      <c r="A68" s="134"/>
      <c r="B68" s="130" t="s">
        <v>525</v>
      </c>
      <c r="C68" s="104"/>
      <c r="D68" s="989"/>
      <c r="E68" s="993"/>
      <c r="F68" s="989"/>
    </row>
    <row r="69" spans="1:7" ht="63.75" x14ac:dyDescent="0.2">
      <c r="A69" s="89" t="s">
        <v>54</v>
      </c>
      <c r="B69" s="113" t="s">
        <v>791</v>
      </c>
      <c r="C69" s="131"/>
      <c r="D69" s="59">
        <f>F69</f>
        <v>0</v>
      </c>
      <c r="E69" s="90" t="s">
        <v>260</v>
      </c>
      <c r="F69" s="125"/>
    </row>
    <row r="70" spans="1:7" s="99" customFormat="1" ht="38.25" x14ac:dyDescent="0.2">
      <c r="A70" s="132" t="s">
        <v>604</v>
      </c>
      <c r="B70" s="105" t="s">
        <v>548</v>
      </c>
      <c r="C70" s="133">
        <v>7321</v>
      </c>
      <c r="D70" s="997">
        <f>E70</f>
        <v>0</v>
      </c>
      <c r="E70" s="997">
        <f>E72</f>
        <v>0</v>
      </c>
      <c r="F70" s="991" t="s">
        <v>260</v>
      </c>
    </row>
    <row r="71" spans="1:7" s="99" customFormat="1" x14ac:dyDescent="0.2">
      <c r="A71" s="134"/>
      <c r="B71" s="130" t="s">
        <v>525</v>
      </c>
      <c r="C71" s="104"/>
      <c r="D71" s="998"/>
      <c r="E71" s="998"/>
      <c r="F71" s="993"/>
    </row>
    <row r="72" spans="1:7" ht="51" x14ac:dyDescent="0.2">
      <c r="A72" s="108" t="s">
        <v>605</v>
      </c>
      <c r="B72" s="113" t="s">
        <v>549</v>
      </c>
      <c r="C72" s="131"/>
      <c r="D72" s="59">
        <f>E72</f>
        <v>0</v>
      </c>
      <c r="E72" s="60"/>
      <c r="F72" s="90" t="s">
        <v>260</v>
      </c>
    </row>
    <row r="73" spans="1:7" s="99" customFormat="1" ht="38.25" x14ac:dyDescent="0.2">
      <c r="A73" s="132" t="s">
        <v>606</v>
      </c>
      <c r="B73" s="105" t="s">
        <v>551</v>
      </c>
      <c r="C73" s="133">
        <v>7322</v>
      </c>
      <c r="D73" s="997">
        <f>F73</f>
        <v>0</v>
      </c>
      <c r="E73" s="991" t="s">
        <v>260</v>
      </c>
      <c r="F73" s="997">
        <f>F75</f>
        <v>0</v>
      </c>
    </row>
    <row r="74" spans="1:7" s="99" customFormat="1" x14ac:dyDescent="0.2">
      <c r="A74" s="134"/>
      <c r="B74" s="130" t="s">
        <v>525</v>
      </c>
      <c r="C74" s="104"/>
      <c r="D74" s="998"/>
      <c r="E74" s="993"/>
      <c r="F74" s="998"/>
    </row>
    <row r="75" spans="1:7" ht="51" x14ac:dyDescent="0.2">
      <c r="A75" s="108" t="s">
        <v>607</v>
      </c>
      <c r="B75" s="113" t="s">
        <v>552</v>
      </c>
      <c r="C75" s="131"/>
      <c r="D75" s="59">
        <f>F75</f>
        <v>0</v>
      </c>
      <c r="E75" s="90" t="s">
        <v>260</v>
      </c>
      <c r="F75" s="60"/>
    </row>
    <row r="76" spans="1:7" s="99" customFormat="1" ht="38.25" x14ac:dyDescent="0.2">
      <c r="A76" s="96" t="s">
        <v>608</v>
      </c>
      <c r="B76" s="105" t="s">
        <v>554</v>
      </c>
      <c r="C76" s="98">
        <v>7331</v>
      </c>
      <c r="D76" s="1010">
        <f>E76</f>
        <v>1770129.7</v>
      </c>
      <c r="E76" s="1010">
        <f>E79+E80+E84+E85</f>
        <v>1770129.7</v>
      </c>
      <c r="F76" s="991" t="s">
        <v>260</v>
      </c>
    </row>
    <row r="77" spans="1:7" x14ac:dyDescent="0.2">
      <c r="A77" s="94"/>
      <c r="B77" s="107" t="s">
        <v>789</v>
      </c>
      <c r="C77" s="85"/>
      <c r="D77" s="1011"/>
      <c r="E77" s="1011"/>
      <c r="F77" s="992"/>
    </row>
    <row r="78" spans="1:7" x14ac:dyDescent="0.2">
      <c r="A78" s="94"/>
      <c r="B78" s="107" t="s">
        <v>808</v>
      </c>
      <c r="C78" s="103"/>
      <c r="D78" s="1012"/>
      <c r="E78" s="1012"/>
      <c r="F78" s="993"/>
      <c r="G78" s="630"/>
    </row>
    <row r="79" spans="1:7" ht="38.25" x14ac:dyDescent="0.2">
      <c r="A79" s="112" t="s">
        <v>609</v>
      </c>
      <c r="B79" s="113" t="s">
        <v>555</v>
      </c>
      <c r="D79" s="73">
        <f>E79</f>
        <v>1764629.7</v>
      </c>
      <c r="E79" s="74">
        <f>'Sheet1 (2)'!E80</f>
        <v>1764629.7</v>
      </c>
      <c r="F79" s="114" t="s">
        <v>260</v>
      </c>
      <c r="G79" s="631"/>
    </row>
    <row r="80" spans="1:7" ht="25.5" x14ac:dyDescent="0.2">
      <c r="A80" s="112" t="s">
        <v>610</v>
      </c>
      <c r="B80" s="113" t="s">
        <v>162</v>
      </c>
      <c r="C80" s="135"/>
      <c r="D80" s="1010">
        <f>E80</f>
        <v>0</v>
      </c>
      <c r="E80" s="1010">
        <f>E82+E83</f>
        <v>0</v>
      </c>
      <c r="F80" s="999" t="s">
        <v>260</v>
      </c>
      <c r="G80" s="631"/>
    </row>
    <row r="81" spans="1:8" x14ac:dyDescent="0.2">
      <c r="A81" s="117"/>
      <c r="B81" s="121" t="s">
        <v>525</v>
      </c>
      <c r="C81" s="136"/>
      <c r="D81" s="1012"/>
      <c r="E81" s="1012"/>
      <c r="F81" s="1000"/>
      <c r="G81" s="631"/>
    </row>
    <row r="82" spans="1:8" ht="63.75" x14ac:dyDescent="0.2">
      <c r="A82" s="108" t="s">
        <v>611</v>
      </c>
      <c r="B82" s="122" t="s">
        <v>556</v>
      </c>
      <c r="C82" s="90"/>
      <c r="D82" s="59">
        <f>E82</f>
        <v>0</v>
      </c>
      <c r="E82" s="125"/>
      <c r="F82" s="90" t="s">
        <v>260</v>
      </c>
      <c r="G82" s="631"/>
    </row>
    <row r="83" spans="1:8" x14ac:dyDescent="0.2">
      <c r="A83" s="108" t="s">
        <v>612</v>
      </c>
      <c r="B83" s="122" t="s">
        <v>792</v>
      </c>
      <c r="C83" s="90"/>
      <c r="D83" s="73">
        <f>E83</f>
        <v>0</v>
      </c>
      <c r="E83" s="125"/>
      <c r="F83" s="90" t="s">
        <v>260</v>
      </c>
      <c r="G83" s="632"/>
    </row>
    <row r="84" spans="1:8" ht="25.5" x14ac:dyDescent="0.2">
      <c r="A84" s="108" t="s">
        <v>613</v>
      </c>
      <c r="B84" s="113" t="s">
        <v>163</v>
      </c>
      <c r="C84" s="131"/>
      <c r="D84" s="126">
        <f>E84</f>
        <v>5500</v>
      </c>
      <c r="E84" s="126">
        <f>'Sheet1 (2)'!E85</f>
        <v>5500</v>
      </c>
      <c r="F84" s="90" t="s">
        <v>260</v>
      </c>
    </row>
    <row r="85" spans="1:8" ht="37.5" customHeight="1" x14ac:dyDescent="0.2">
      <c r="A85" s="112" t="s">
        <v>614</v>
      </c>
      <c r="B85" s="113" t="s">
        <v>958</v>
      </c>
      <c r="C85" s="135"/>
      <c r="D85" s="997">
        <f>E85</f>
        <v>0</v>
      </c>
      <c r="E85" s="997">
        <f>E87</f>
        <v>0</v>
      </c>
      <c r="F85" s="999" t="s">
        <v>260</v>
      </c>
    </row>
    <row r="86" spans="1:8" ht="0.75" hidden="1" customHeight="1" x14ac:dyDescent="0.2">
      <c r="A86" s="137"/>
      <c r="B86" s="130"/>
      <c r="C86" s="103"/>
      <c r="D86" s="998"/>
      <c r="E86" s="998"/>
      <c r="F86" s="1000"/>
    </row>
    <row r="87" spans="1:8" ht="0.75" hidden="1" customHeight="1" x14ac:dyDescent="0.2">
      <c r="A87" s="108"/>
      <c r="B87" s="122"/>
      <c r="C87" s="131"/>
      <c r="D87" s="59">
        <f>E87</f>
        <v>0</v>
      </c>
      <c r="E87" s="125"/>
      <c r="F87" s="90" t="s">
        <v>260</v>
      </c>
    </row>
    <row r="88" spans="1:8" s="99" customFormat="1" ht="38.25" x14ac:dyDescent="0.2">
      <c r="A88" s="96" t="s">
        <v>615</v>
      </c>
      <c r="B88" s="105" t="s">
        <v>557</v>
      </c>
      <c r="C88" s="618">
        <v>7332</v>
      </c>
      <c r="D88" s="994">
        <f>F88</f>
        <v>1200000</v>
      </c>
      <c r="E88" s="991" t="s">
        <v>260</v>
      </c>
      <c r="F88" s="1007">
        <f>F91+F92</f>
        <v>1200000</v>
      </c>
      <c r="H88" s="657"/>
    </row>
    <row r="89" spans="1:8" x14ac:dyDescent="0.2">
      <c r="A89" s="94"/>
      <c r="B89" s="107" t="s">
        <v>793</v>
      </c>
      <c r="C89" s="619"/>
      <c r="D89" s="995"/>
      <c r="E89" s="992"/>
      <c r="F89" s="1008"/>
    </row>
    <row r="90" spans="1:8" x14ac:dyDescent="0.2">
      <c r="A90" s="94"/>
      <c r="B90" s="130" t="s">
        <v>525</v>
      </c>
      <c r="C90" s="619"/>
      <c r="D90" s="996"/>
      <c r="E90" s="993"/>
      <c r="F90" s="1009"/>
    </row>
    <row r="91" spans="1:8" ht="38.25" x14ac:dyDescent="0.2">
      <c r="A91" s="108" t="s">
        <v>616</v>
      </c>
      <c r="B91" s="113" t="s">
        <v>558</v>
      </c>
      <c r="C91" s="131"/>
      <c r="D91" s="73">
        <f>F91</f>
        <v>1200000</v>
      </c>
      <c r="E91" s="90" t="s">
        <v>260</v>
      </c>
      <c r="F91" s="661">
        <f>'Sheet1 (2)'!F90</f>
        <v>1200000</v>
      </c>
    </row>
    <row r="92" spans="1:8" ht="38.25" x14ac:dyDescent="0.2">
      <c r="A92" s="112" t="s">
        <v>617</v>
      </c>
      <c r="B92" s="113" t="s">
        <v>959</v>
      </c>
      <c r="C92" s="135"/>
      <c r="D92" s="997">
        <f>F92</f>
        <v>0</v>
      </c>
      <c r="E92" s="999" t="s">
        <v>260</v>
      </c>
      <c r="F92" s="997">
        <f>F94</f>
        <v>0</v>
      </c>
    </row>
    <row r="93" spans="1:8" x14ac:dyDescent="0.2">
      <c r="A93" s="94"/>
      <c r="B93" s="107"/>
      <c r="C93" s="103"/>
      <c r="D93" s="998"/>
      <c r="E93" s="1000"/>
      <c r="F93" s="998"/>
    </row>
    <row r="94" spans="1:8" hidden="1" x14ac:dyDescent="0.2">
      <c r="A94" s="108"/>
      <c r="B94" s="122"/>
      <c r="C94" s="131"/>
      <c r="D94" s="59">
        <f>F94</f>
        <v>0</v>
      </c>
      <c r="E94" s="90" t="s">
        <v>260</v>
      </c>
      <c r="F94" s="125"/>
    </row>
    <row r="95" spans="1:8" s="99" customFormat="1" x14ac:dyDescent="0.2">
      <c r="A95" s="96" t="s">
        <v>254</v>
      </c>
      <c r="B95" s="105" t="s">
        <v>559</v>
      </c>
      <c r="C95" s="98">
        <v>7400</v>
      </c>
      <c r="D95" s="1001">
        <f>E95+F95-F141</f>
        <v>154459</v>
      </c>
      <c r="E95" s="1004">
        <f>E101+E104+E111+E116+E122+E127+E137</f>
        <v>154459</v>
      </c>
      <c r="F95" s="1004">
        <f>F98+F132+F137</f>
        <v>350000</v>
      </c>
    </row>
    <row r="96" spans="1:8" ht="25.5" x14ac:dyDescent="0.2">
      <c r="A96" s="94"/>
      <c r="B96" s="107" t="s">
        <v>960</v>
      </c>
      <c r="C96" s="85"/>
      <c r="D96" s="1002"/>
      <c r="E96" s="1005"/>
      <c r="F96" s="1005"/>
    </row>
    <row r="97" spans="1:6" x14ac:dyDescent="0.2">
      <c r="A97" s="94"/>
      <c r="B97" s="107" t="s">
        <v>525</v>
      </c>
      <c r="C97" s="103"/>
      <c r="D97" s="1003"/>
      <c r="E97" s="1006"/>
      <c r="F97" s="1006"/>
    </row>
    <row r="98" spans="1:6" s="99" customFormat="1" x14ac:dyDescent="0.2">
      <c r="A98" s="96" t="s">
        <v>58</v>
      </c>
      <c r="B98" s="105" t="s">
        <v>560</v>
      </c>
      <c r="C98" s="106">
        <v>7411</v>
      </c>
      <c r="D98" s="988">
        <f>F98</f>
        <v>0</v>
      </c>
      <c r="E98" s="991" t="s">
        <v>260</v>
      </c>
      <c r="F98" s="988">
        <f>F100</f>
        <v>0</v>
      </c>
    </row>
    <row r="99" spans="1:6" x14ac:dyDescent="0.2">
      <c r="A99" s="94"/>
      <c r="B99" s="107" t="s">
        <v>525</v>
      </c>
      <c r="C99" s="85"/>
      <c r="D99" s="990"/>
      <c r="E99" s="993"/>
      <c r="F99" s="990"/>
    </row>
    <row r="100" spans="1:6" ht="51" x14ac:dyDescent="0.2">
      <c r="A100" s="108" t="s">
        <v>618</v>
      </c>
      <c r="B100" s="109" t="s">
        <v>456</v>
      </c>
      <c r="C100" s="131"/>
      <c r="D100" s="59">
        <f>F100</f>
        <v>0</v>
      </c>
      <c r="E100" s="90" t="s">
        <v>260</v>
      </c>
      <c r="F100" s="60"/>
    </row>
    <row r="101" spans="1:6" s="99" customFormat="1" x14ac:dyDescent="0.2">
      <c r="A101" s="96" t="s">
        <v>619</v>
      </c>
      <c r="B101" s="105" t="s">
        <v>561</v>
      </c>
      <c r="C101" s="106">
        <v>7412</v>
      </c>
      <c r="D101" s="988">
        <f>E101</f>
        <v>0</v>
      </c>
      <c r="E101" s="988">
        <f>E103</f>
        <v>0</v>
      </c>
      <c r="F101" s="991" t="s">
        <v>260</v>
      </c>
    </row>
    <row r="102" spans="1:6" x14ac:dyDescent="0.2">
      <c r="A102" s="94"/>
      <c r="B102" s="107" t="s">
        <v>525</v>
      </c>
      <c r="C102" s="85"/>
      <c r="D102" s="990"/>
      <c r="E102" s="990"/>
      <c r="F102" s="993"/>
    </row>
    <row r="103" spans="1:6" ht="38.25" x14ac:dyDescent="0.2">
      <c r="A103" s="108" t="s">
        <v>620</v>
      </c>
      <c r="B103" s="113" t="s">
        <v>71</v>
      </c>
      <c r="C103" s="131"/>
      <c r="D103" s="59">
        <f>E103</f>
        <v>0</v>
      </c>
      <c r="E103" s="60"/>
      <c r="F103" s="90" t="s">
        <v>260</v>
      </c>
    </row>
    <row r="104" spans="1:6" s="99" customFormat="1" x14ac:dyDescent="0.2">
      <c r="A104" s="96" t="s">
        <v>621</v>
      </c>
      <c r="B104" s="105" t="s">
        <v>562</v>
      </c>
      <c r="C104" s="106">
        <v>7415</v>
      </c>
      <c r="D104" s="994">
        <f>E104</f>
        <v>60840</v>
      </c>
      <c r="E104" s="994">
        <f>E107+E108+E109+E110</f>
        <v>60840</v>
      </c>
      <c r="F104" s="991" t="s">
        <v>260</v>
      </c>
    </row>
    <row r="105" spans="1:6" x14ac:dyDescent="0.2">
      <c r="A105" s="94"/>
      <c r="B105" s="107" t="s">
        <v>622</v>
      </c>
      <c r="C105" s="85"/>
      <c r="D105" s="995"/>
      <c r="E105" s="995"/>
      <c r="F105" s="992"/>
    </row>
    <row r="106" spans="1:6" x14ac:dyDescent="0.2">
      <c r="A106" s="94"/>
      <c r="B106" s="107" t="s">
        <v>525</v>
      </c>
      <c r="C106" s="85"/>
      <c r="D106" s="996"/>
      <c r="E106" s="996"/>
      <c r="F106" s="993"/>
    </row>
    <row r="107" spans="1:6" ht="25.5" x14ac:dyDescent="0.2">
      <c r="A107" s="108" t="s">
        <v>623</v>
      </c>
      <c r="B107" s="113" t="s">
        <v>794</v>
      </c>
      <c r="C107" s="131"/>
      <c r="D107" s="73">
        <f>E107</f>
        <v>46340</v>
      </c>
      <c r="E107" s="74">
        <f>'Sheet1 (2)'!E104</f>
        <v>46340</v>
      </c>
      <c r="F107" s="90" t="s">
        <v>260</v>
      </c>
    </row>
    <row r="108" spans="1:6" ht="38.25" x14ac:dyDescent="0.2">
      <c r="A108" s="108" t="s">
        <v>624</v>
      </c>
      <c r="B108" s="113" t="s">
        <v>795</v>
      </c>
      <c r="C108" s="131"/>
      <c r="D108" s="59">
        <f>E108</f>
        <v>6500</v>
      </c>
      <c r="E108" s="60">
        <f>'Sheet1 (2)'!E105</f>
        <v>6500</v>
      </c>
      <c r="F108" s="90" t="s">
        <v>260</v>
      </c>
    </row>
    <row r="109" spans="1:6" ht="49.5" customHeight="1" x14ac:dyDescent="0.2">
      <c r="A109" s="108" t="s">
        <v>625</v>
      </c>
      <c r="B109" s="113" t="s">
        <v>563</v>
      </c>
      <c r="C109" s="131"/>
      <c r="D109" s="59">
        <f>E109</f>
        <v>0</v>
      </c>
      <c r="E109" s="60"/>
      <c r="F109" s="90" t="s">
        <v>260</v>
      </c>
    </row>
    <row r="110" spans="1:6" ht="24" customHeight="1" x14ac:dyDescent="0.2">
      <c r="A110" s="89" t="s">
        <v>458</v>
      </c>
      <c r="B110" s="113" t="s">
        <v>564</v>
      </c>
      <c r="C110" s="131"/>
      <c r="D110" s="73">
        <f>E110</f>
        <v>8000</v>
      </c>
      <c r="E110" s="74">
        <f>'Sheet1 (2)'!E107</f>
        <v>8000</v>
      </c>
      <c r="F110" s="90" t="s">
        <v>260</v>
      </c>
    </row>
    <row r="111" spans="1:6" s="99" customFormat="1" ht="38.25" x14ac:dyDescent="0.2">
      <c r="A111" s="96" t="s">
        <v>459</v>
      </c>
      <c r="B111" s="105" t="s">
        <v>565</v>
      </c>
      <c r="C111" s="106">
        <v>7421</v>
      </c>
      <c r="D111" s="994">
        <f>E111</f>
        <v>1999</v>
      </c>
      <c r="E111" s="994">
        <f>SUM(E114:E115)</f>
        <v>1999</v>
      </c>
      <c r="F111" s="991" t="s">
        <v>260</v>
      </c>
    </row>
    <row r="112" spans="1:6" x14ac:dyDescent="0.2">
      <c r="A112" s="94"/>
      <c r="B112" s="107" t="s">
        <v>165</v>
      </c>
      <c r="C112" s="85"/>
      <c r="D112" s="995"/>
      <c r="E112" s="995"/>
      <c r="F112" s="992"/>
    </row>
    <row r="113" spans="1:7" x14ac:dyDescent="0.2">
      <c r="A113" s="94"/>
      <c r="B113" s="107" t="s">
        <v>525</v>
      </c>
      <c r="C113" s="85"/>
      <c r="D113" s="996"/>
      <c r="E113" s="996"/>
      <c r="F113" s="993"/>
    </row>
    <row r="114" spans="1:7" ht="102" x14ac:dyDescent="0.2">
      <c r="A114" s="108" t="s">
        <v>460</v>
      </c>
      <c r="B114" s="109" t="s">
        <v>796</v>
      </c>
      <c r="C114" s="131"/>
      <c r="D114" s="59">
        <f>E114</f>
        <v>0</v>
      </c>
      <c r="E114" s="125"/>
      <c r="F114" s="90" t="s">
        <v>260</v>
      </c>
    </row>
    <row r="115" spans="1:7" s="99" customFormat="1" ht="51" x14ac:dyDescent="0.2">
      <c r="A115" s="108" t="s">
        <v>164</v>
      </c>
      <c r="B115" s="113" t="s">
        <v>797</v>
      </c>
      <c r="C115" s="90"/>
      <c r="D115" s="73">
        <f>E115</f>
        <v>1999</v>
      </c>
      <c r="E115" s="110">
        <v>1999</v>
      </c>
      <c r="F115" s="90" t="s">
        <v>260</v>
      </c>
    </row>
    <row r="116" spans="1:7" s="99" customFormat="1" x14ac:dyDescent="0.2">
      <c r="A116" s="96" t="s">
        <v>626</v>
      </c>
      <c r="B116" s="105" t="s">
        <v>566</v>
      </c>
      <c r="C116" s="106">
        <v>7422</v>
      </c>
      <c r="D116" s="994">
        <f>E116</f>
        <v>70020</v>
      </c>
      <c r="E116" s="994">
        <f>E119+E120+E121</f>
        <v>70020</v>
      </c>
      <c r="F116" s="991" t="s">
        <v>260</v>
      </c>
    </row>
    <row r="117" spans="1:7" x14ac:dyDescent="0.2">
      <c r="A117" s="94"/>
      <c r="B117" s="107" t="s">
        <v>166</v>
      </c>
      <c r="C117" s="85"/>
      <c r="D117" s="995"/>
      <c r="E117" s="995"/>
      <c r="F117" s="992"/>
    </row>
    <row r="118" spans="1:7" x14ac:dyDescent="0.2">
      <c r="A118" s="94"/>
      <c r="B118" s="107" t="s">
        <v>525</v>
      </c>
      <c r="C118" s="85"/>
      <c r="D118" s="996"/>
      <c r="E118" s="996"/>
      <c r="F118" s="993"/>
    </row>
    <row r="119" spans="1:7" s="99" customFormat="1" x14ac:dyDescent="0.2">
      <c r="A119" s="108" t="s">
        <v>627</v>
      </c>
      <c r="B119" s="113" t="s">
        <v>567</v>
      </c>
      <c r="C119" s="138"/>
      <c r="D119" s="73">
        <f>E119</f>
        <v>65020</v>
      </c>
      <c r="E119" s="74">
        <f>'Sheet1 (2)'!E117</f>
        <v>65020</v>
      </c>
      <c r="F119" s="90" t="s">
        <v>260</v>
      </c>
      <c r="G119" s="657"/>
    </row>
    <row r="120" spans="1:7" ht="38.25" x14ac:dyDescent="0.2">
      <c r="A120" s="108" t="s">
        <v>628</v>
      </c>
      <c r="B120" s="113" t="s">
        <v>568</v>
      </c>
      <c r="C120" s="90"/>
      <c r="D120" s="73">
        <f>E120</f>
        <v>5000</v>
      </c>
      <c r="E120" s="74">
        <f>'Sheet1 (2)'!E122</f>
        <v>5000</v>
      </c>
      <c r="F120" s="90" t="s">
        <v>260</v>
      </c>
    </row>
    <row r="121" spans="1:7" ht="63.75" x14ac:dyDescent="0.2">
      <c r="A121" s="108" t="s">
        <v>629</v>
      </c>
      <c r="B121" s="113" t="s">
        <v>798</v>
      </c>
      <c r="C121" s="90"/>
      <c r="D121" s="73">
        <f>E121</f>
        <v>0</v>
      </c>
      <c r="E121" s="110"/>
      <c r="F121" s="90" t="s">
        <v>260</v>
      </c>
    </row>
    <row r="122" spans="1:7" s="99" customFormat="1" x14ac:dyDescent="0.2">
      <c r="A122" s="96" t="s">
        <v>630</v>
      </c>
      <c r="B122" s="105" t="s">
        <v>569</v>
      </c>
      <c r="C122" s="106">
        <v>7431</v>
      </c>
      <c r="D122" s="994">
        <f>E122</f>
        <v>400</v>
      </c>
      <c r="E122" s="994">
        <f>E125+E126</f>
        <v>400</v>
      </c>
      <c r="F122" s="991" t="s">
        <v>260</v>
      </c>
    </row>
    <row r="123" spans="1:7" x14ac:dyDescent="0.2">
      <c r="A123" s="94"/>
      <c r="B123" s="107" t="s">
        <v>631</v>
      </c>
      <c r="C123" s="85"/>
      <c r="D123" s="995"/>
      <c r="E123" s="995"/>
      <c r="F123" s="992"/>
    </row>
    <row r="124" spans="1:7" x14ac:dyDescent="0.2">
      <c r="A124" s="94"/>
      <c r="B124" s="107" t="s">
        <v>525</v>
      </c>
      <c r="C124" s="85"/>
      <c r="D124" s="996"/>
      <c r="E124" s="996"/>
      <c r="F124" s="993"/>
    </row>
    <row r="125" spans="1:7" ht="51" x14ac:dyDescent="0.2">
      <c r="A125" s="108" t="s">
        <v>632</v>
      </c>
      <c r="B125" s="113" t="s">
        <v>267</v>
      </c>
      <c r="C125" s="131"/>
      <c r="D125" s="73">
        <f>E125</f>
        <v>200</v>
      </c>
      <c r="E125" s="110">
        <v>200</v>
      </c>
      <c r="F125" s="90" t="s">
        <v>260</v>
      </c>
    </row>
    <row r="126" spans="1:7" s="99" customFormat="1" ht="38.25" x14ac:dyDescent="0.2">
      <c r="A126" s="108" t="s">
        <v>633</v>
      </c>
      <c r="B126" s="113" t="s">
        <v>167</v>
      </c>
      <c r="C126" s="131"/>
      <c r="D126" s="59">
        <f>E126</f>
        <v>200</v>
      </c>
      <c r="E126" s="125">
        <v>200</v>
      </c>
      <c r="F126" s="90" t="s">
        <v>260</v>
      </c>
    </row>
    <row r="127" spans="1:7" s="99" customFormat="1" x14ac:dyDescent="0.2">
      <c r="A127" s="96" t="s">
        <v>634</v>
      </c>
      <c r="B127" s="105" t="s">
        <v>168</v>
      </c>
      <c r="C127" s="106">
        <v>7441</v>
      </c>
      <c r="D127" s="988">
        <f>E127</f>
        <v>0</v>
      </c>
      <c r="E127" s="988">
        <f>E130+E131</f>
        <v>0</v>
      </c>
      <c r="F127" s="991" t="s">
        <v>260</v>
      </c>
    </row>
    <row r="128" spans="1:7" x14ac:dyDescent="0.2">
      <c r="A128" s="94"/>
      <c r="B128" s="107" t="s">
        <v>635</v>
      </c>
      <c r="C128" s="85"/>
      <c r="D128" s="989"/>
      <c r="E128" s="989"/>
      <c r="F128" s="992"/>
    </row>
    <row r="129" spans="1:9" x14ac:dyDescent="0.2">
      <c r="A129" s="137"/>
      <c r="B129" s="107" t="s">
        <v>525</v>
      </c>
      <c r="C129" s="103"/>
      <c r="D129" s="990"/>
      <c r="E129" s="990"/>
      <c r="F129" s="993"/>
    </row>
    <row r="130" spans="1:9" s="99" customFormat="1" ht="102" x14ac:dyDescent="0.2">
      <c r="A130" s="94" t="s">
        <v>636</v>
      </c>
      <c r="B130" s="109" t="s">
        <v>69</v>
      </c>
      <c r="C130" s="131"/>
      <c r="D130" s="59">
        <f>E130</f>
        <v>0</v>
      </c>
      <c r="E130" s="60"/>
      <c r="F130" s="90" t="s">
        <v>260</v>
      </c>
    </row>
    <row r="131" spans="1:9" s="99" customFormat="1" ht="102" x14ac:dyDescent="0.2">
      <c r="A131" s="108" t="s">
        <v>465</v>
      </c>
      <c r="B131" s="109" t="s">
        <v>70</v>
      </c>
      <c r="C131" s="136"/>
      <c r="D131" s="59">
        <f>E131</f>
        <v>0</v>
      </c>
      <c r="E131" s="60"/>
      <c r="F131" s="90" t="s">
        <v>260</v>
      </c>
    </row>
    <row r="132" spans="1:9" s="99" customFormat="1" ht="25.5" x14ac:dyDescent="0.2">
      <c r="A132" s="96" t="s">
        <v>637</v>
      </c>
      <c r="B132" s="105" t="s">
        <v>486</v>
      </c>
      <c r="C132" s="106">
        <v>7442</v>
      </c>
      <c r="D132" s="988">
        <f>F132</f>
        <v>0</v>
      </c>
      <c r="E132" s="991" t="s">
        <v>260</v>
      </c>
      <c r="F132" s="988">
        <f>F135+F136</f>
        <v>0</v>
      </c>
    </row>
    <row r="133" spans="1:9" x14ac:dyDescent="0.2">
      <c r="A133" s="94"/>
      <c r="B133" s="107" t="s">
        <v>169</v>
      </c>
      <c r="C133" s="85"/>
      <c r="D133" s="989"/>
      <c r="E133" s="992"/>
      <c r="F133" s="989"/>
    </row>
    <row r="134" spans="1:9" x14ac:dyDescent="0.2">
      <c r="A134" s="94"/>
      <c r="B134" s="107" t="s">
        <v>525</v>
      </c>
      <c r="C134" s="85"/>
      <c r="D134" s="990"/>
      <c r="E134" s="993"/>
      <c r="F134" s="990"/>
    </row>
    <row r="135" spans="1:9" ht="114.75" x14ac:dyDescent="0.2">
      <c r="A135" s="108" t="s">
        <v>638</v>
      </c>
      <c r="B135" s="109" t="s">
        <v>570</v>
      </c>
      <c r="C135" s="131"/>
      <c r="D135" s="59">
        <f>F135</f>
        <v>0</v>
      </c>
      <c r="E135" s="90" t="s">
        <v>260</v>
      </c>
      <c r="F135" s="125"/>
    </row>
    <row r="136" spans="1:9" s="99" customFormat="1" ht="114.75" x14ac:dyDescent="0.2">
      <c r="A136" s="108" t="s">
        <v>639</v>
      </c>
      <c r="B136" s="113" t="s">
        <v>571</v>
      </c>
      <c r="C136" s="131"/>
      <c r="D136" s="59">
        <f>F136</f>
        <v>0</v>
      </c>
      <c r="E136" s="90" t="s">
        <v>260</v>
      </c>
      <c r="F136" s="139"/>
    </row>
    <row r="137" spans="1:9" s="99" customFormat="1" x14ac:dyDescent="0.2">
      <c r="A137" s="112" t="s">
        <v>170</v>
      </c>
      <c r="B137" s="105" t="s">
        <v>266</v>
      </c>
      <c r="C137" s="98">
        <v>7451</v>
      </c>
      <c r="D137" s="985">
        <f>E137+F137-F141</f>
        <v>21200</v>
      </c>
      <c r="E137" s="985">
        <f>E142</f>
        <v>21200</v>
      </c>
      <c r="F137" s="985">
        <f>F140+F141+F142</f>
        <v>350000</v>
      </c>
    </row>
    <row r="138" spans="1:9" x14ac:dyDescent="0.2">
      <c r="A138" s="115"/>
      <c r="B138" s="107" t="s">
        <v>487</v>
      </c>
      <c r="C138" s="102"/>
      <c r="D138" s="986"/>
      <c r="E138" s="986"/>
      <c r="F138" s="986"/>
    </row>
    <row r="139" spans="1:9" x14ac:dyDescent="0.2">
      <c r="A139" s="117"/>
      <c r="B139" s="107" t="s">
        <v>525</v>
      </c>
      <c r="C139" s="104"/>
      <c r="D139" s="987"/>
      <c r="E139" s="987"/>
      <c r="F139" s="987"/>
    </row>
    <row r="140" spans="1:9" ht="25.5" x14ac:dyDescent="0.2">
      <c r="A140" s="108" t="s">
        <v>171</v>
      </c>
      <c r="B140" s="113" t="s">
        <v>572</v>
      </c>
      <c r="C140" s="131"/>
      <c r="D140" s="706" t="s">
        <v>250</v>
      </c>
      <c r="E140" s="90" t="s">
        <v>260</v>
      </c>
      <c r="F140" s="125"/>
    </row>
    <row r="141" spans="1:9" ht="38.25" x14ac:dyDescent="0.2">
      <c r="A141" s="108" t="s">
        <v>172</v>
      </c>
      <c r="B141" s="113" t="s">
        <v>801</v>
      </c>
      <c r="C141" s="131"/>
      <c r="D141" s="707" t="s">
        <v>250</v>
      </c>
      <c r="E141" s="90" t="s">
        <v>260</v>
      </c>
      <c r="F141" s="126">
        <f>'Sheet1 (2)'!F142</f>
        <v>350000</v>
      </c>
      <c r="H141" s="630"/>
      <c r="I141" s="651"/>
    </row>
    <row r="142" spans="1:9" ht="38.25" x14ac:dyDescent="0.2">
      <c r="A142" s="108" t="s">
        <v>173</v>
      </c>
      <c r="B142" s="109" t="s">
        <v>457</v>
      </c>
      <c r="C142" s="131"/>
      <c r="D142" s="707">
        <f>E142+F142</f>
        <v>21200</v>
      </c>
      <c r="E142" s="126">
        <f>'Sheet1 (2)'!E143</f>
        <v>21200</v>
      </c>
      <c r="F142" s="125"/>
      <c r="H142" s="651"/>
    </row>
    <row r="143" spans="1:9" x14ac:dyDescent="0.2">
      <c r="A143" s="85"/>
      <c r="B143" s="85"/>
      <c r="C143" s="85"/>
      <c r="D143" s="85"/>
      <c r="E143" s="654"/>
      <c r="F143" s="85"/>
    </row>
    <row r="144" spans="1:9" x14ac:dyDescent="0.2">
      <c r="A144" s="85"/>
      <c r="B144" s="85"/>
      <c r="C144" s="85"/>
      <c r="D144" s="85"/>
      <c r="E144" s="655"/>
      <c r="F144" s="85"/>
    </row>
    <row r="145" spans="1:7" x14ac:dyDescent="0.2">
      <c r="A145" s="85"/>
      <c r="B145" s="85"/>
      <c r="C145" s="85"/>
      <c r="D145" s="85"/>
      <c r="E145" s="85"/>
      <c r="F145" s="85"/>
    </row>
    <row r="146" spans="1:7" x14ac:dyDescent="0.2">
      <c r="B146" s="85"/>
      <c r="C146" s="85"/>
      <c r="D146" s="85"/>
      <c r="E146" s="85"/>
      <c r="F146" s="85"/>
    </row>
    <row r="147" spans="1:7" x14ac:dyDescent="0.2">
      <c r="B147" s="85"/>
      <c r="C147" s="85"/>
      <c r="D147" s="85"/>
      <c r="E147" s="85"/>
      <c r="F147" s="85"/>
    </row>
    <row r="148" spans="1:7" x14ac:dyDescent="0.2">
      <c r="B148" s="85"/>
      <c r="C148" s="85"/>
      <c r="D148" s="85"/>
      <c r="E148" s="85"/>
      <c r="F148" s="85"/>
    </row>
    <row r="149" spans="1:7" x14ac:dyDescent="0.2">
      <c r="C149" s="85"/>
      <c r="D149" s="85"/>
      <c r="E149" s="85"/>
      <c r="F149" s="85"/>
      <c r="G149" s="85" t="s">
        <v>132</v>
      </c>
    </row>
    <row r="150" spans="1:7" x14ac:dyDescent="0.2">
      <c r="C150" s="85"/>
      <c r="D150" s="85"/>
      <c r="E150" s="85"/>
      <c r="F150" s="85"/>
    </row>
    <row r="151" spans="1:7" x14ac:dyDescent="0.2">
      <c r="C151" s="85"/>
      <c r="D151" s="85"/>
      <c r="E151" s="85"/>
      <c r="F151" s="85"/>
    </row>
    <row r="152" spans="1:7" x14ac:dyDescent="0.2">
      <c r="C152" s="85"/>
      <c r="D152" s="85"/>
      <c r="E152" s="85"/>
      <c r="F152" s="85"/>
    </row>
    <row r="153" spans="1:7" x14ac:dyDescent="0.2">
      <c r="C153" s="85"/>
      <c r="D153" s="85"/>
      <c r="E153" s="85"/>
      <c r="F153" s="85"/>
    </row>
    <row r="154" spans="1:7" x14ac:dyDescent="0.2">
      <c r="C154" s="85"/>
      <c r="D154" s="85"/>
      <c r="E154" s="85"/>
      <c r="F154" s="85"/>
    </row>
    <row r="155" spans="1:7" x14ac:dyDescent="0.2">
      <c r="C155" s="85"/>
      <c r="D155" s="85"/>
      <c r="E155" s="85"/>
      <c r="F155" s="85"/>
    </row>
    <row r="156" spans="1:7" x14ac:dyDescent="0.2">
      <c r="C156" s="85"/>
      <c r="D156" s="85"/>
      <c r="E156" s="85"/>
      <c r="F156" s="85"/>
    </row>
    <row r="157" spans="1:7" x14ac:dyDescent="0.2">
      <c r="C157" s="85"/>
      <c r="D157" s="85"/>
      <c r="E157" s="85"/>
      <c r="F157" s="85"/>
    </row>
    <row r="158" spans="1:7" x14ac:dyDescent="0.2">
      <c r="C158" s="85"/>
      <c r="D158" s="85"/>
      <c r="E158" s="85"/>
      <c r="F158" s="85"/>
    </row>
    <row r="159" spans="1:7" x14ac:dyDescent="0.2">
      <c r="C159" s="85"/>
      <c r="D159" s="85"/>
      <c r="E159" s="85"/>
      <c r="F159" s="85"/>
    </row>
    <row r="160" spans="1:7" x14ac:dyDescent="0.2">
      <c r="C160" s="85"/>
      <c r="D160" s="85"/>
      <c r="E160" s="85"/>
      <c r="F160" s="85"/>
    </row>
    <row r="161" spans="3:6" x14ac:dyDescent="0.2">
      <c r="C161" s="85"/>
      <c r="D161" s="85"/>
      <c r="E161" s="85"/>
      <c r="F161" s="85"/>
    </row>
    <row r="162" spans="3:6" x14ac:dyDescent="0.2">
      <c r="C162" s="85"/>
      <c r="D162" s="85"/>
      <c r="E162" s="85"/>
      <c r="F162" s="85"/>
    </row>
    <row r="163" spans="3:6" x14ac:dyDescent="0.2">
      <c r="C163" s="85"/>
      <c r="D163" s="85"/>
      <c r="E163" s="85"/>
      <c r="F163" s="85"/>
    </row>
    <row r="164" spans="3:6" x14ac:dyDescent="0.2">
      <c r="C164" s="85"/>
      <c r="D164" s="85"/>
      <c r="E164" s="85"/>
      <c r="F164" s="85"/>
    </row>
    <row r="165" spans="3:6" x14ac:dyDescent="0.2">
      <c r="C165" s="85"/>
      <c r="D165" s="85"/>
      <c r="E165" s="85"/>
      <c r="F165" s="85"/>
    </row>
    <row r="166" spans="3:6" x14ac:dyDescent="0.2">
      <c r="C166" s="85"/>
      <c r="D166" s="85"/>
      <c r="E166" s="85"/>
      <c r="F166" s="85"/>
    </row>
    <row r="167" spans="3:6" x14ac:dyDescent="0.2">
      <c r="C167" s="85"/>
      <c r="D167" s="85"/>
      <c r="E167" s="85"/>
      <c r="F167" s="85"/>
    </row>
    <row r="168" spans="3:6" x14ac:dyDescent="0.2">
      <c r="C168" s="85"/>
      <c r="D168" s="85"/>
      <c r="E168" s="85"/>
      <c r="F168" s="85"/>
    </row>
    <row r="169" spans="3:6" x14ac:dyDescent="0.2">
      <c r="C169" s="85"/>
      <c r="D169" s="85"/>
      <c r="E169" s="85"/>
      <c r="F169" s="85"/>
    </row>
    <row r="170" spans="3:6" x14ac:dyDescent="0.2">
      <c r="C170" s="85"/>
      <c r="D170" s="85"/>
      <c r="E170" s="85"/>
      <c r="F170" s="85"/>
    </row>
    <row r="171" spans="3:6" x14ac:dyDescent="0.2">
      <c r="C171" s="85"/>
      <c r="D171" s="85"/>
      <c r="E171" s="85"/>
      <c r="F171" s="85"/>
    </row>
    <row r="172" spans="3:6" x14ac:dyDescent="0.2">
      <c r="C172" s="85"/>
      <c r="D172" s="85"/>
      <c r="E172" s="85"/>
      <c r="F172" s="85"/>
    </row>
    <row r="173" spans="3:6" x14ac:dyDescent="0.2">
      <c r="C173" s="85"/>
      <c r="D173" s="85"/>
      <c r="E173" s="85"/>
      <c r="F173" s="85"/>
    </row>
    <row r="174" spans="3:6" x14ac:dyDescent="0.2">
      <c r="C174" s="85"/>
      <c r="D174" s="85"/>
      <c r="E174" s="85"/>
      <c r="F174" s="85"/>
    </row>
    <row r="175" spans="3:6" x14ac:dyDescent="0.2">
      <c r="C175" s="85"/>
      <c r="D175" s="85"/>
      <c r="E175" s="85"/>
      <c r="F175" s="85"/>
    </row>
    <row r="176" spans="3:6" x14ac:dyDescent="0.2">
      <c r="C176" s="85"/>
      <c r="D176" s="85"/>
      <c r="E176" s="85"/>
      <c r="F176" s="85"/>
    </row>
    <row r="177" spans="3:6" x14ac:dyDescent="0.2">
      <c r="C177" s="85"/>
      <c r="D177" s="85"/>
      <c r="E177" s="85"/>
      <c r="F177" s="85"/>
    </row>
    <row r="178" spans="3:6" x14ac:dyDescent="0.2">
      <c r="C178" s="85"/>
      <c r="D178" s="85"/>
      <c r="E178" s="85"/>
      <c r="F178" s="85"/>
    </row>
    <row r="179" spans="3:6" x14ac:dyDescent="0.2">
      <c r="C179" s="85"/>
      <c r="D179" s="85"/>
      <c r="E179" s="85"/>
      <c r="F179" s="85"/>
    </row>
    <row r="180" spans="3:6" x14ac:dyDescent="0.2">
      <c r="C180" s="85"/>
      <c r="D180" s="85"/>
      <c r="E180" s="85"/>
      <c r="F180" s="85"/>
    </row>
    <row r="181" spans="3:6" x14ac:dyDescent="0.2">
      <c r="C181" s="85"/>
      <c r="D181" s="85"/>
      <c r="E181" s="85"/>
      <c r="F181" s="85"/>
    </row>
    <row r="182" spans="3:6" x14ac:dyDescent="0.2">
      <c r="C182" s="85"/>
      <c r="D182" s="85"/>
      <c r="E182" s="85"/>
      <c r="F182" s="85"/>
    </row>
    <row r="183" spans="3:6" x14ac:dyDescent="0.2">
      <c r="C183" s="85"/>
      <c r="D183" s="85"/>
      <c r="E183" s="85"/>
      <c r="F183" s="85"/>
    </row>
    <row r="184" spans="3:6" x14ac:dyDescent="0.2">
      <c r="C184" s="85"/>
      <c r="D184" s="85"/>
      <c r="E184" s="85"/>
      <c r="F184" s="85"/>
    </row>
    <row r="185" spans="3:6" x14ac:dyDescent="0.2">
      <c r="C185" s="85"/>
      <c r="D185" s="85"/>
      <c r="E185" s="85"/>
      <c r="F185" s="85"/>
    </row>
    <row r="186" spans="3:6" x14ac:dyDescent="0.2">
      <c r="C186" s="85"/>
      <c r="D186" s="85"/>
      <c r="E186" s="85"/>
      <c r="F186" s="85"/>
    </row>
    <row r="187" spans="3:6" x14ac:dyDescent="0.2">
      <c r="C187" s="85"/>
      <c r="D187" s="85"/>
      <c r="E187" s="85"/>
      <c r="F187" s="85"/>
    </row>
    <row r="188" spans="3:6" x14ac:dyDescent="0.2">
      <c r="C188" s="85"/>
      <c r="D188" s="85"/>
      <c r="E188" s="85"/>
      <c r="F188" s="85"/>
    </row>
    <row r="189" spans="3:6" x14ac:dyDescent="0.2">
      <c r="C189" s="85"/>
      <c r="D189" s="85"/>
      <c r="E189" s="85"/>
      <c r="F189" s="85"/>
    </row>
    <row r="190" spans="3:6" x14ac:dyDescent="0.2">
      <c r="C190" s="85"/>
      <c r="D190" s="85"/>
      <c r="E190" s="85"/>
      <c r="F190" s="85"/>
    </row>
    <row r="191" spans="3:6" x14ac:dyDescent="0.2">
      <c r="C191" s="85"/>
      <c r="D191" s="85"/>
      <c r="E191" s="85"/>
      <c r="F191" s="85"/>
    </row>
    <row r="192" spans="3:6" x14ac:dyDescent="0.2">
      <c r="C192" s="85"/>
      <c r="D192" s="85"/>
      <c r="E192" s="85"/>
      <c r="F192" s="85"/>
    </row>
    <row r="193" spans="3:6" x14ac:dyDescent="0.2">
      <c r="C193" s="85"/>
      <c r="D193" s="85"/>
      <c r="E193" s="85"/>
      <c r="F193" s="85"/>
    </row>
    <row r="194" spans="3:6" x14ac:dyDescent="0.2">
      <c r="C194" s="85"/>
      <c r="D194" s="85"/>
      <c r="E194" s="85"/>
      <c r="F194" s="85"/>
    </row>
    <row r="195" spans="3:6" x14ac:dyDescent="0.2">
      <c r="C195" s="85"/>
      <c r="D195" s="85"/>
      <c r="E195" s="85"/>
      <c r="F195" s="85"/>
    </row>
    <row r="196" spans="3:6" x14ac:dyDescent="0.2">
      <c r="C196" s="85"/>
      <c r="D196" s="85"/>
      <c r="E196" s="85"/>
      <c r="F196" s="85"/>
    </row>
    <row r="197" spans="3:6" x14ac:dyDescent="0.2">
      <c r="C197" s="85"/>
      <c r="D197" s="85"/>
      <c r="E197" s="85"/>
      <c r="F197" s="85"/>
    </row>
    <row r="198" spans="3:6" x14ac:dyDescent="0.2">
      <c r="C198" s="85"/>
      <c r="D198" s="85"/>
      <c r="E198" s="85"/>
      <c r="F198" s="85"/>
    </row>
    <row r="199" spans="3:6" x14ac:dyDescent="0.2">
      <c r="C199" s="85"/>
      <c r="D199" s="85"/>
      <c r="E199" s="85"/>
      <c r="F199" s="85"/>
    </row>
    <row r="200" spans="3:6" x14ac:dyDescent="0.2">
      <c r="C200" s="85"/>
      <c r="D200" s="85"/>
      <c r="E200" s="85"/>
      <c r="F200" s="85"/>
    </row>
    <row r="201" spans="3:6" x14ac:dyDescent="0.2">
      <c r="C201" s="85"/>
      <c r="D201" s="85"/>
      <c r="E201" s="85"/>
      <c r="F201" s="85"/>
    </row>
    <row r="202" spans="3:6" x14ac:dyDescent="0.2">
      <c r="C202" s="85"/>
      <c r="D202" s="85"/>
      <c r="E202" s="85"/>
      <c r="F202" s="85"/>
    </row>
    <row r="203" spans="3:6" x14ac:dyDescent="0.2">
      <c r="C203" s="85"/>
      <c r="D203" s="85"/>
      <c r="E203" s="85"/>
      <c r="F203" s="85"/>
    </row>
    <row r="204" spans="3:6" x14ac:dyDescent="0.2">
      <c r="C204" s="85"/>
      <c r="D204" s="85"/>
      <c r="E204" s="85"/>
      <c r="F204" s="85"/>
    </row>
    <row r="205" spans="3:6" x14ac:dyDescent="0.2">
      <c r="C205" s="85"/>
      <c r="D205" s="85"/>
      <c r="E205" s="85"/>
      <c r="F205" s="85"/>
    </row>
    <row r="206" spans="3:6" x14ac:dyDescent="0.2">
      <c r="C206" s="85"/>
      <c r="D206" s="85"/>
      <c r="E206" s="85"/>
      <c r="F206" s="85"/>
    </row>
    <row r="207" spans="3:6" x14ac:dyDescent="0.2">
      <c r="C207" s="85"/>
      <c r="D207" s="85"/>
      <c r="E207" s="85"/>
      <c r="F207" s="85"/>
    </row>
    <row r="208" spans="3:6" x14ac:dyDescent="0.2">
      <c r="C208" s="85"/>
      <c r="D208" s="85"/>
      <c r="E208" s="85"/>
      <c r="F208" s="85"/>
    </row>
    <row r="209" spans="3:6" x14ac:dyDescent="0.2">
      <c r="C209" s="85"/>
      <c r="D209" s="85"/>
      <c r="E209" s="85"/>
      <c r="F209" s="85"/>
    </row>
    <row r="210" spans="3:6" x14ac:dyDescent="0.2">
      <c r="C210" s="85"/>
      <c r="D210" s="85"/>
      <c r="E210" s="85"/>
      <c r="F210" s="85"/>
    </row>
    <row r="211" spans="3:6" x14ac:dyDescent="0.2">
      <c r="C211" s="85"/>
      <c r="D211" s="85"/>
      <c r="E211" s="85"/>
      <c r="F211" s="85"/>
    </row>
    <row r="212" spans="3:6" x14ac:dyDescent="0.2">
      <c r="C212" s="85"/>
      <c r="D212" s="85"/>
      <c r="E212" s="85"/>
      <c r="F212" s="85"/>
    </row>
    <row r="213" spans="3:6" x14ac:dyDescent="0.2">
      <c r="C213" s="85"/>
      <c r="D213" s="85"/>
      <c r="E213" s="85"/>
      <c r="F213" s="85"/>
    </row>
    <row r="214" spans="3:6" x14ac:dyDescent="0.2">
      <c r="C214" s="85"/>
      <c r="D214" s="85"/>
      <c r="E214" s="85"/>
      <c r="F214" s="85"/>
    </row>
    <row r="215" spans="3:6" x14ac:dyDescent="0.2">
      <c r="C215" s="85"/>
      <c r="D215" s="85"/>
      <c r="E215" s="85"/>
      <c r="F215" s="85"/>
    </row>
    <row r="216" spans="3:6" x14ac:dyDescent="0.2">
      <c r="C216" s="85"/>
      <c r="D216" s="85"/>
      <c r="E216" s="85"/>
      <c r="F216" s="85"/>
    </row>
    <row r="217" spans="3:6" x14ac:dyDescent="0.2">
      <c r="C217" s="85"/>
      <c r="D217" s="85"/>
      <c r="E217" s="85"/>
      <c r="F217" s="85"/>
    </row>
    <row r="218" spans="3:6" x14ac:dyDescent="0.2">
      <c r="C218" s="85"/>
      <c r="D218" s="85"/>
      <c r="E218" s="85"/>
      <c r="F218" s="85"/>
    </row>
    <row r="219" spans="3:6" x14ac:dyDescent="0.2">
      <c r="C219" s="85"/>
      <c r="D219" s="85"/>
      <c r="E219" s="85"/>
      <c r="F219" s="85"/>
    </row>
    <row r="220" spans="3:6" x14ac:dyDescent="0.2">
      <c r="C220" s="85"/>
      <c r="D220" s="85"/>
      <c r="E220" s="85"/>
      <c r="F220" s="85"/>
    </row>
    <row r="221" spans="3:6" x14ac:dyDescent="0.2">
      <c r="C221" s="85"/>
      <c r="D221" s="85"/>
      <c r="E221" s="85"/>
      <c r="F221" s="85"/>
    </row>
    <row r="222" spans="3:6" x14ac:dyDescent="0.2">
      <c r="C222" s="85"/>
      <c r="D222" s="85"/>
      <c r="E222" s="85"/>
      <c r="F222" s="85"/>
    </row>
    <row r="223" spans="3:6" x14ac:dyDescent="0.2">
      <c r="C223" s="85"/>
      <c r="D223" s="85"/>
      <c r="E223" s="85"/>
      <c r="F223" s="85"/>
    </row>
    <row r="224" spans="3:6" x14ac:dyDescent="0.2">
      <c r="C224" s="85"/>
      <c r="D224" s="85"/>
      <c r="E224" s="85"/>
      <c r="F224" s="85"/>
    </row>
    <row r="225" spans="3:6" x14ac:dyDescent="0.2">
      <c r="C225" s="85"/>
      <c r="D225" s="85"/>
      <c r="E225" s="85"/>
      <c r="F225" s="85"/>
    </row>
    <row r="226" spans="3:6" x14ac:dyDescent="0.2">
      <c r="C226" s="85"/>
      <c r="D226" s="85"/>
      <c r="E226" s="85"/>
      <c r="F226" s="85"/>
    </row>
    <row r="227" spans="3:6" x14ac:dyDescent="0.2">
      <c r="C227" s="85"/>
      <c r="D227" s="85"/>
      <c r="E227" s="85"/>
      <c r="F227" s="85"/>
    </row>
    <row r="228" spans="3:6" x14ac:dyDescent="0.2">
      <c r="C228" s="85"/>
      <c r="D228" s="85"/>
      <c r="E228" s="85"/>
      <c r="F228" s="85"/>
    </row>
    <row r="229" spans="3:6" x14ac:dyDescent="0.2">
      <c r="C229" s="85"/>
      <c r="D229" s="85"/>
      <c r="E229" s="85"/>
      <c r="F229" s="85"/>
    </row>
    <row r="230" spans="3:6" x14ac:dyDescent="0.2">
      <c r="C230" s="85"/>
      <c r="D230" s="85"/>
      <c r="E230" s="85"/>
      <c r="F230" s="85"/>
    </row>
    <row r="231" spans="3:6" x14ac:dyDescent="0.2">
      <c r="C231" s="85"/>
      <c r="D231" s="85"/>
      <c r="E231" s="85"/>
      <c r="F231" s="85"/>
    </row>
    <row r="232" spans="3:6" x14ac:dyDescent="0.2">
      <c r="C232" s="85"/>
      <c r="D232" s="85"/>
      <c r="E232" s="85"/>
      <c r="F232" s="85"/>
    </row>
    <row r="233" spans="3:6" x14ac:dyDescent="0.2">
      <c r="C233" s="85"/>
      <c r="D233" s="85"/>
      <c r="E233" s="85"/>
      <c r="F233" s="85"/>
    </row>
    <row r="234" spans="3:6" x14ac:dyDescent="0.2">
      <c r="C234" s="85"/>
      <c r="D234" s="85"/>
      <c r="E234" s="85"/>
      <c r="F234" s="85"/>
    </row>
    <row r="235" spans="3:6" x14ac:dyDescent="0.2">
      <c r="C235" s="85"/>
      <c r="D235" s="85"/>
      <c r="E235" s="85"/>
      <c r="F235" s="85"/>
    </row>
    <row r="236" spans="3:6" x14ac:dyDescent="0.2">
      <c r="C236" s="85"/>
      <c r="D236" s="85"/>
      <c r="E236" s="85"/>
      <c r="F236" s="85"/>
    </row>
    <row r="237" spans="3:6" x14ac:dyDescent="0.2">
      <c r="C237" s="85"/>
      <c r="D237" s="85"/>
      <c r="E237" s="85"/>
      <c r="F237" s="85"/>
    </row>
    <row r="238" spans="3:6" x14ac:dyDescent="0.2">
      <c r="C238" s="85"/>
      <c r="D238" s="85"/>
      <c r="E238" s="85"/>
      <c r="F238" s="85"/>
    </row>
    <row r="239" spans="3:6" x14ac:dyDescent="0.2">
      <c r="C239" s="85"/>
      <c r="D239" s="85"/>
      <c r="E239" s="85"/>
      <c r="F239" s="85"/>
    </row>
    <row r="240" spans="3:6" x14ac:dyDescent="0.2">
      <c r="C240" s="85"/>
      <c r="D240" s="85"/>
      <c r="E240" s="85"/>
      <c r="F240" s="85"/>
    </row>
    <row r="241" spans="3:6" x14ac:dyDescent="0.2">
      <c r="C241" s="85"/>
      <c r="D241" s="85"/>
      <c r="E241" s="85"/>
      <c r="F241" s="85"/>
    </row>
    <row r="242" spans="3:6" x14ac:dyDescent="0.2">
      <c r="C242" s="85"/>
      <c r="D242" s="85"/>
      <c r="E242" s="85"/>
      <c r="F242" s="85"/>
    </row>
    <row r="243" spans="3:6" x14ac:dyDescent="0.2">
      <c r="C243" s="85"/>
      <c r="D243" s="85"/>
      <c r="E243" s="85"/>
      <c r="F243" s="85"/>
    </row>
    <row r="244" spans="3:6" x14ac:dyDescent="0.2">
      <c r="C244" s="85"/>
      <c r="D244" s="85"/>
      <c r="E244" s="85"/>
      <c r="F244" s="85"/>
    </row>
    <row r="245" spans="3:6" x14ac:dyDescent="0.2">
      <c r="C245" s="85"/>
      <c r="D245" s="85"/>
      <c r="E245" s="85"/>
      <c r="F245" s="85"/>
    </row>
    <row r="246" spans="3:6" x14ac:dyDescent="0.2">
      <c r="C246" s="85"/>
      <c r="D246" s="85"/>
      <c r="E246" s="85"/>
      <c r="F246" s="85"/>
    </row>
    <row r="247" spans="3:6" x14ac:dyDescent="0.2">
      <c r="C247" s="85"/>
      <c r="D247" s="85"/>
      <c r="E247" s="85"/>
      <c r="F247" s="85"/>
    </row>
    <row r="248" spans="3:6" x14ac:dyDescent="0.2">
      <c r="C248" s="85"/>
      <c r="D248" s="85"/>
      <c r="E248" s="85"/>
      <c r="F248" s="85"/>
    </row>
    <row r="249" spans="3:6" x14ac:dyDescent="0.2">
      <c r="C249" s="85"/>
      <c r="D249" s="85"/>
      <c r="E249" s="85"/>
      <c r="F249" s="85"/>
    </row>
    <row r="250" spans="3:6" x14ac:dyDescent="0.2">
      <c r="C250" s="85"/>
      <c r="D250" s="85"/>
      <c r="E250" s="85"/>
      <c r="F250" s="85"/>
    </row>
    <row r="251" spans="3:6" x14ac:dyDescent="0.2">
      <c r="C251" s="85"/>
      <c r="D251" s="85"/>
      <c r="E251" s="85"/>
      <c r="F251" s="85"/>
    </row>
    <row r="252" spans="3:6" x14ac:dyDescent="0.2">
      <c r="C252" s="85"/>
      <c r="D252" s="85"/>
      <c r="E252" s="85"/>
      <c r="F252" s="85"/>
    </row>
    <row r="253" spans="3:6" x14ac:dyDescent="0.2">
      <c r="C253" s="85"/>
      <c r="D253" s="85"/>
      <c r="E253" s="85"/>
      <c r="F253" s="85"/>
    </row>
    <row r="254" spans="3:6" x14ac:dyDescent="0.2">
      <c r="C254" s="85"/>
      <c r="D254" s="85"/>
      <c r="E254" s="85"/>
      <c r="F254" s="85"/>
    </row>
    <row r="255" spans="3:6" x14ac:dyDescent="0.2">
      <c r="C255" s="85"/>
      <c r="D255" s="85"/>
      <c r="E255" s="85"/>
      <c r="F255" s="85"/>
    </row>
    <row r="256" spans="3:6" x14ac:dyDescent="0.2">
      <c r="C256" s="85"/>
      <c r="D256" s="85"/>
      <c r="E256" s="85"/>
      <c r="F256" s="85"/>
    </row>
    <row r="257" spans="3:6" x14ac:dyDescent="0.2">
      <c r="C257" s="85"/>
      <c r="D257" s="85"/>
      <c r="E257" s="85"/>
      <c r="F257" s="85"/>
    </row>
    <row r="258" spans="3:6" x14ac:dyDescent="0.2">
      <c r="C258" s="85"/>
      <c r="D258" s="85"/>
      <c r="E258" s="85"/>
      <c r="F258" s="85"/>
    </row>
    <row r="259" spans="3:6" x14ac:dyDescent="0.2">
      <c r="C259" s="85"/>
      <c r="D259" s="85"/>
      <c r="E259" s="85"/>
      <c r="F259" s="85"/>
    </row>
    <row r="260" spans="3:6" x14ac:dyDescent="0.2">
      <c r="C260" s="85"/>
      <c r="D260" s="85"/>
      <c r="E260" s="85"/>
      <c r="F260" s="85"/>
    </row>
    <row r="261" spans="3:6" x14ac:dyDescent="0.2">
      <c r="C261" s="85"/>
      <c r="D261" s="85"/>
      <c r="E261" s="85"/>
      <c r="F261" s="85"/>
    </row>
    <row r="262" spans="3:6" x14ac:dyDescent="0.2">
      <c r="C262" s="85"/>
      <c r="D262" s="85"/>
      <c r="E262" s="85"/>
      <c r="F262" s="85"/>
    </row>
    <row r="263" spans="3:6" x14ac:dyDescent="0.2">
      <c r="C263" s="85"/>
      <c r="D263" s="85"/>
      <c r="E263" s="85"/>
      <c r="F263" s="85"/>
    </row>
    <row r="264" spans="3:6" x14ac:dyDescent="0.2">
      <c r="C264" s="85"/>
      <c r="D264" s="85"/>
      <c r="E264" s="85"/>
      <c r="F264" s="85"/>
    </row>
    <row r="265" spans="3:6" x14ac:dyDescent="0.2">
      <c r="C265" s="85"/>
      <c r="D265" s="85"/>
      <c r="E265" s="85"/>
      <c r="F265" s="85"/>
    </row>
    <row r="266" spans="3:6" x14ac:dyDescent="0.2">
      <c r="C266" s="85"/>
      <c r="D266" s="85"/>
      <c r="E266" s="85"/>
      <c r="F266" s="85"/>
    </row>
    <row r="267" spans="3:6" x14ac:dyDescent="0.2">
      <c r="C267" s="85"/>
      <c r="D267" s="85"/>
      <c r="E267" s="85"/>
      <c r="F267" s="85"/>
    </row>
    <row r="268" spans="3:6" x14ac:dyDescent="0.2">
      <c r="C268" s="85"/>
      <c r="D268" s="85"/>
      <c r="E268" s="85"/>
      <c r="F268" s="85"/>
    </row>
    <row r="269" spans="3:6" x14ac:dyDescent="0.2">
      <c r="C269" s="85"/>
      <c r="D269" s="85"/>
      <c r="E269" s="85"/>
      <c r="F269" s="85"/>
    </row>
    <row r="270" spans="3:6" x14ac:dyDescent="0.2">
      <c r="C270" s="85"/>
      <c r="D270" s="85"/>
      <c r="E270" s="85"/>
      <c r="F270" s="85"/>
    </row>
    <row r="271" spans="3:6" x14ac:dyDescent="0.2">
      <c r="C271" s="85"/>
      <c r="D271" s="85"/>
      <c r="E271" s="85"/>
      <c r="F271" s="85"/>
    </row>
    <row r="272" spans="3:6" x14ac:dyDescent="0.2">
      <c r="C272" s="85"/>
      <c r="D272" s="85"/>
      <c r="E272" s="85"/>
      <c r="F272" s="85"/>
    </row>
    <row r="273" spans="3:6" x14ac:dyDescent="0.2">
      <c r="C273" s="85"/>
      <c r="D273" s="85"/>
      <c r="E273" s="85"/>
      <c r="F273" s="85"/>
    </row>
    <row r="274" spans="3:6" x14ac:dyDescent="0.2">
      <c r="C274" s="85"/>
      <c r="D274" s="85"/>
      <c r="E274" s="85"/>
      <c r="F274" s="85"/>
    </row>
    <row r="275" spans="3:6" x14ac:dyDescent="0.2">
      <c r="C275" s="85"/>
      <c r="D275" s="85"/>
      <c r="E275" s="85"/>
      <c r="F275" s="85"/>
    </row>
    <row r="276" spans="3:6" x14ac:dyDescent="0.2">
      <c r="C276" s="85"/>
      <c r="D276" s="85"/>
      <c r="E276" s="85"/>
      <c r="F276" s="85"/>
    </row>
    <row r="277" spans="3:6" x14ac:dyDescent="0.2">
      <c r="C277" s="85"/>
      <c r="D277" s="85"/>
      <c r="E277" s="85"/>
      <c r="F277" s="85"/>
    </row>
    <row r="278" spans="3:6" x14ac:dyDescent="0.2">
      <c r="C278" s="85"/>
      <c r="D278" s="85"/>
      <c r="E278" s="85"/>
      <c r="F278" s="85"/>
    </row>
    <row r="279" spans="3:6" x14ac:dyDescent="0.2">
      <c r="C279" s="85"/>
      <c r="D279" s="85"/>
      <c r="E279" s="85"/>
      <c r="F279" s="85"/>
    </row>
    <row r="280" spans="3:6" x14ac:dyDescent="0.2">
      <c r="C280" s="85"/>
      <c r="D280" s="85"/>
      <c r="E280" s="85"/>
      <c r="F280" s="85"/>
    </row>
    <row r="281" spans="3:6" x14ac:dyDescent="0.2">
      <c r="C281" s="85"/>
      <c r="D281" s="85"/>
      <c r="E281" s="85"/>
      <c r="F281" s="85"/>
    </row>
    <row r="282" spans="3:6" x14ac:dyDescent="0.2">
      <c r="C282" s="85"/>
      <c r="D282" s="85"/>
      <c r="E282" s="85"/>
      <c r="F282" s="85"/>
    </row>
    <row r="283" spans="3:6" x14ac:dyDescent="0.2">
      <c r="C283" s="85"/>
      <c r="D283" s="85"/>
      <c r="E283" s="85"/>
      <c r="F283" s="85"/>
    </row>
    <row r="284" spans="3:6" x14ac:dyDescent="0.2">
      <c r="C284" s="85"/>
      <c r="D284" s="85"/>
      <c r="E284" s="85"/>
      <c r="F284" s="85"/>
    </row>
    <row r="285" spans="3:6" x14ac:dyDescent="0.2">
      <c r="C285" s="85"/>
      <c r="D285" s="85"/>
      <c r="E285" s="85"/>
      <c r="F285" s="85"/>
    </row>
    <row r="286" spans="3:6" x14ac:dyDescent="0.2">
      <c r="C286" s="85"/>
      <c r="D286" s="85"/>
      <c r="E286" s="85"/>
      <c r="F286" s="85"/>
    </row>
    <row r="287" spans="3:6" x14ac:dyDescent="0.2">
      <c r="C287" s="85"/>
      <c r="D287" s="85"/>
      <c r="E287" s="85"/>
      <c r="F287" s="85"/>
    </row>
    <row r="288" spans="3:6" x14ac:dyDescent="0.2">
      <c r="C288" s="85"/>
      <c r="D288" s="85"/>
      <c r="E288" s="85"/>
      <c r="F288" s="85"/>
    </row>
    <row r="289" spans="3:6" x14ac:dyDescent="0.2">
      <c r="C289" s="85"/>
      <c r="D289" s="85"/>
      <c r="E289" s="85"/>
      <c r="F289" s="85"/>
    </row>
    <row r="290" spans="3:6" x14ac:dyDescent="0.2">
      <c r="C290" s="85"/>
      <c r="D290" s="85"/>
      <c r="E290" s="85"/>
      <c r="F290" s="85"/>
    </row>
    <row r="291" spans="3:6" x14ac:dyDescent="0.2">
      <c r="C291" s="85"/>
      <c r="D291" s="85"/>
      <c r="E291" s="85"/>
      <c r="F291" s="85"/>
    </row>
    <row r="292" spans="3:6" x14ac:dyDescent="0.2">
      <c r="C292" s="85"/>
      <c r="D292" s="85"/>
      <c r="E292" s="85"/>
      <c r="F292" s="85"/>
    </row>
    <row r="293" spans="3:6" x14ac:dyDescent="0.2">
      <c r="C293" s="85"/>
      <c r="D293" s="85"/>
      <c r="E293" s="85"/>
      <c r="F293" s="85"/>
    </row>
    <row r="294" spans="3:6" x14ac:dyDescent="0.2">
      <c r="C294" s="85"/>
      <c r="D294" s="85"/>
      <c r="E294" s="85"/>
      <c r="F294" s="85"/>
    </row>
    <row r="295" spans="3:6" x14ac:dyDescent="0.2">
      <c r="C295" s="85"/>
      <c r="D295" s="85"/>
      <c r="E295" s="85"/>
      <c r="F295" s="85"/>
    </row>
    <row r="296" spans="3:6" x14ac:dyDescent="0.2">
      <c r="C296" s="85"/>
      <c r="D296" s="85"/>
      <c r="E296" s="85"/>
      <c r="F296" s="85"/>
    </row>
    <row r="297" spans="3:6" x14ac:dyDescent="0.2">
      <c r="C297" s="85"/>
      <c r="D297" s="85"/>
      <c r="E297" s="85"/>
      <c r="F297" s="85"/>
    </row>
    <row r="298" spans="3:6" x14ac:dyDescent="0.2">
      <c r="C298" s="85"/>
      <c r="D298" s="85"/>
      <c r="E298" s="85"/>
      <c r="F298" s="85"/>
    </row>
    <row r="299" spans="3:6" x14ac:dyDescent="0.2">
      <c r="C299" s="85"/>
      <c r="D299" s="85"/>
      <c r="E299" s="85"/>
      <c r="F299" s="85"/>
    </row>
    <row r="300" spans="3:6" x14ac:dyDescent="0.2">
      <c r="C300" s="85"/>
      <c r="D300" s="85"/>
      <c r="E300" s="85"/>
      <c r="F300" s="85"/>
    </row>
    <row r="301" spans="3:6" x14ac:dyDescent="0.2">
      <c r="C301" s="85"/>
      <c r="D301" s="85"/>
      <c r="E301" s="85"/>
      <c r="F301" s="85"/>
    </row>
    <row r="302" spans="3:6" x14ac:dyDescent="0.2">
      <c r="C302" s="85"/>
      <c r="D302" s="85"/>
      <c r="E302" s="85"/>
      <c r="F302" s="85"/>
    </row>
    <row r="303" spans="3:6" x14ac:dyDescent="0.2">
      <c r="C303" s="85"/>
      <c r="D303" s="85"/>
      <c r="E303" s="85"/>
      <c r="F303" s="85"/>
    </row>
    <row r="304" spans="3:6" x14ac:dyDescent="0.2">
      <c r="C304" s="85"/>
      <c r="D304" s="85"/>
      <c r="E304" s="85"/>
      <c r="F304" s="85"/>
    </row>
    <row r="305" spans="3:6" x14ac:dyDescent="0.2">
      <c r="C305" s="85"/>
      <c r="D305" s="85"/>
      <c r="E305" s="85"/>
      <c r="F305" s="85"/>
    </row>
    <row r="306" spans="3:6" x14ac:dyDescent="0.2">
      <c r="C306" s="85"/>
      <c r="D306" s="85"/>
      <c r="E306" s="85"/>
      <c r="F306" s="85"/>
    </row>
    <row r="307" spans="3:6" x14ac:dyDescent="0.2">
      <c r="C307" s="85"/>
      <c r="D307" s="85"/>
      <c r="E307" s="85"/>
      <c r="F307" s="85"/>
    </row>
    <row r="308" spans="3:6" x14ac:dyDescent="0.2">
      <c r="C308" s="85"/>
      <c r="D308" s="85"/>
      <c r="E308" s="85"/>
      <c r="F308" s="85"/>
    </row>
    <row r="309" spans="3:6" x14ac:dyDescent="0.2">
      <c r="C309" s="85"/>
      <c r="D309" s="85"/>
      <c r="E309" s="85"/>
      <c r="F309" s="85"/>
    </row>
    <row r="310" spans="3:6" x14ac:dyDescent="0.2">
      <c r="C310" s="85"/>
      <c r="D310" s="85"/>
      <c r="E310" s="85"/>
      <c r="F310" s="85"/>
    </row>
    <row r="311" spans="3:6" x14ac:dyDescent="0.2">
      <c r="C311" s="85"/>
      <c r="D311" s="85"/>
      <c r="E311" s="85"/>
      <c r="F311" s="85"/>
    </row>
    <row r="312" spans="3:6" x14ac:dyDescent="0.2">
      <c r="C312" s="85"/>
      <c r="D312" s="85"/>
      <c r="E312" s="85"/>
      <c r="F312" s="85"/>
    </row>
    <row r="313" spans="3:6" x14ac:dyDescent="0.2">
      <c r="C313" s="85"/>
      <c r="D313" s="85"/>
      <c r="E313" s="85"/>
      <c r="F313" s="85"/>
    </row>
    <row r="314" spans="3:6" x14ac:dyDescent="0.2">
      <c r="C314" s="85"/>
      <c r="D314" s="85"/>
      <c r="E314" s="85"/>
      <c r="F314" s="85"/>
    </row>
    <row r="315" spans="3:6" x14ac:dyDescent="0.2">
      <c r="C315" s="85"/>
      <c r="D315" s="85"/>
      <c r="E315" s="85"/>
      <c r="F315" s="85"/>
    </row>
    <row r="316" spans="3:6" x14ac:dyDescent="0.2">
      <c r="C316" s="85"/>
      <c r="D316" s="85"/>
      <c r="E316" s="85"/>
      <c r="F316" s="85"/>
    </row>
    <row r="317" spans="3:6" x14ac:dyDescent="0.2">
      <c r="C317" s="85"/>
      <c r="D317" s="85"/>
      <c r="E317" s="85"/>
      <c r="F317" s="85"/>
    </row>
    <row r="318" spans="3:6" x14ac:dyDescent="0.2">
      <c r="C318" s="85"/>
      <c r="D318" s="85"/>
      <c r="E318" s="85"/>
      <c r="F318" s="85"/>
    </row>
    <row r="319" spans="3:6" x14ac:dyDescent="0.2">
      <c r="C319" s="85"/>
      <c r="D319" s="85"/>
      <c r="E319" s="85"/>
      <c r="F319" s="85"/>
    </row>
    <row r="320" spans="3:6" x14ac:dyDescent="0.2">
      <c r="C320" s="85"/>
      <c r="D320" s="85"/>
      <c r="E320" s="85"/>
      <c r="F320" s="85"/>
    </row>
    <row r="321" spans="3:6" x14ac:dyDescent="0.2">
      <c r="C321" s="85"/>
      <c r="D321" s="85"/>
      <c r="E321" s="85"/>
      <c r="F321" s="85"/>
    </row>
    <row r="322" spans="3:6" x14ac:dyDescent="0.2">
      <c r="C322" s="85"/>
      <c r="D322" s="85"/>
      <c r="E322" s="85"/>
      <c r="F322" s="85"/>
    </row>
    <row r="323" spans="3:6" x14ac:dyDescent="0.2">
      <c r="C323" s="85"/>
      <c r="D323" s="85"/>
      <c r="E323" s="85"/>
      <c r="F323" s="85"/>
    </row>
    <row r="324" spans="3:6" x14ac:dyDescent="0.2">
      <c r="C324" s="85"/>
      <c r="D324" s="85"/>
      <c r="E324" s="85"/>
      <c r="F324" s="85"/>
    </row>
    <row r="325" spans="3:6" x14ac:dyDescent="0.2">
      <c r="C325" s="85"/>
      <c r="D325" s="85"/>
      <c r="E325" s="85"/>
      <c r="F325" s="85"/>
    </row>
    <row r="326" spans="3:6" x14ac:dyDescent="0.2">
      <c r="C326" s="85"/>
      <c r="D326" s="85"/>
      <c r="E326" s="85"/>
      <c r="F326" s="85"/>
    </row>
    <row r="327" spans="3:6" x14ac:dyDescent="0.2">
      <c r="C327" s="85"/>
      <c r="D327" s="85"/>
      <c r="E327" s="85"/>
      <c r="F327" s="85"/>
    </row>
    <row r="328" spans="3:6" x14ac:dyDescent="0.2">
      <c r="C328" s="85"/>
      <c r="D328" s="85"/>
      <c r="E328" s="85"/>
      <c r="F328" s="85"/>
    </row>
    <row r="329" spans="3:6" x14ac:dyDescent="0.2">
      <c r="C329" s="85"/>
      <c r="D329" s="85"/>
      <c r="E329" s="85"/>
      <c r="F329" s="85"/>
    </row>
    <row r="330" spans="3:6" x14ac:dyDescent="0.2">
      <c r="C330" s="85"/>
      <c r="D330" s="85"/>
      <c r="E330" s="85"/>
      <c r="F330" s="85"/>
    </row>
    <row r="331" spans="3:6" x14ac:dyDescent="0.2">
      <c r="C331" s="85"/>
      <c r="D331" s="85"/>
      <c r="E331" s="85"/>
      <c r="F331" s="85"/>
    </row>
    <row r="332" spans="3:6" x14ac:dyDescent="0.2">
      <c r="C332" s="85"/>
      <c r="D332" s="85"/>
      <c r="E332" s="85"/>
      <c r="F332" s="85"/>
    </row>
    <row r="333" spans="3:6" x14ac:dyDescent="0.2">
      <c r="C333" s="85"/>
      <c r="D333" s="85"/>
      <c r="E333" s="85"/>
      <c r="F333" s="85"/>
    </row>
    <row r="334" spans="3:6" x14ac:dyDescent="0.2">
      <c r="C334" s="85"/>
      <c r="D334" s="85"/>
      <c r="E334" s="85"/>
      <c r="F334" s="85"/>
    </row>
    <row r="335" spans="3:6" x14ac:dyDescent="0.2">
      <c r="C335" s="85"/>
      <c r="D335" s="85"/>
      <c r="E335" s="85"/>
      <c r="F335" s="85"/>
    </row>
    <row r="336" spans="3:6" x14ac:dyDescent="0.2">
      <c r="C336" s="85"/>
      <c r="D336" s="85"/>
      <c r="E336" s="85"/>
      <c r="F336" s="85"/>
    </row>
    <row r="337" spans="3:6" x14ac:dyDescent="0.2">
      <c r="C337" s="85"/>
      <c r="D337" s="85"/>
      <c r="E337" s="85"/>
      <c r="F337" s="85"/>
    </row>
    <row r="338" spans="3:6" x14ac:dyDescent="0.2">
      <c r="C338" s="85"/>
      <c r="D338" s="85"/>
      <c r="E338" s="85"/>
      <c r="F338" s="85"/>
    </row>
    <row r="339" spans="3:6" x14ac:dyDescent="0.2">
      <c r="C339" s="85"/>
      <c r="D339" s="85"/>
      <c r="E339" s="85"/>
      <c r="F339" s="85"/>
    </row>
    <row r="340" spans="3:6" x14ac:dyDescent="0.2">
      <c r="C340" s="85"/>
      <c r="D340" s="85"/>
      <c r="E340" s="85"/>
      <c r="F340" s="85"/>
    </row>
    <row r="341" spans="3:6" x14ac:dyDescent="0.2">
      <c r="C341" s="85"/>
      <c r="D341" s="85"/>
      <c r="E341" s="85"/>
      <c r="F341" s="85"/>
    </row>
    <row r="342" spans="3:6" x14ac:dyDescent="0.2">
      <c r="C342" s="85"/>
      <c r="D342" s="85"/>
      <c r="E342" s="85"/>
      <c r="F342" s="85"/>
    </row>
    <row r="343" spans="3:6" x14ac:dyDescent="0.2">
      <c r="C343" s="85"/>
      <c r="D343" s="85"/>
      <c r="E343" s="85"/>
      <c r="F343" s="85"/>
    </row>
    <row r="344" spans="3:6" x14ac:dyDescent="0.2">
      <c r="C344" s="85"/>
      <c r="D344" s="85"/>
      <c r="E344" s="85"/>
      <c r="F344" s="85"/>
    </row>
    <row r="345" spans="3:6" x14ac:dyDescent="0.2">
      <c r="C345" s="85"/>
      <c r="D345" s="85"/>
      <c r="E345" s="85"/>
      <c r="F345" s="85"/>
    </row>
    <row r="346" spans="3:6" x14ac:dyDescent="0.2">
      <c r="C346" s="85"/>
      <c r="D346" s="85"/>
      <c r="E346" s="85"/>
      <c r="F346" s="85"/>
    </row>
    <row r="347" spans="3:6" x14ac:dyDescent="0.2">
      <c r="C347" s="85"/>
      <c r="D347" s="85"/>
      <c r="E347" s="85"/>
      <c r="F347" s="85"/>
    </row>
    <row r="348" spans="3:6" x14ac:dyDescent="0.2">
      <c r="C348" s="85"/>
      <c r="D348" s="85"/>
      <c r="E348" s="85"/>
      <c r="F348" s="85"/>
    </row>
    <row r="349" spans="3:6" x14ac:dyDescent="0.2">
      <c r="C349" s="85"/>
      <c r="D349" s="85"/>
      <c r="E349" s="85"/>
      <c r="F349" s="85"/>
    </row>
    <row r="350" spans="3:6" x14ac:dyDescent="0.2">
      <c r="C350" s="85"/>
      <c r="D350" s="85"/>
      <c r="E350" s="85"/>
      <c r="F350" s="85"/>
    </row>
    <row r="351" spans="3:6" x14ac:dyDescent="0.2">
      <c r="C351" s="85"/>
      <c r="D351" s="85"/>
      <c r="E351" s="85"/>
      <c r="F351" s="85"/>
    </row>
    <row r="352" spans="3:6" x14ac:dyDescent="0.2">
      <c r="C352" s="85"/>
      <c r="D352" s="85"/>
      <c r="E352" s="85"/>
      <c r="F352" s="85"/>
    </row>
    <row r="353" spans="3:6" x14ac:dyDescent="0.2">
      <c r="C353" s="85"/>
      <c r="D353" s="85"/>
      <c r="E353" s="85"/>
      <c r="F353" s="85"/>
    </row>
    <row r="354" spans="3:6" x14ac:dyDescent="0.2">
      <c r="C354" s="85"/>
      <c r="D354" s="85"/>
      <c r="E354" s="85"/>
      <c r="F354" s="85"/>
    </row>
    <row r="355" spans="3:6" x14ac:dyDescent="0.2">
      <c r="C355" s="85"/>
      <c r="D355" s="85"/>
      <c r="E355" s="85"/>
      <c r="F355" s="85"/>
    </row>
    <row r="356" spans="3:6" x14ac:dyDescent="0.2">
      <c r="C356" s="85"/>
      <c r="D356" s="85"/>
      <c r="E356" s="85"/>
      <c r="F356" s="85"/>
    </row>
    <row r="357" spans="3:6" x14ac:dyDescent="0.2">
      <c r="C357" s="85"/>
      <c r="D357" s="85"/>
      <c r="E357" s="85"/>
      <c r="F357" s="85"/>
    </row>
    <row r="358" spans="3:6" x14ac:dyDescent="0.2">
      <c r="C358" s="85"/>
      <c r="D358" s="85"/>
      <c r="E358" s="85"/>
      <c r="F358" s="85"/>
    </row>
    <row r="359" spans="3:6" x14ac:dyDescent="0.2">
      <c r="C359" s="85"/>
      <c r="D359" s="85"/>
      <c r="E359" s="85"/>
      <c r="F359" s="85"/>
    </row>
    <row r="360" spans="3:6" x14ac:dyDescent="0.2">
      <c r="C360" s="85"/>
      <c r="D360" s="85"/>
      <c r="E360" s="85"/>
      <c r="F360" s="85"/>
    </row>
    <row r="361" spans="3:6" x14ac:dyDescent="0.2">
      <c r="C361" s="85"/>
      <c r="D361" s="85"/>
      <c r="E361" s="85"/>
      <c r="F361" s="85"/>
    </row>
    <row r="362" spans="3:6" x14ac:dyDescent="0.2">
      <c r="C362" s="85"/>
      <c r="D362" s="85"/>
      <c r="E362" s="85"/>
      <c r="F362" s="85"/>
    </row>
    <row r="363" spans="3:6" x14ac:dyDescent="0.2">
      <c r="C363" s="85"/>
      <c r="D363" s="85"/>
      <c r="E363" s="85"/>
      <c r="F363" s="85"/>
    </row>
    <row r="364" spans="3:6" x14ac:dyDescent="0.2">
      <c r="C364" s="85"/>
      <c r="D364" s="85"/>
      <c r="E364" s="85"/>
      <c r="F364" s="85"/>
    </row>
    <row r="365" spans="3:6" x14ac:dyDescent="0.2">
      <c r="C365" s="85"/>
      <c r="D365" s="85"/>
      <c r="E365" s="85"/>
      <c r="F365" s="85"/>
    </row>
    <row r="366" spans="3:6" x14ac:dyDescent="0.2">
      <c r="C366" s="85"/>
      <c r="D366" s="85"/>
      <c r="E366" s="85"/>
      <c r="F366" s="85"/>
    </row>
    <row r="367" spans="3:6" x14ac:dyDescent="0.2">
      <c r="C367" s="85"/>
      <c r="D367" s="85"/>
      <c r="E367" s="85"/>
      <c r="F367" s="85"/>
    </row>
    <row r="368" spans="3:6" x14ac:dyDescent="0.2">
      <c r="C368" s="85"/>
      <c r="D368" s="85"/>
      <c r="E368" s="85"/>
      <c r="F368" s="85"/>
    </row>
    <row r="369" spans="3:6" x14ac:dyDescent="0.2">
      <c r="C369" s="85"/>
      <c r="D369" s="85"/>
      <c r="E369" s="85"/>
      <c r="F369" s="85"/>
    </row>
    <row r="370" spans="3:6" x14ac:dyDescent="0.2">
      <c r="C370" s="85"/>
      <c r="D370" s="85"/>
      <c r="E370" s="85"/>
      <c r="F370" s="85"/>
    </row>
    <row r="371" spans="3:6" x14ac:dyDescent="0.2">
      <c r="C371" s="85"/>
      <c r="D371" s="85"/>
      <c r="E371" s="85"/>
      <c r="F371" s="85"/>
    </row>
    <row r="372" spans="3:6" x14ac:dyDescent="0.2">
      <c r="C372" s="85"/>
      <c r="D372" s="85"/>
      <c r="E372" s="85"/>
      <c r="F372" s="85"/>
    </row>
    <row r="373" spans="3:6" x14ac:dyDescent="0.2">
      <c r="C373" s="85"/>
      <c r="D373" s="85"/>
      <c r="E373" s="85"/>
      <c r="F373" s="85"/>
    </row>
    <row r="374" spans="3:6" x14ac:dyDescent="0.2">
      <c r="C374" s="85"/>
      <c r="D374" s="85"/>
      <c r="E374" s="85"/>
      <c r="F374" s="85"/>
    </row>
    <row r="375" spans="3:6" x14ac:dyDescent="0.2">
      <c r="C375" s="85"/>
      <c r="D375" s="85"/>
      <c r="E375" s="85"/>
      <c r="F375" s="85"/>
    </row>
    <row r="376" spans="3:6" x14ac:dyDescent="0.2">
      <c r="C376" s="85"/>
      <c r="D376" s="85"/>
      <c r="E376" s="85"/>
      <c r="F376" s="85"/>
    </row>
    <row r="377" spans="3:6" x14ac:dyDescent="0.2">
      <c r="C377" s="85"/>
      <c r="D377" s="85"/>
      <c r="E377" s="85"/>
      <c r="F377" s="85"/>
    </row>
    <row r="378" spans="3:6" x14ac:dyDescent="0.2">
      <c r="C378" s="85"/>
      <c r="D378" s="85"/>
      <c r="E378" s="85"/>
      <c r="F378" s="85"/>
    </row>
    <row r="379" spans="3:6" x14ac:dyDescent="0.2">
      <c r="C379" s="85"/>
      <c r="D379" s="85"/>
      <c r="E379" s="85"/>
      <c r="F379" s="85"/>
    </row>
    <row r="380" spans="3:6" x14ac:dyDescent="0.2">
      <c r="C380" s="85"/>
      <c r="D380" s="85"/>
      <c r="E380" s="85"/>
      <c r="F380" s="85"/>
    </row>
    <row r="381" spans="3:6" x14ac:dyDescent="0.2">
      <c r="C381" s="85"/>
      <c r="D381" s="85"/>
      <c r="E381" s="85"/>
      <c r="F381" s="85"/>
    </row>
    <row r="382" spans="3:6" x14ac:dyDescent="0.2">
      <c r="C382" s="85"/>
      <c r="D382" s="85"/>
      <c r="E382" s="85"/>
      <c r="F382" s="85"/>
    </row>
    <row r="383" spans="3:6" x14ac:dyDescent="0.2">
      <c r="C383" s="85"/>
      <c r="D383" s="85"/>
      <c r="E383" s="85"/>
      <c r="F383" s="85"/>
    </row>
    <row r="384" spans="3:6" x14ac:dyDescent="0.2">
      <c r="C384" s="85"/>
      <c r="D384" s="85"/>
      <c r="E384" s="85"/>
      <c r="F384" s="85"/>
    </row>
    <row r="385" spans="3:6" x14ac:dyDescent="0.2">
      <c r="C385" s="85"/>
      <c r="D385" s="85"/>
      <c r="E385" s="85"/>
      <c r="F385" s="85"/>
    </row>
    <row r="386" spans="3:6" x14ac:dyDescent="0.2">
      <c r="C386" s="85"/>
      <c r="D386" s="85"/>
      <c r="E386" s="85"/>
      <c r="F386" s="85"/>
    </row>
    <row r="387" spans="3:6" x14ac:dyDescent="0.2">
      <c r="C387" s="85"/>
      <c r="D387" s="85"/>
      <c r="E387" s="85"/>
      <c r="F387" s="85"/>
    </row>
    <row r="388" spans="3:6" x14ac:dyDescent="0.2">
      <c r="C388" s="85"/>
      <c r="D388" s="85"/>
      <c r="E388" s="85"/>
      <c r="F388" s="85"/>
    </row>
    <row r="389" spans="3:6" x14ac:dyDescent="0.2">
      <c r="C389" s="85"/>
      <c r="D389" s="85"/>
      <c r="E389" s="85"/>
      <c r="F389" s="85"/>
    </row>
    <row r="390" spans="3:6" x14ac:dyDescent="0.2">
      <c r="C390" s="85"/>
      <c r="D390" s="85"/>
      <c r="E390" s="85"/>
      <c r="F390" s="85"/>
    </row>
    <row r="391" spans="3:6" x14ac:dyDescent="0.2">
      <c r="C391" s="85"/>
      <c r="D391" s="85"/>
      <c r="E391" s="85"/>
      <c r="F391" s="85"/>
    </row>
    <row r="392" spans="3:6" x14ac:dyDescent="0.2">
      <c r="C392" s="85"/>
      <c r="D392" s="85"/>
      <c r="E392" s="85"/>
      <c r="F392" s="85"/>
    </row>
    <row r="393" spans="3:6" x14ac:dyDescent="0.2">
      <c r="C393" s="85"/>
      <c r="D393" s="85"/>
      <c r="E393" s="85"/>
      <c r="F393" s="85"/>
    </row>
    <row r="394" spans="3:6" x14ac:dyDescent="0.2">
      <c r="C394" s="85"/>
      <c r="D394" s="85"/>
      <c r="E394" s="85"/>
      <c r="F394" s="85"/>
    </row>
    <row r="395" spans="3:6" x14ac:dyDescent="0.2">
      <c r="C395" s="85"/>
      <c r="D395" s="85"/>
      <c r="E395" s="85"/>
      <c r="F395" s="85"/>
    </row>
    <row r="396" spans="3:6" x14ac:dyDescent="0.2">
      <c r="C396" s="85"/>
      <c r="D396" s="85"/>
      <c r="E396" s="85"/>
      <c r="F396" s="85"/>
    </row>
    <row r="397" spans="3:6" x14ac:dyDescent="0.2">
      <c r="C397" s="85"/>
      <c r="D397" s="85"/>
      <c r="E397" s="85"/>
      <c r="F397" s="85"/>
    </row>
    <row r="398" spans="3:6" x14ac:dyDescent="0.2">
      <c r="C398" s="85"/>
      <c r="D398" s="85"/>
      <c r="E398" s="85"/>
      <c r="F398" s="85"/>
    </row>
    <row r="399" spans="3:6" x14ac:dyDescent="0.2">
      <c r="C399" s="85"/>
      <c r="D399" s="85"/>
      <c r="E399" s="85"/>
      <c r="F399" s="85"/>
    </row>
    <row r="400" spans="3:6" x14ac:dyDescent="0.2">
      <c r="C400" s="85"/>
      <c r="D400" s="85"/>
      <c r="E400" s="85"/>
      <c r="F400" s="85"/>
    </row>
    <row r="401" spans="3:6" x14ac:dyDescent="0.2">
      <c r="C401" s="85"/>
      <c r="D401" s="85"/>
      <c r="E401" s="85"/>
      <c r="F401" s="85"/>
    </row>
    <row r="402" spans="3:6" x14ac:dyDescent="0.2">
      <c r="C402" s="85"/>
      <c r="D402" s="85"/>
      <c r="E402" s="85"/>
      <c r="F402" s="85"/>
    </row>
    <row r="403" spans="3:6" x14ac:dyDescent="0.2">
      <c r="C403" s="85"/>
      <c r="D403" s="85"/>
      <c r="E403" s="85"/>
      <c r="F403" s="85"/>
    </row>
    <row r="404" spans="3:6" x14ac:dyDescent="0.2">
      <c r="C404" s="85"/>
      <c r="D404" s="85"/>
      <c r="E404" s="85"/>
      <c r="F404" s="85"/>
    </row>
    <row r="405" spans="3:6" x14ac:dyDescent="0.2">
      <c r="C405" s="85"/>
      <c r="D405" s="85"/>
      <c r="E405" s="85"/>
      <c r="F405" s="85"/>
    </row>
    <row r="406" spans="3:6" x14ac:dyDescent="0.2">
      <c r="C406" s="85"/>
      <c r="D406" s="85"/>
      <c r="E406" s="85"/>
      <c r="F406" s="85"/>
    </row>
    <row r="407" spans="3:6" x14ac:dyDescent="0.2">
      <c r="C407" s="85"/>
      <c r="D407" s="85"/>
      <c r="E407" s="85"/>
      <c r="F407" s="85"/>
    </row>
    <row r="408" spans="3:6" x14ac:dyDescent="0.2">
      <c r="C408" s="85"/>
      <c r="D408" s="85"/>
      <c r="E408" s="85"/>
      <c r="F408" s="85"/>
    </row>
    <row r="409" spans="3:6" x14ac:dyDescent="0.2">
      <c r="C409" s="85"/>
      <c r="D409" s="85"/>
      <c r="E409" s="85"/>
      <c r="F409" s="85"/>
    </row>
    <row r="410" spans="3:6" x14ac:dyDescent="0.2">
      <c r="C410" s="85"/>
      <c r="D410" s="85"/>
      <c r="E410" s="85"/>
      <c r="F410" s="85"/>
    </row>
    <row r="411" spans="3:6" x14ac:dyDescent="0.2">
      <c r="C411" s="85"/>
      <c r="D411" s="85"/>
      <c r="E411" s="85"/>
      <c r="F411" s="85"/>
    </row>
    <row r="412" spans="3:6" x14ac:dyDescent="0.2">
      <c r="C412" s="85"/>
      <c r="D412" s="85"/>
      <c r="E412" s="85"/>
      <c r="F412" s="85"/>
    </row>
    <row r="413" spans="3:6" x14ac:dyDescent="0.2">
      <c r="C413" s="85"/>
      <c r="D413" s="85"/>
      <c r="E413" s="85"/>
      <c r="F413" s="85"/>
    </row>
    <row r="414" spans="3:6" x14ac:dyDescent="0.2">
      <c r="C414" s="85"/>
      <c r="D414" s="85"/>
      <c r="E414" s="85"/>
      <c r="F414" s="85"/>
    </row>
    <row r="415" spans="3:6" x14ac:dyDescent="0.2">
      <c r="C415" s="85"/>
      <c r="D415" s="85"/>
      <c r="E415" s="85"/>
      <c r="F415" s="85"/>
    </row>
    <row r="416" spans="3:6" x14ac:dyDescent="0.2">
      <c r="C416" s="85"/>
      <c r="D416" s="85"/>
      <c r="E416" s="85"/>
      <c r="F416" s="85"/>
    </row>
    <row r="417" spans="3:6" x14ac:dyDescent="0.2">
      <c r="C417" s="85"/>
      <c r="D417" s="85"/>
      <c r="E417" s="85"/>
      <c r="F417" s="85"/>
    </row>
    <row r="418" spans="3:6" x14ac:dyDescent="0.2">
      <c r="C418" s="85"/>
      <c r="D418" s="85"/>
      <c r="E418" s="85"/>
      <c r="F418" s="85"/>
    </row>
    <row r="419" spans="3:6" x14ac:dyDescent="0.2">
      <c r="C419" s="85"/>
      <c r="D419" s="85"/>
      <c r="E419" s="85"/>
      <c r="F419" s="85"/>
    </row>
    <row r="420" spans="3:6" x14ac:dyDescent="0.2">
      <c r="C420" s="85"/>
      <c r="D420" s="85"/>
      <c r="E420" s="85"/>
      <c r="F420" s="85"/>
    </row>
    <row r="421" spans="3:6" x14ac:dyDescent="0.2">
      <c r="C421" s="85"/>
      <c r="D421" s="85"/>
      <c r="E421" s="85"/>
      <c r="F421" s="85"/>
    </row>
    <row r="422" spans="3:6" x14ac:dyDescent="0.2">
      <c r="C422" s="85"/>
      <c r="D422" s="85"/>
      <c r="E422" s="85"/>
      <c r="F422" s="85"/>
    </row>
    <row r="423" spans="3:6" x14ac:dyDescent="0.2">
      <c r="C423" s="85"/>
      <c r="D423" s="85"/>
      <c r="E423" s="85"/>
      <c r="F423" s="85"/>
    </row>
    <row r="424" spans="3:6" x14ac:dyDescent="0.2">
      <c r="C424" s="85"/>
      <c r="D424" s="85"/>
      <c r="E424" s="85"/>
      <c r="F424" s="85"/>
    </row>
    <row r="425" spans="3:6" x14ac:dyDescent="0.2">
      <c r="C425" s="85"/>
      <c r="D425" s="85"/>
      <c r="E425" s="85"/>
      <c r="F425" s="85"/>
    </row>
    <row r="426" spans="3:6" x14ac:dyDescent="0.2">
      <c r="C426" s="85"/>
      <c r="D426" s="85"/>
      <c r="E426" s="85"/>
      <c r="F426" s="85"/>
    </row>
    <row r="427" spans="3:6" x14ac:dyDescent="0.2">
      <c r="C427" s="85"/>
      <c r="D427" s="85"/>
      <c r="E427" s="85"/>
      <c r="F427" s="85"/>
    </row>
    <row r="428" spans="3:6" x14ac:dyDescent="0.2">
      <c r="C428" s="85"/>
      <c r="D428" s="85"/>
      <c r="E428" s="85"/>
      <c r="F428" s="85"/>
    </row>
    <row r="429" spans="3:6" x14ac:dyDescent="0.2">
      <c r="C429" s="85"/>
      <c r="D429" s="85"/>
      <c r="E429" s="85"/>
      <c r="F429" s="85"/>
    </row>
    <row r="430" spans="3:6" x14ac:dyDescent="0.2">
      <c r="C430" s="85"/>
      <c r="D430" s="85"/>
      <c r="E430" s="85"/>
      <c r="F430" s="85"/>
    </row>
    <row r="431" spans="3:6" x14ac:dyDescent="0.2">
      <c r="C431" s="85"/>
      <c r="D431" s="85"/>
      <c r="E431" s="85"/>
      <c r="F431" s="85"/>
    </row>
    <row r="432" spans="3:6" x14ac:dyDescent="0.2">
      <c r="C432" s="85"/>
      <c r="D432" s="85"/>
      <c r="E432" s="85"/>
      <c r="F432" s="85"/>
    </row>
    <row r="433" spans="3:6" x14ac:dyDescent="0.2">
      <c r="C433" s="85"/>
      <c r="D433" s="85"/>
      <c r="E433" s="85"/>
      <c r="F433" s="85"/>
    </row>
    <row r="434" spans="3:6" x14ac:dyDescent="0.2">
      <c r="C434" s="85"/>
      <c r="D434" s="85"/>
      <c r="E434" s="85"/>
      <c r="F434" s="85"/>
    </row>
    <row r="435" spans="3:6" x14ac:dyDescent="0.2">
      <c r="C435" s="85"/>
      <c r="D435" s="85"/>
      <c r="E435" s="85"/>
      <c r="F435" s="85"/>
    </row>
    <row r="436" spans="3:6" x14ac:dyDescent="0.2">
      <c r="C436" s="85"/>
      <c r="D436" s="85"/>
      <c r="E436" s="85"/>
      <c r="F436" s="85"/>
    </row>
    <row r="437" spans="3:6" x14ac:dyDescent="0.2">
      <c r="C437" s="85"/>
      <c r="D437" s="85"/>
      <c r="E437" s="85"/>
      <c r="F437" s="85"/>
    </row>
    <row r="438" spans="3:6" x14ac:dyDescent="0.2">
      <c r="C438" s="85"/>
      <c r="D438" s="85"/>
      <c r="E438" s="85"/>
      <c r="F438" s="85"/>
    </row>
    <row r="439" spans="3:6" x14ac:dyDescent="0.2">
      <c r="C439" s="85"/>
      <c r="D439" s="85"/>
      <c r="E439" s="85"/>
      <c r="F439" s="85"/>
    </row>
    <row r="440" spans="3:6" x14ac:dyDescent="0.2">
      <c r="C440" s="85"/>
      <c r="D440" s="85"/>
      <c r="E440" s="85"/>
      <c r="F440" s="85"/>
    </row>
    <row r="441" spans="3:6" x14ac:dyDescent="0.2">
      <c r="C441" s="85"/>
      <c r="D441" s="85"/>
      <c r="E441" s="85"/>
      <c r="F441" s="85"/>
    </row>
    <row r="442" spans="3:6" x14ac:dyDescent="0.2">
      <c r="C442" s="85"/>
      <c r="D442" s="85"/>
      <c r="E442" s="85"/>
      <c r="F442" s="85"/>
    </row>
    <row r="443" spans="3:6" x14ac:dyDescent="0.2">
      <c r="C443" s="85"/>
      <c r="D443" s="85"/>
      <c r="E443" s="85"/>
      <c r="F443" s="85"/>
    </row>
    <row r="444" spans="3:6" x14ac:dyDescent="0.2">
      <c r="C444" s="85"/>
      <c r="D444" s="85"/>
      <c r="E444" s="85"/>
      <c r="F444" s="85"/>
    </row>
    <row r="445" spans="3:6" x14ac:dyDescent="0.2">
      <c r="C445" s="85"/>
      <c r="D445" s="85"/>
      <c r="E445" s="85"/>
      <c r="F445" s="85"/>
    </row>
    <row r="446" spans="3:6" x14ac:dyDescent="0.2">
      <c r="C446" s="85"/>
      <c r="D446" s="85"/>
      <c r="E446" s="85"/>
      <c r="F446" s="85"/>
    </row>
    <row r="447" spans="3:6" x14ac:dyDescent="0.2">
      <c r="C447" s="85"/>
      <c r="D447" s="85"/>
      <c r="E447" s="85"/>
      <c r="F447" s="85"/>
    </row>
    <row r="448" spans="3:6" x14ac:dyDescent="0.2">
      <c r="C448" s="85"/>
      <c r="D448" s="85"/>
      <c r="E448" s="85"/>
      <c r="F448" s="85"/>
    </row>
    <row r="449" spans="3:6" x14ac:dyDescent="0.2">
      <c r="C449" s="85"/>
      <c r="D449" s="85"/>
      <c r="E449" s="85"/>
      <c r="F449" s="85"/>
    </row>
    <row r="450" spans="3:6" x14ac:dyDescent="0.2">
      <c r="C450" s="85"/>
      <c r="D450" s="85"/>
      <c r="E450" s="85"/>
      <c r="F450" s="85"/>
    </row>
    <row r="451" spans="3:6" x14ac:dyDescent="0.2">
      <c r="C451" s="85"/>
      <c r="D451" s="85"/>
      <c r="E451" s="85"/>
      <c r="F451" s="85"/>
    </row>
    <row r="452" spans="3:6" x14ac:dyDescent="0.2">
      <c r="C452" s="85"/>
      <c r="D452" s="85"/>
      <c r="E452" s="85"/>
      <c r="F452" s="85"/>
    </row>
    <row r="453" spans="3:6" x14ac:dyDescent="0.2">
      <c r="C453" s="85"/>
      <c r="D453" s="85"/>
      <c r="E453" s="85"/>
      <c r="F453" s="85"/>
    </row>
    <row r="454" spans="3:6" x14ac:dyDescent="0.2">
      <c r="C454" s="85"/>
      <c r="D454" s="85"/>
      <c r="E454" s="85"/>
      <c r="F454" s="85"/>
    </row>
    <row r="455" spans="3:6" x14ac:dyDescent="0.2">
      <c r="C455" s="85"/>
      <c r="D455" s="85"/>
      <c r="E455" s="85"/>
      <c r="F455" s="85"/>
    </row>
    <row r="456" spans="3:6" x14ac:dyDescent="0.2">
      <c r="C456" s="85"/>
      <c r="D456" s="85"/>
      <c r="E456" s="85"/>
      <c r="F456" s="85"/>
    </row>
    <row r="457" spans="3:6" x14ac:dyDescent="0.2">
      <c r="C457" s="85"/>
      <c r="D457" s="85"/>
      <c r="E457" s="85"/>
      <c r="F457" s="85"/>
    </row>
    <row r="458" spans="3:6" x14ac:dyDescent="0.2">
      <c r="C458" s="85"/>
      <c r="D458" s="85"/>
      <c r="E458" s="85"/>
      <c r="F458" s="85"/>
    </row>
    <row r="459" spans="3:6" x14ac:dyDescent="0.2">
      <c r="C459" s="85"/>
      <c r="D459" s="85"/>
      <c r="E459" s="85"/>
      <c r="F459" s="85"/>
    </row>
    <row r="460" spans="3:6" x14ac:dyDescent="0.2">
      <c r="C460" s="85"/>
      <c r="D460" s="85"/>
      <c r="E460" s="85"/>
      <c r="F460" s="85"/>
    </row>
    <row r="461" spans="3:6" x14ac:dyDescent="0.2">
      <c r="C461" s="85"/>
      <c r="D461" s="85"/>
      <c r="E461" s="85"/>
      <c r="F461" s="85"/>
    </row>
    <row r="462" spans="3:6" x14ac:dyDescent="0.2">
      <c r="C462" s="85"/>
      <c r="D462" s="85"/>
      <c r="E462" s="85"/>
      <c r="F462" s="85"/>
    </row>
    <row r="463" spans="3:6" x14ac:dyDescent="0.2">
      <c r="C463" s="85"/>
      <c r="D463" s="85"/>
      <c r="E463" s="85"/>
      <c r="F463" s="85"/>
    </row>
    <row r="464" spans="3:6" x14ac:dyDescent="0.2">
      <c r="C464" s="85"/>
      <c r="D464" s="85"/>
      <c r="E464" s="85"/>
      <c r="F464" s="85"/>
    </row>
    <row r="465" spans="3:6" x14ac:dyDescent="0.2">
      <c r="C465" s="85"/>
      <c r="D465" s="85"/>
      <c r="E465" s="85"/>
      <c r="F465" s="85"/>
    </row>
    <row r="466" spans="3:6" x14ac:dyDescent="0.2">
      <c r="C466" s="85"/>
      <c r="D466" s="85"/>
      <c r="E466" s="85"/>
      <c r="F466" s="85"/>
    </row>
    <row r="467" spans="3:6" x14ac:dyDescent="0.2">
      <c r="C467" s="85"/>
      <c r="D467" s="85"/>
      <c r="E467" s="85"/>
      <c r="F467" s="85"/>
    </row>
    <row r="468" spans="3:6" x14ac:dyDescent="0.2">
      <c r="C468" s="85"/>
      <c r="D468" s="85"/>
      <c r="E468" s="85"/>
      <c r="F468" s="85"/>
    </row>
    <row r="469" spans="3:6" x14ac:dyDescent="0.2">
      <c r="C469" s="85"/>
      <c r="D469" s="85"/>
      <c r="E469" s="85"/>
      <c r="F469" s="85"/>
    </row>
    <row r="470" spans="3:6" x14ac:dyDescent="0.2">
      <c r="C470" s="85"/>
      <c r="D470" s="85"/>
      <c r="E470" s="85"/>
      <c r="F470" s="85"/>
    </row>
    <row r="471" spans="3:6" x14ac:dyDescent="0.2">
      <c r="C471" s="85"/>
      <c r="D471" s="85"/>
      <c r="E471" s="85"/>
      <c r="F471" s="85"/>
    </row>
    <row r="472" spans="3:6" x14ac:dyDescent="0.2">
      <c r="C472" s="85"/>
      <c r="D472" s="85"/>
      <c r="E472" s="85"/>
      <c r="F472" s="85"/>
    </row>
    <row r="473" spans="3:6" x14ac:dyDescent="0.2">
      <c r="C473" s="85"/>
      <c r="D473" s="85"/>
      <c r="E473" s="85"/>
      <c r="F473" s="85"/>
    </row>
    <row r="474" spans="3:6" x14ac:dyDescent="0.2">
      <c r="C474" s="85"/>
      <c r="D474" s="85"/>
      <c r="E474" s="85"/>
      <c r="F474" s="85"/>
    </row>
    <row r="475" spans="3:6" x14ac:dyDescent="0.2">
      <c r="C475" s="85"/>
      <c r="D475" s="85"/>
      <c r="E475" s="85"/>
      <c r="F475" s="85"/>
    </row>
    <row r="476" spans="3:6" x14ac:dyDescent="0.2">
      <c r="C476" s="85"/>
      <c r="D476" s="85"/>
      <c r="E476" s="85"/>
      <c r="F476" s="85"/>
    </row>
    <row r="477" spans="3:6" x14ac:dyDescent="0.2">
      <c r="C477" s="85"/>
      <c r="D477" s="85"/>
      <c r="E477" s="85"/>
      <c r="F477" s="85"/>
    </row>
    <row r="478" spans="3:6" x14ac:dyDescent="0.2">
      <c r="C478" s="85"/>
      <c r="D478" s="85"/>
      <c r="E478" s="85"/>
      <c r="F478" s="85"/>
    </row>
    <row r="479" spans="3:6" x14ac:dyDescent="0.2">
      <c r="C479" s="85"/>
      <c r="D479" s="85"/>
      <c r="E479" s="85"/>
      <c r="F479" s="85"/>
    </row>
    <row r="480" spans="3:6" x14ac:dyDescent="0.2">
      <c r="C480" s="85"/>
      <c r="D480" s="85"/>
      <c r="E480" s="85"/>
      <c r="F480" s="85"/>
    </row>
    <row r="481" spans="3:6" x14ac:dyDescent="0.2">
      <c r="C481" s="85"/>
      <c r="D481" s="85"/>
      <c r="E481" s="85"/>
      <c r="F481" s="85"/>
    </row>
    <row r="482" spans="3:6" x14ac:dyDescent="0.2">
      <c r="C482" s="85"/>
      <c r="D482" s="85"/>
      <c r="E482" s="85"/>
      <c r="F482" s="85"/>
    </row>
    <row r="483" spans="3:6" x14ac:dyDescent="0.2">
      <c r="C483" s="85"/>
      <c r="D483" s="85"/>
      <c r="E483" s="85"/>
      <c r="F483" s="85"/>
    </row>
    <row r="484" spans="3:6" x14ac:dyDescent="0.2">
      <c r="C484" s="85"/>
      <c r="D484" s="85"/>
      <c r="E484" s="85"/>
      <c r="F484" s="85"/>
    </row>
    <row r="485" spans="3:6" x14ac:dyDescent="0.2">
      <c r="C485" s="85"/>
      <c r="D485" s="85"/>
      <c r="E485" s="85"/>
      <c r="F485" s="85"/>
    </row>
    <row r="486" spans="3:6" x14ac:dyDescent="0.2">
      <c r="C486" s="85"/>
      <c r="D486" s="85"/>
      <c r="E486" s="85"/>
      <c r="F486" s="85"/>
    </row>
    <row r="487" spans="3:6" x14ac:dyDescent="0.2">
      <c r="C487" s="85"/>
      <c r="D487" s="85"/>
      <c r="E487" s="85"/>
      <c r="F487" s="85"/>
    </row>
    <row r="488" spans="3:6" x14ac:dyDescent="0.2">
      <c r="C488" s="85"/>
      <c r="D488" s="85"/>
      <c r="E488" s="85"/>
      <c r="F488" s="85"/>
    </row>
    <row r="489" spans="3:6" x14ac:dyDescent="0.2">
      <c r="C489" s="85"/>
      <c r="D489" s="85"/>
      <c r="E489" s="85"/>
      <c r="F489" s="85"/>
    </row>
    <row r="490" spans="3:6" x14ac:dyDescent="0.2">
      <c r="C490" s="85"/>
      <c r="D490" s="85"/>
      <c r="E490" s="85"/>
      <c r="F490" s="85"/>
    </row>
    <row r="491" spans="3:6" x14ac:dyDescent="0.2">
      <c r="C491" s="85"/>
      <c r="D491" s="85"/>
      <c r="E491" s="85"/>
      <c r="F491" s="85"/>
    </row>
    <row r="492" spans="3:6" x14ac:dyDescent="0.2">
      <c r="C492" s="85"/>
      <c r="D492" s="85"/>
      <c r="E492" s="85"/>
      <c r="F492" s="85"/>
    </row>
    <row r="493" spans="3:6" x14ac:dyDescent="0.2">
      <c r="C493" s="85"/>
      <c r="D493" s="85"/>
      <c r="E493" s="85"/>
      <c r="F493" s="85"/>
    </row>
    <row r="494" spans="3:6" x14ac:dyDescent="0.2">
      <c r="C494" s="85"/>
      <c r="D494" s="85"/>
      <c r="E494" s="85"/>
      <c r="F494" s="85"/>
    </row>
    <row r="495" spans="3:6" x14ac:dyDescent="0.2">
      <c r="C495" s="85"/>
      <c r="D495" s="85"/>
      <c r="E495" s="85"/>
      <c r="F495" s="85"/>
    </row>
    <row r="496" spans="3:6" x14ac:dyDescent="0.2">
      <c r="C496" s="85"/>
      <c r="D496" s="85"/>
      <c r="E496" s="85"/>
      <c r="F496" s="85"/>
    </row>
    <row r="497" spans="3:6" x14ac:dyDescent="0.2">
      <c r="C497" s="85"/>
      <c r="D497" s="85"/>
      <c r="E497" s="85"/>
      <c r="F497" s="85"/>
    </row>
    <row r="498" spans="3:6" x14ac:dyDescent="0.2">
      <c r="C498" s="85"/>
      <c r="D498" s="85"/>
      <c r="E498" s="85"/>
      <c r="F498" s="85"/>
    </row>
    <row r="499" spans="3:6" x14ac:dyDescent="0.2">
      <c r="C499" s="85"/>
      <c r="D499" s="85"/>
      <c r="E499" s="85"/>
      <c r="F499" s="85"/>
    </row>
    <row r="500" spans="3:6" x14ac:dyDescent="0.2">
      <c r="C500" s="85"/>
      <c r="D500" s="85"/>
      <c r="E500" s="85"/>
      <c r="F500" s="85"/>
    </row>
    <row r="501" spans="3:6" x14ac:dyDescent="0.2">
      <c r="C501" s="85"/>
      <c r="D501" s="85"/>
      <c r="E501" s="85"/>
      <c r="F501" s="85"/>
    </row>
    <row r="502" spans="3:6" x14ac:dyDescent="0.2">
      <c r="C502" s="85"/>
      <c r="D502" s="85"/>
      <c r="E502" s="85"/>
      <c r="F502" s="85"/>
    </row>
    <row r="503" spans="3:6" x14ac:dyDescent="0.2">
      <c r="C503" s="85"/>
      <c r="D503" s="85"/>
      <c r="E503" s="85"/>
      <c r="F503" s="85"/>
    </row>
    <row r="504" spans="3:6" x14ac:dyDescent="0.2">
      <c r="C504" s="85"/>
      <c r="D504" s="85"/>
      <c r="E504" s="85"/>
      <c r="F504" s="85"/>
    </row>
    <row r="505" spans="3:6" x14ac:dyDescent="0.2">
      <c r="C505" s="85"/>
      <c r="D505" s="85"/>
      <c r="E505" s="85"/>
      <c r="F505" s="85"/>
    </row>
    <row r="506" spans="3:6" x14ac:dyDescent="0.2">
      <c r="C506" s="85"/>
      <c r="D506" s="85"/>
      <c r="E506" s="85"/>
      <c r="F506" s="85"/>
    </row>
    <row r="507" spans="3:6" x14ac:dyDescent="0.2">
      <c r="C507" s="85"/>
      <c r="D507" s="85"/>
      <c r="E507" s="85"/>
      <c r="F507" s="85"/>
    </row>
    <row r="508" spans="3:6" x14ac:dyDescent="0.2">
      <c r="C508" s="85"/>
      <c r="D508" s="85"/>
      <c r="E508" s="85"/>
      <c r="F508" s="85"/>
    </row>
    <row r="509" spans="3:6" x14ac:dyDescent="0.2">
      <c r="C509" s="85"/>
      <c r="D509" s="85"/>
      <c r="E509" s="85"/>
      <c r="F509" s="85"/>
    </row>
    <row r="510" spans="3:6" x14ac:dyDescent="0.2">
      <c r="C510" s="85"/>
      <c r="D510" s="85"/>
      <c r="E510" s="85"/>
      <c r="F510" s="85"/>
    </row>
    <row r="511" spans="3:6" x14ac:dyDescent="0.2">
      <c r="C511" s="85"/>
      <c r="D511" s="85"/>
      <c r="E511" s="85"/>
      <c r="F511" s="85"/>
    </row>
    <row r="512" spans="3:6" x14ac:dyDescent="0.2">
      <c r="C512" s="85"/>
      <c r="D512" s="85"/>
      <c r="E512" s="85"/>
      <c r="F512" s="85"/>
    </row>
    <row r="513" spans="3:6" x14ac:dyDescent="0.2">
      <c r="C513" s="85"/>
      <c r="D513" s="85"/>
      <c r="E513" s="85"/>
      <c r="F513" s="85"/>
    </row>
    <row r="514" spans="3:6" x14ac:dyDescent="0.2">
      <c r="C514" s="85"/>
      <c r="D514" s="85"/>
      <c r="E514" s="85"/>
      <c r="F514" s="85"/>
    </row>
    <row r="515" spans="3:6" x14ac:dyDescent="0.2">
      <c r="C515" s="85"/>
      <c r="D515" s="85"/>
      <c r="E515" s="85"/>
      <c r="F515" s="85"/>
    </row>
    <row r="516" spans="3:6" x14ac:dyDescent="0.2">
      <c r="C516" s="85"/>
      <c r="D516" s="85"/>
      <c r="E516" s="85"/>
      <c r="F516" s="85"/>
    </row>
    <row r="517" spans="3:6" x14ac:dyDescent="0.2">
      <c r="C517" s="85"/>
      <c r="D517" s="85"/>
      <c r="E517" s="85"/>
      <c r="F517" s="85"/>
    </row>
    <row r="518" spans="3:6" x14ac:dyDescent="0.2">
      <c r="C518" s="85"/>
      <c r="D518" s="85"/>
      <c r="E518" s="85"/>
      <c r="F518" s="85"/>
    </row>
    <row r="519" spans="3:6" x14ac:dyDescent="0.2">
      <c r="C519" s="85"/>
      <c r="D519" s="85"/>
      <c r="E519" s="85"/>
      <c r="F519" s="85"/>
    </row>
    <row r="520" spans="3:6" x14ac:dyDescent="0.2">
      <c r="C520" s="85"/>
      <c r="D520" s="85"/>
      <c r="E520" s="85"/>
      <c r="F520" s="85"/>
    </row>
    <row r="521" spans="3:6" x14ac:dyDescent="0.2">
      <c r="C521" s="85"/>
      <c r="D521" s="85"/>
      <c r="E521" s="85"/>
      <c r="F521" s="85"/>
    </row>
    <row r="522" spans="3:6" x14ac:dyDescent="0.2">
      <c r="C522" s="85"/>
      <c r="D522" s="85"/>
      <c r="E522" s="85"/>
      <c r="F522" s="85"/>
    </row>
    <row r="523" spans="3:6" x14ac:dyDescent="0.2">
      <c r="C523" s="85"/>
      <c r="D523" s="85"/>
      <c r="E523" s="85"/>
      <c r="F523" s="85"/>
    </row>
    <row r="524" spans="3:6" x14ac:dyDescent="0.2">
      <c r="C524" s="85"/>
      <c r="D524" s="85"/>
      <c r="E524" s="85"/>
      <c r="F524" s="85"/>
    </row>
    <row r="525" spans="3:6" x14ac:dyDescent="0.2">
      <c r="C525" s="85"/>
      <c r="D525" s="85"/>
      <c r="E525" s="85"/>
      <c r="F525" s="85"/>
    </row>
    <row r="526" spans="3:6" x14ac:dyDescent="0.2">
      <c r="C526" s="85"/>
      <c r="D526" s="85"/>
      <c r="E526" s="85"/>
      <c r="F526" s="85"/>
    </row>
    <row r="527" spans="3:6" x14ac:dyDescent="0.2">
      <c r="C527" s="85"/>
      <c r="D527" s="85"/>
      <c r="E527" s="85"/>
      <c r="F527" s="85"/>
    </row>
    <row r="528" spans="3:6" x14ac:dyDescent="0.2">
      <c r="C528" s="85"/>
      <c r="D528" s="85"/>
      <c r="E528" s="85"/>
      <c r="F528" s="85"/>
    </row>
    <row r="529" spans="3:6" x14ac:dyDescent="0.2">
      <c r="C529" s="85"/>
      <c r="D529" s="85"/>
      <c r="E529" s="85"/>
      <c r="F529" s="85"/>
    </row>
    <row r="530" spans="3:6" x14ac:dyDescent="0.2">
      <c r="C530" s="85"/>
      <c r="D530" s="85"/>
      <c r="E530" s="85"/>
      <c r="F530" s="85"/>
    </row>
    <row r="531" spans="3:6" x14ac:dyDescent="0.2">
      <c r="C531" s="85"/>
      <c r="D531" s="85"/>
      <c r="E531" s="85"/>
      <c r="F531" s="85"/>
    </row>
    <row r="532" spans="3:6" x14ac:dyDescent="0.2">
      <c r="C532" s="85"/>
      <c r="D532" s="85"/>
      <c r="E532" s="85"/>
      <c r="F532" s="85"/>
    </row>
    <row r="533" spans="3:6" x14ac:dyDescent="0.2">
      <c r="C533" s="85"/>
      <c r="D533" s="85"/>
      <c r="E533" s="85"/>
      <c r="F533" s="85"/>
    </row>
    <row r="534" spans="3:6" x14ac:dyDescent="0.2">
      <c r="C534" s="85"/>
      <c r="D534" s="85"/>
      <c r="E534" s="85"/>
      <c r="F534" s="85"/>
    </row>
    <row r="535" spans="3:6" x14ac:dyDescent="0.2">
      <c r="C535" s="85"/>
      <c r="D535" s="85"/>
      <c r="E535" s="85"/>
      <c r="F535" s="85"/>
    </row>
    <row r="536" spans="3:6" x14ac:dyDescent="0.2">
      <c r="C536" s="85"/>
      <c r="D536" s="85"/>
      <c r="E536" s="85"/>
      <c r="F536" s="85"/>
    </row>
    <row r="537" spans="3:6" x14ac:dyDescent="0.2">
      <c r="C537" s="85"/>
      <c r="D537" s="85"/>
      <c r="E537" s="85"/>
      <c r="F537" s="85"/>
    </row>
    <row r="538" spans="3:6" x14ac:dyDescent="0.2">
      <c r="C538" s="85"/>
      <c r="D538" s="85"/>
      <c r="E538" s="85"/>
      <c r="F538" s="85"/>
    </row>
    <row r="539" spans="3:6" x14ac:dyDescent="0.2">
      <c r="C539" s="85"/>
      <c r="D539" s="85"/>
      <c r="E539" s="85"/>
      <c r="F539" s="85"/>
    </row>
    <row r="540" spans="3:6" x14ac:dyDescent="0.2">
      <c r="C540" s="85"/>
      <c r="D540" s="85"/>
      <c r="E540" s="85"/>
      <c r="F540" s="85"/>
    </row>
    <row r="541" spans="3:6" x14ac:dyDescent="0.2">
      <c r="C541" s="85"/>
      <c r="D541" s="85"/>
      <c r="E541" s="85"/>
      <c r="F541" s="85"/>
    </row>
    <row r="542" spans="3:6" x14ac:dyDescent="0.2">
      <c r="C542" s="85"/>
      <c r="D542" s="85"/>
      <c r="E542" s="85"/>
      <c r="F542" s="85"/>
    </row>
    <row r="543" spans="3:6" x14ac:dyDescent="0.2">
      <c r="C543" s="85"/>
      <c r="D543" s="85"/>
      <c r="E543" s="85"/>
      <c r="F543" s="85"/>
    </row>
    <row r="544" spans="3:6" x14ac:dyDescent="0.2">
      <c r="C544" s="85"/>
      <c r="D544" s="85"/>
      <c r="E544" s="85"/>
      <c r="F544" s="85"/>
    </row>
    <row r="545" spans="3:6" x14ac:dyDescent="0.2">
      <c r="C545" s="85"/>
      <c r="D545" s="85"/>
      <c r="E545" s="85"/>
      <c r="F545" s="85"/>
    </row>
    <row r="546" spans="3:6" x14ac:dyDescent="0.2">
      <c r="C546" s="85"/>
      <c r="D546" s="85"/>
      <c r="E546" s="85"/>
      <c r="F546" s="85"/>
    </row>
    <row r="547" spans="3:6" x14ac:dyDescent="0.2">
      <c r="C547" s="85"/>
      <c r="D547" s="85"/>
      <c r="E547" s="85"/>
      <c r="F547" s="85"/>
    </row>
    <row r="548" spans="3:6" x14ac:dyDescent="0.2">
      <c r="C548" s="85"/>
      <c r="D548" s="85"/>
      <c r="E548" s="85"/>
      <c r="F548" s="85"/>
    </row>
    <row r="549" spans="3:6" x14ac:dyDescent="0.2">
      <c r="C549" s="85"/>
      <c r="D549" s="85"/>
      <c r="E549" s="85"/>
      <c r="F549" s="85"/>
    </row>
    <row r="550" spans="3:6" x14ac:dyDescent="0.2">
      <c r="C550" s="85"/>
      <c r="D550" s="85"/>
      <c r="E550" s="85"/>
      <c r="F550" s="85"/>
    </row>
    <row r="551" spans="3:6" x14ac:dyDescent="0.2">
      <c r="C551" s="85"/>
      <c r="D551" s="85"/>
      <c r="E551" s="85"/>
      <c r="F551" s="85"/>
    </row>
    <row r="552" spans="3:6" x14ac:dyDescent="0.2">
      <c r="C552" s="85"/>
      <c r="D552" s="85"/>
      <c r="E552" s="85"/>
      <c r="F552" s="85"/>
    </row>
    <row r="553" spans="3:6" x14ac:dyDescent="0.2">
      <c r="C553" s="85"/>
      <c r="D553" s="85"/>
      <c r="E553" s="85"/>
      <c r="F553" s="85"/>
    </row>
    <row r="554" spans="3:6" x14ac:dyDescent="0.2">
      <c r="C554" s="85"/>
      <c r="D554" s="85"/>
      <c r="E554" s="85"/>
      <c r="F554" s="85"/>
    </row>
    <row r="555" spans="3:6" x14ac:dyDescent="0.2">
      <c r="C555" s="85"/>
      <c r="D555" s="85"/>
      <c r="E555" s="85"/>
      <c r="F555" s="85"/>
    </row>
    <row r="556" spans="3:6" x14ac:dyDescent="0.2">
      <c r="C556" s="85"/>
      <c r="D556" s="85"/>
      <c r="E556" s="85"/>
      <c r="F556" s="85"/>
    </row>
    <row r="557" spans="3:6" x14ac:dyDescent="0.2">
      <c r="C557" s="85"/>
      <c r="D557" s="85"/>
      <c r="E557" s="85"/>
      <c r="F557" s="85"/>
    </row>
    <row r="558" spans="3:6" x14ac:dyDescent="0.2">
      <c r="C558" s="85"/>
      <c r="D558" s="85"/>
      <c r="E558" s="85"/>
      <c r="F558" s="85"/>
    </row>
    <row r="559" spans="3:6" x14ac:dyDescent="0.2">
      <c r="C559" s="85"/>
      <c r="D559" s="85"/>
      <c r="E559" s="85"/>
      <c r="F559" s="85"/>
    </row>
    <row r="560" spans="3:6" x14ac:dyDescent="0.2">
      <c r="C560" s="85"/>
      <c r="D560" s="85"/>
      <c r="E560" s="85"/>
      <c r="F560" s="85"/>
    </row>
    <row r="561" spans="3:6" x14ac:dyDescent="0.2">
      <c r="C561" s="85"/>
      <c r="D561" s="85"/>
      <c r="E561" s="85"/>
      <c r="F561" s="85"/>
    </row>
    <row r="562" spans="3:6" x14ac:dyDescent="0.2">
      <c r="C562" s="85"/>
      <c r="D562" s="85"/>
      <c r="E562" s="85"/>
      <c r="F562" s="85"/>
    </row>
    <row r="563" spans="3:6" x14ac:dyDescent="0.2">
      <c r="C563" s="85"/>
      <c r="D563" s="85"/>
      <c r="E563" s="85"/>
      <c r="F563" s="85"/>
    </row>
    <row r="564" spans="3:6" x14ac:dyDescent="0.2">
      <c r="C564" s="85"/>
      <c r="D564" s="85"/>
      <c r="E564" s="85"/>
      <c r="F564" s="85"/>
    </row>
    <row r="565" spans="3:6" x14ac:dyDescent="0.2">
      <c r="C565" s="85"/>
      <c r="D565" s="85"/>
      <c r="E565" s="85"/>
      <c r="F565" s="85"/>
    </row>
    <row r="566" spans="3:6" x14ac:dyDescent="0.2">
      <c r="C566" s="85"/>
      <c r="D566" s="85"/>
      <c r="E566" s="85"/>
      <c r="F566" s="85"/>
    </row>
    <row r="567" spans="3:6" x14ac:dyDescent="0.2">
      <c r="C567" s="85"/>
      <c r="D567" s="85"/>
      <c r="E567" s="85"/>
      <c r="F567" s="85"/>
    </row>
    <row r="568" spans="3:6" x14ac:dyDescent="0.2">
      <c r="C568" s="85"/>
      <c r="D568" s="85"/>
      <c r="E568" s="85"/>
      <c r="F568" s="85"/>
    </row>
    <row r="569" spans="3:6" x14ac:dyDescent="0.2">
      <c r="C569" s="85"/>
      <c r="D569" s="85"/>
      <c r="E569" s="85"/>
      <c r="F569" s="85"/>
    </row>
    <row r="570" spans="3:6" x14ac:dyDescent="0.2">
      <c r="C570" s="85"/>
      <c r="D570" s="85"/>
      <c r="E570" s="85"/>
      <c r="F570" s="85"/>
    </row>
    <row r="571" spans="3:6" x14ac:dyDescent="0.2">
      <c r="C571" s="85"/>
      <c r="D571" s="85"/>
      <c r="E571" s="85"/>
      <c r="F571" s="85"/>
    </row>
    <row r="572" spans="3:6" x14ac:dyDescent="0.2">
      <c r="C572" s="85"/>
      <c r="D572" s="85"/>
      <c r="E572" s="85"/>
      <c r="F572" s="85"/>
    </row>
    <row r="573" spans="3:6" x14ac:dyDescent="0.2">
      <c r="C573" s="85"/>
      <c r="D573" s="85"/>
      <c r="E573" s="85"/>
      <c r="F573" s="85"/>
    </row>
    <row r="574" spans="3:6" x14ac:dyDescent="0.2">
      <c r="C574" s="85"/>
      <c r="D574" s="85"/>
      <c r="E574" s="85"/>
      <c r="F574" s="85"/>
    </row>
    <row r="575" spans="3:6" x14ac:dyDescent="0.2">
      <c r="C575" s="85"/>
      <c r="D575" s="85"/>
      <c r="E575" s="85"/>
      <c r="F575" s="85"/>
    </row>
    <row r="576" spans="3:6" x14ac:dyDescent="0.2">
      <c r="C576" s="85"/>
      <c r="D576" s="85"/>
      <c r="E576" s="85"/>
      <c r="F576" s="85"/>
    </row>
    <row r="577" spans="3:6" x14ac:dyDescent="0.2">
      <c r="C577" s="85"/>
      <c r="D577" s="85"/>
      <c r="E577" s="85"/>
      <c r="F577" s="85"/>
    </row>
    <row r="578" spans="3:6" x14ac:dyDescent="0.2">
      <c r="C578" s="85"/>
      <c r="D578" s="85"/>
      <c r="E578" s="85"/>
      <c r="F578" s="85"/>
    </row>
    <row r="579" spans="3:6" x14ac:dyDescent="0.2">
      <c r="C579" s="85"/>
      <c r="D579" s="85"/>
      <c r="E579" s="85"/>
      <c r="F579" s="85"/>
    </row>
    <row r="580" spans="3:6" x14ac:dyDescent="0.2">
      <c r="C580" s="85"/>
      <c r="D580" s="85"/>
      <c r="E580" s="85"/>
      <c r="F580" s="85"/>
    </row>
    <row r="581" spans="3:6" x14ac:dyDescent="0.2">
      <c r="C581" s="85"/>
      <c r="D581" s="85"/>
      <c r="E581" s="85"/>
      <c r="F581" s="85"/>
    </row>
    <row r="582" spans="3:6" x14ac:dyDescent="0.2">
      <c r="C582" s="85"/>
      <c r="D582" s="85"/>
      <c r="E582" s="85"/>
      <c r="F582" s="85"/>
    </row>
    <row r="583" spans="3:6" x14ac:dyDescent="0.2">
      <c r="C583" s="85"/>
      <c r="D583" s="85"/>
      <c r="E583" s="85"/>
      <c r="F583" s="85"/>
    </row>
    <row r="584" spans="3:6" x14ac:dyDescent="0.2">
      <c r="C584" s="85"/>
      <c r="D584" s="85"/>
      <c r="E584" s="85"/>
      <c r="F584" s="85"/>
    </row>
    <row r="585" spans="3:6" x14ac:dyDescent="0.2">
      <c r="C585" s="85"/>
      <c r="D585" s="85"/>
      <c r="E585" s="85"/>
      <c r="F585" s="85"/>
    </row>
    <row r="586" spans="3:6" x14ac:dyDescent="0.2">
      <c r="C586" s="85"/>
      <c r="D586" s="85"/>
      <c r="E586" s="85"/>
      <c r="F586" s="85"/>
    </row>
    <row r="587" spans="3:6" x14ac:dyDescent="0.2">
      <c r="C587" s="85"/>
      <c r="D587" s="85"/>
      <c r="E587" s="85"/>
      <c r="F587" s="85"/>
    </row>
    <row r="588" spans="3:6" x14ac:dyDescent="0.2">
      <c r="C588" s="85"/>
      <c r="D588" s="85"/>
      <c r="E588" s="85"/>
      <c r="F588" s="85"/>
    </row>
    <row r="589" spans="3:6" x14ac:dyDescent="0.2">
      <c r="C589" s="85"/>
      <c r="D589" s="85"/>
      <c r="E589" s="85"/>
      <c r="F589" s="85"/>
    </row>
    <row r="590" spans="3:6" x14ac:dyDescent="0.2">
      <c r="C590" s="85"/>
      <c r="D590" s="85"/>
      <c r="E590" s="85"/>
      <c r="F590" s="85"/>
    </row>
    <row r="591" spans="3:6" x14ac:dyDescent="0.2">
      <c r="C591" s="85"/>
      <c r="D591" s="85"/>
      <c r="E591" s="85"/>
      <c r="F591" s="85"/>
    </row>
    <row r="592" spans="3:6" x14ac:dyDescent="0.2">
      <c r="C592" s="85"/>
      <c r="D592" s="85"/>
      <c r="E592" s="85"/>
      <c r="F592" s="85"/>
    </row>
    <row r="593" spans="3:6" x14ac:dyDescent="0.2">
      <c r="C593" s="85"/>
      <c r="D593" s="85"/>
      <c r="E593" s="85"/>
      <c r="F593" s="85"/>
    </row>
    <row r="594" spans="3:6" x14ac:dyDescent="0.2">
      <c r="C594" s="85"/>
      <c r="D594" s="85"/>
      <c r="E594" s="85"/>
      <c r="F594" s="85"/>
    </row>
    <row r="595" spans="3:6" x14ac:dyDescent="0.2">
      <c r="C595" s="85"/>
      <c r="D595" s="85"/>
      <c r="E595" s="85"/>
      <c r="F595" s="85"/>
    </row>
    <row r="596" spans="3:6" x14ac:dyDescent="0.2">
      <c r="C596" s="85"/>
      <c r="D596" s="85"/>
      <c r="E596" s="85"/>
      <c r="F596" s="85"/>
    </row>
    <row r="597" spans="3:6" x14ac:dyDescent="0.2">
      <c r="C597" s="85"/>
      <c r="D597" s="85"/>
      <c r="E597" s="85"/>
      <c r="F597" s="85"/>
    </row>
    <row r="598" spans="3:6" x14ac:dyDescent="0.2">
      <c r="C598" s="85"/>
      <c r="D598" s="85"/>
      <c r="E598" s="85"/>
      <c r="F598" s="85"/>
    </row>
    <row r="599" spans="3:6" x14ac:dyDescent="0.2">
      <c r="C599" s="85"/>
      <c r="D599" s="85"/>
      <c r="E599" s="85"/>
      <c r="F599" s="85"/>
    </row>
    <row r="600" spans="3:6" x14ac:dyDescent="0.2">
      <c r="C600" s="85"/>
      <c r="D600" s="85"/>
      <c r="E600" s="85"/>
      <c r="F600" s="85"/>
    </row>
    <row r="601" spans="3:6" x14ac:dyDescent="0.2">
      <c r="C601" s="85"/>
      <c r="D601" s="85"/>
      <c r="E601" s="85"/>
      <c r="F601" s="85"/>
    </row>
    <row r="602" spans="3:6" x14ac:dyDescent="0.2">
      <c r="C602" s="85"/>
      <c r="D602" s="85"/>
      <c r="E602" s="85"/>
      <c r="F602" s="85"/>
    </row>
    <row r="603" spans="3:6" x14ac:dyDescent="0.2">
      <c r="C603" s="85"/>
      <c r="D603" s="85"/>
      <c r="E603" s="85"/>
      <c r="F603" s="85"/>
    </row>
    <row r="604" spans="3:6" x14ac:dyDescent="0.2">
      <c r="C604" s="85"/>
      <c r="D604" s="85"/>
      <c r="E604" s="85"/>
      <c r="F604" s="85"/>
    </row>
    <row r="605" spans="3:6" x14ac:dyDescent="0.2">
      <c r="C605" s="85"/>
      <c r="D605" s="85"/>
      <c r="E605" s="85"/>
      <c r="F605" s="85"/>
    </row>
    <row r="606" spans="3:6" x14ac:dyDescent="0.2">
      <c r="C606" s="85"/>
      <c r="D606" s="85"/>
      <c r="E606" s="85"/>
      <c r="F606" s="85"/>
    </row>
    <row r="607" spans="3:6" x14ac:dyDescent="0.2">
      <c r="C607" s="85"/>
      <c r="D607" s="85"/>
      <c r="E607" s="85"/>
      <c r="F607" s="85"/>
    </row>
    <row r="608" spans="3:6" x14ac:dyDescent="0.2">
      <c r="C608" s="85"/>
      <c r="D608" s="85"/>
      <c r="E608" s="85"/>
      <c r="F608" s="85"/>
    </row>
    <row r="609" spans="3:6" x14ac:dyDescent="0.2">
      <c r="C609" s="85"/>
      <c r="D609" s="85"/>
      <c r="E609" s="85"/>
      <c r="F609" s="85"/>
    </row>
    <row r="610" spans="3:6" x14ac:dyDescent="0.2">
      <c r="C610" s="85"/>
      <c r="D610" s="85"/>
      <c r="E610" s="85"/>
      <c r="F610" s="85"/>
    </row>
    <row r="611" spans="3:6" x14ac:dyDescent="0.2">
      <c r="C611" s="85"/>
      <c r="D611" s="85"/>
      <c r="E611" s="85"/>
      <c r="F611" s="85"/>
    </row>
    <row r="612" spans="3:6" x14ac:dyDescent="0.2">
      <c r="C612" s="85"/>
      <c r="D612" s="85"/>
      <c r="E612" s="85"/>
      <c r="F612" s="85"/>
    </row>
    <row r="613" spans="3:6" x14ac:dyDescent="0.2">
      <c r="C613" s="85"/>
      <c r="D613" s="85"/>
      <c r="E613" s="85"/>
      <c r="F613" s="85"/>
    </row>
    <row r="614" spans="3:6" x14ac:dyDescent="0.2">
      <c r="C614" s="85"/>
      <c r="D614" s="85"/>
      <c r="E614" s="85"/>
      <c r="F614" s="85"/>
    </row>
    <row r="615" spans="3:6" x14ac:dyDescent="0.2">
      <c r="C615" s="85"/>
      <c r="D615" s="85"/>
      <c r="E615" s="85"/>
      <c r="F615" s="85"/>
    </row>
    <row r="616" spans="3:6" x14ac:dyDescent="0.2">
      <c r="C616" s="85"/>
      <c r="D616" s="85"/>
      <c r="E616" s="85"/>
      <c r="F616" s="85"/>
    </row>
    <row r="617" spans="3:6" x14ac:dyDescent="0.2">
      <c r="C617" s="85"/>
      <c r="D617" s="85"/>
      <c r="E617" s="85"/>
      <c r="F617" s="85"/>
    </row>
    <row r="618" spans="3:6" x14ac:dyDescent="0.2">
      <c r="C618" s="85"/>
      <c r="D618" s="85"/>
      <c r="E618" s="85"/>
      <c r="F618" s="85"/>
    </row>
    <row r="619" spans="3:6" x14ac:dyDescent="0.2">
      <c r="C619" s="85"/>
      <c r="D619" s="85"/>
      <c r="E619" s="85"/>
      <c r="F619" s="85"/>
    </row>
    <row r="620" spans="3:6" x14ac:dyDescent="0.2">
      <c r="C620" s="85"/>
      <c r="D620" s="85"/>
      <c r="E620" s="85"/>
      <c r="F620" s="85"/>
    </row>
    <row r="621" spans="3:6" x14ac:dyDescent="0.2">
      <c r="C621" s="85"/>
      <c r="D621" s="85"/>
      <c r="E621" s="85"/>
      <c r="F621" s="85"/>
    </row>
    <row r="622" spans="3:6" x14ac:dyDescent="0.2">
      <c r="C622" s="85"/>
      <c r="D622" s="85"/>
      <c r="E622" s="85"/>
      <c r="F622" s="85"/>
    </row>
    <row r="623" spans="3:6" x14ac:dyDescent="0.2">
      <c r="C623" s="85"/>
      <c r="D623" s="85"/>
      <c r="E623" s="85"/>
      <c r="F623" s="85"/>
    </row>
    <row r="624" spans="3:6" x14ac:dyDescent="0.2">
      <c r="C624" s="85"/>
      <c r="D624" s="85"/>
      <c r="E624" s="85"/>
      <c r="F624" s="85"/>
    </row>
    <row r="625" spans="3:6" x14ac:dyDescent="0.2">
      <c r="C625" s="85"/>
      <c r="D625" s="85"/>
      <c r="E625" s="85"/>
      <c r="F625" s="85"/>
    </row>
    <row r="626" spans="3:6" x14ac:dyDescent="0.2">
      <c r="C626" s="85"/>
      <c r="D626" s="85"/>
      <c r="E626" s="85"/>
      <c r="F626" s="85"/>
    </row>
    <row r="627" spans="3:6" x14ac:dyDescent="0.2">
      <c r="C627" s="85"/>
      <c r="D627" s="85"/>
      <c r="E627" s="85"/>
      <c r="F627" s="85"/>
    </row>
    <row r="628" spans="3:6" x14ac:dyDescent="0.2">
      <c r="C628" s="85"/>
      <c r="D628" s="85"/>
      <c r="E628" s="85"/>
      <c r="F628" s="85"/>
    </row>
    <row r="629" spans="3:6" x14ac:dyDescent="0.2">
      <c r="C629" s="85"/>
      <c r="D629" s="85"/>
      <c r="E629" s="85"/>
      <c r="F629" s="85"/>
    </row>
    <row r="630" spans="3:6" x14ac:dyDescent="0.2">
      <c r="C630" s="85"/>
      <c r="D630" s="85"/>
      <c r="E630" s="85"/>
      <c r="F630" s="85"/>
    </row>
    <row r="631" spans="3:6" x14ac:dyDescent="0.2">
      <c r="C631" s="85"/>
      <c r="D631" s="85"/>
      <c r="E631" s="85"/>
      <c r="F631" s="85"/>
    </row>
    <row r="632" spans="3:6" x14ac:dyDescent="0.2">
      <c r="C632" s="85"/>
      <c r="D632" s="85"/>
      <c r="E632" s="85"/>
      <c r="F632" s="85"/>
    </row>
    <row r="633" spans="3:6" x14ac:dyDescent="0.2">
      <c r="C633" s="85"/>
      <c r="D633" s="85"/>
      <c r="E633" s="85"/>
      <c r="F633" s="85"/>
    </row>
    <row r="634" spans="3:6" x14ac:dyDescent="0.2">
      <c r="C634" s="85"/>
      <c r="D634" s="85"/>
      <c r="E634" s="85"/>
      <c r="F634" s="85"/>
    </row>
    <row r="635" spans="3:6" x14ac:dyDescent="0.2">
      <c r="C635" s="85"/>
      <c r="D635" s="85"/>
      <c r="E635" s="85"/>
      <c r="F635" s="85"/>
    </row>
    <row r="636" spans="3:6" x14ac:dyDescent="0.2">
      <c r="C636" s="85"/>
      <c r="D636" s="85"/>
      <c r="E636" s="85"/>
      <c r="F636" s="85"/>
    </row>
    <row r="637" spans="3:6" x14ac:dyDescent="0.2">
      <c r="C637" s="85"/>
      <c r="D637" s="85"/>
      <c r="E637" s="85"/>
      <c r="F637" s="85"/>
    </row>
    <row r="638" spans="3:6" x14ac:dyDescent="0.2">
      <c r="C638" s="85"/>
      <c r="D638" s="85"/>
      <c r="E638" s="85"/>
      <c r="F638" s="85"/>
    </row>
    <row r="639" spans="3:6" x14ac:dyDescent="0.2">
      <c r="C639" s="85"/>
      <c r="D639" s="85"/>
      <c r="E639" s="85"/>
      <c r="F639" s="85"/>
    </row>
    <row r="640" spans="3:6" x14ac:dyDescent="0.2">
      <c r="C640" s="85"/>
      <c r="D640" s="85"/>
      <c r="E640" s="85"/>
      <c r="F640" s="85"/>
    </row>
    <row r="641" spans="3:6" x14ac:dyDescent="0.2">
      <c r="C641" s="85"/>
      <c r="D641" s="85"/>
      <c r="E641" s="85"/>
      <c r="F641" s="85"/>
    </row>
    <row r="642" spans="3:6" x14ac:dyDescent="0.2">
      <c r="C642" s="85"/>
      <c r="D642" s="85"/>
      <c r="E642" s="85"/>
      <c r="F642" s="85"/>
    </row>
    <row r="643" spans="3:6" x14ac:dyDescent="0.2">
      <c r="C643" s="85"/>
      <c r="D643" s="85"/>
      <c r="E643" s="85"/>
      <c r="F643" s="85"/>
    </row>
    <row r="644" spans="3:6" x14ac:dyDescent="0.2">
      <c r="C644" s="85"/>
      <c r="D644" s="85"/>
      <c r="E644" s="85"/>
      <c r="F644" s="85"/>
    </row>
    <row r="645" spans="3:6" x14ac:dyDescent="0.2">
      <c r="C645" s="85"/>
      <c r="D645" s="85"/>
      <c r="E645" s="85"/>
      <c r="F645" s="85"/>
    </row>
    <row r="646" spans="3:6" x14ac:dyDescent="0.2">
      <c r="C646" s="85"/>
      <c r="D646" s="85"/>
      <c r="E646" s="85"/>
      <c r="F646" s="85"/>
    </row>
    <row r="647" spans="3:6" x14ac:dyDescent="0.2">
      <c r="C647" s="85"/>
      <c r="D647" s="85"/>
      <c r="E647" s="85"/>
      <c r="F647" s="85"/>
    </row>
    <row r="648" spans="3:6" x14ac:dyDescent="0.2">
      <c r="C648" s="85"/>
      <c r="D648" s="85"/>
      <c r="E648" s="85"/>
      <c r="F648" s="85"/>
    </row>
    <row r="649" spans="3:6" x14ac:dyDescent="0.2">
      <c r="C649" s="85"/>
      <c r="D649" s="85"/>
      <c r="E649" s="85"/>
      <c r="F649" s="85"/>
    </row>
    <row r="650" spans="3:6" x14ac:dyDescent="0.2">
      <c r="C650" s="85"/>
      <c r="D650" s="85"/>
      <c r="E650" s="85"/>
      <c r="F650" s="85"/>
    </row>
    <row r="651" spans="3:6" x14ac:dyDescent="0.2">
      <c r="C651" s="85"/>
      <c r="D651" s="85"/>
      <c r="E651" s="85"/>
      <c r="F651" s="85"/>
    </row>
    <row r="652" spans="3:6" x14ac:dyDescent="0.2">
      <c r="C652" s="85"/>
      <c r="D652" s="85"/>
      <c r="E652" s="85"/>
      <c r="F652" s="85"/>
    </row>
    <row r="653" spans="3:6" x14ac:dyDescent="0.2">
      <c r="C653" s="85"/>
      <c r="D653" s="85"/>
      <c r="E653" s="85"/>
      <c r="F653" s="85"/>
    </row>
    <row r="654" spans="3:6" x14ac:dyDescent="0.2">
      <c r="C654" s="85"/>
      <c r="D654" s="85"/>
      <c r="E654" s="85"/>
      <c r="F654" s="85"/>
    </row>
    <row r="655" spans="3:6" x14ac:dyDescent="0.2">
      <c r="C655" s="85"/>
      <c r="D655" s="85"/>
      <c r="E655" s="85"/>
      <c r="F655" s="85"/>
    </row>
    <row r="656" spans="3:6" x14ac:dyDescent="0.2">
      <c r="C656" s="85"/>
      <c r="D656" s="85"/>
      <c r="E656" s="85"/>
      <c r="F656" s="85"/>
    </row>
    <row r="657" spans="3:6" x14ac:dyDescent="0.2">
      <c r="C657" s="85"/>
      <c r="D657" s="85"/>
      <c r="E657" s="85"/>
      <c r="F657" s="85"/>
    </row>
    <row r="658" spans="3:6" x14ac:dyDescent="0.2">
      <c r="C658" s="85"/>
      <c r="D658" s="85"/>
      <c r="E658" s="85"/>
      <c r="F658" s="85"/>
    </row>
    <row r="659" spans="3:6" x14ac:dyDescent="0.2">
      <c r="C659" s="85"/>
      <c r="D659" s="85"/>
      <c r="E659" s="85"/>
      <c r="F659" s="85"/>
    </row>
    <row r="660" spans="3:6" x14ac:dyDescent="0.2">
      <c r="C660" s="85"/>
      <c r="D660" s="85"/>
      <c r="E660" s="85"/>
      <c r="F660" s="85"/>
    </row>
    <row r="661" spans="3:6" x14ac:dyDescent="0.2">
      <c r="C661" s="85"/>
      <c r="D661" s="85"/>
      <c r="E661" s="85"/>
      <c r="F661" s="85"/>
    </row>
    <row r="662" spans="3:6" x14ac:dyDescent="0.2">
      <c r="C662" s="85"/>
      <c r="D662" s="85"/>
      <c r="E662" s="85"/>
      <c r="F662" s="85"/>
    </row>
    <row r="663" spans="3:6" x14ac:dyDescent="0.2">
      <c r="C663" s="85"/>
      <c r="D663" s="85"/>
      <c r="E663" s="85"/>
      <c r="F663" s="85"/>
    </row>
    <row r="664" spans="3:6" x14ac:dyDescent="0.2">
      <c r="C664" s="85"/>
      <c r="D664" s="85"/>
      <c r="E664" s="85"/>
      <c r="F664" s="85"/>
    </row>
    <row r="665" spans="3:6" x14ac:dyDescent="0.2">
      <c r="C665" s="85"/>
      <c r="D665" s="85"/>
      <c r="E665" s="85"/>
      <c r="F665" s="85"/>
    </row>
    <row r="666" spans="3:6" x14ac:dyDescent="0.2">
      <c r="C666" s="85"/>
      <c r="D666" s="85"/>
      <c r="E666" s="85"/>
      <c r="F666" s="85"/>
    </row>
    <row r="667" spans="3:6" x14ac:dyDescent="0.2">
      <c r="C667" s="85"/>
      <c r="D667" s="85"/>
      <c r="E667" s="85"/>
      <c r="F667" s="85"/>
    </row>
    <row r="668" spans="3:6" x14ac:dyDescent="0.2">
      <c r="C668" s="85"/>
      <c r="D668" s="85"/>
      <c r="E668" s="85"/>
      <c r="F668" s="85"/>
    </row>
    <row r="669" spans="3:6" x14ac:dyDescent="0.2">
      <c r="C669" s="85"/>
      <c r="D669" s="85"/>
      <c r="E669" s="85"/>
      <c r="F669" s="85"/>
    </row>
    <row r="670" spans="3:6" x14ac:dyDescent="0.2">
      <c r="C670" s="85"/>
      <c r="D670" s="85"/>
      <c r="E670" s="85"/>
      <c r="F670" s="85"/>
    </row>
    <row r="671" spans="3:6" x14ac:dyDescent="0.2">
      <c r="C671" s="85"/>
      <c r="D671" s="85"/>
      <c r="E671" s="85"/>
      <c r="F671" s="85"/>
    </row>
    <row r="672" spans="3:6" x14ac:dyDescent="0.2">
      <c r="C672" s="85"/>
      <c r="D672" s="85"/>
      <c r="E672" s="85"/>
      <c r="F672" s="85"/>
    </row>
    <row r="673" spans="3:6" x14ac:dyDescent="0.2">
      <c r="C673" s="85"/>
      <c r="D673" s="85"/>
      <c r="E673" s="85"/>
      <c r="F673" s="85"/>
    </row>
    <row r="674" spans="3:6" x14ac:dyDescent="0.2">
      <c r="C674" s="85"/>
      <c r="D674" s="85"/>
      <c r="E674" s="85"/>
      <c r="F674" s="85"/>
    </row>
    <row r="675" spans="3:6" x14ac:dyDescent="0.2">
      <c r="C675" s="85"/>
      <c r="D675" s="85"/>
      <c r="E675" s="85"/>
      <c r="F675" s="85"/>
    </row>
    <row r="676" spans="3:6" x14ac:dyDescent="0.2">
      <c r="C676" s="85"/>
      <c r="D676" s="85"/>
      <c r="E676" s="85"/>
      <c r="F676" s="85"/>
    </row>
    <row r="677" spans="3:6" x14ac:dyDescent="0.2">
      <c r="C677" s="85"/>
      <c r="D677" s="85"/>
      <c r="E677" s="85"/>
      <c r="F677" s="85"/>
    </row>
    <row r="678" spans="3:6" x14ac:dyDescent="0.2">
      <c r="C678" s="85"/>
      <c r="D678" s="85"/>
      <c r="E678" s="85"/>
      <c r="F678" s="85"/>
    </row>
    <row r="679" spans="3:6" x14ac:dyDescent="0.2">
      <c r="C679" s="85"/>
      <c r="D679" s="85"/>
      <c r="E679" s="85"/>
      <c r="F679" s="85"/>
    </row>
    <row r="680" spans="3:6" x14ac:dyDescent="0.2">
      <c r="C680" s="85"/>
      <c r="D680" s="85"/>
      <c r="E680" s="85"/>
      <c r="F680" s="85"/>
    </row>
    <row r="681" spans="3:6" x14ac:dyDescent="0.2">
      <c r="C681" s="85"/>
      <c r="D681" s="85"/>
      <c r="E681" s="85"/>
      <c r="F681" s="85"/>
    </row>
    <row r="682" spans="3:6" x14ac:dyDescent="0.2">
      <c r="C682" s="85"/>
      <c r="D682" s="85"/>
      <c r="E682" s="85"/>
      <c r="F682" s="85"/>
    </row>
    <row r="683" spans="3:6" x14ac:dyDescent="0.2">
      <c r="C683" s="85"/>
      <c r="D683" s="85"/>
      <c r="E683" s="85"/>
      <c r="F683" s="85"/>
    </row>
    <row r="684" spans="3:6" x14ac:dyDescent="0.2">
      <c r="C684" s="85"/>
      <c r="D684" s="85"/>
      <c r="E684" s="85"/>
      <c r="F684" s="85"/>
    </row>
    <row r="685" spans="3:6" x14ac:dyDescent="0.2">
      <c r="C685" s="85"/>
      <c r="D685" s="85"/>
      <c r="E685" s="85"/>
      <c r="F685" s="85"/>
    </row>
    <row r="686" spans="3:6" x14ac:dyDescent="0.2">
      <c r="C686" s="85"/>
      <c r="D686" s="85"/>
      <c r="E686" s="85"/>
      <c r="F686" s="85"/>
    </row>
    <row r="687" spans="3:6" x14ac:dyDescent="0.2">
      <c r="C687" s="85"/>
      <c r="D687" s="85"/>
      <c r="E687" s="85"/>
      <c r="F687" s="85"/>
    </row>
    <row r="688" spans="3:6" x14ac:dyDescent="0.2">
      <c r="C688" s="85"/>
      <c r="D688" s="85"/>
      <c r="E688" s="85"/>
      <c r="F688" s="85"/>
    </row>
    <row r="689" spans="3:6" x14ac:dyDescent="0.2">
      <c r="C689" s="85"/>
      <c r="D689" s="85"/>
      <c r="E689" s="85"/>
      <c r="F689" s="85"/>
    </row>
    <row r="690" spans="3:6" x14ac:dyDescent="0.2">
      <c r="C690" s="85"/>
      <c r="D690" s="85"/>
      <c r="E690" s="85"/>
      <c r="F690" s="85"/>
    </row>
    <row r="691" spans="3:6" x14ac:dyDescent="0.2">
      <c r="C691" s="85"/>
      <c r="D691" s="85"/>
      <c r="E691" s="85"/>
      <c r="F691" s="85"/>
    </row>
    <row r="692" spans="3:6" x14ac:dyDescent="0.2">
      <c r="C692" s="85"/>
      <c r="D692" s="85"/>
      <c r="E692" s="85"/>
      <c r="F692" s="85"/>
    </row>
    <row r="693" spans="3:6" x14ac:dyDescent="0.2">
      <c r="C693" s="85"/>
      <c r="D693" s="85"/>
      <c r="E693" s="85"/>
      <c r="F693" s="85"/>
    </row>
    <row r="694" spans="3:6" x14ac:dyDescent="0.2">
      <c r="C694" s="85"/>
      <c r="D694" s="85"/>
      <c r="E694" s="85"/>
      <c r="F694" s="85"/>
    </row>
    <row r="695" spans="3:6" x14ac:dyDescent="0.2">
      <c r="C695" s="85"/>
      <c r="D695" s="85"/>
      <c r="E695" s="85"/>
      <c r="F695" s="85"/>
    </row>
    <row r="696" spans="3:6" x14ac:dyDescent="0.2">
      <c r="C696" s="85"/>
      <c r="D696" s="85"/>
      <c r="E696" s="85"/>
      <c r="F696" s="85"/>
    </row>
    <row r="697" spans="3:6" x14ac:dyDescent="0.2">
      <c r="C697" s="85"/>
      <c r="D697" s="85"/>
      <c r="E697" s="85"/>
      <c r="F697" s="85"/>
    </row>
    <row r="698" spans="3:6" x14ac:dyDescent="0.2">
      <c r="C698" s="85"/>
      <c r="D698" s="85"/>
      <c r="E698" s="85"/>
      <c r="F698" s="85"/>
    </row>
    <row r="699" spans="3:6" x14ac:dyDescent="0.2">
      <c r="C699" s="85"/>
      <c r="D699" s="85"/>
      <c r="E699" s="85"/>
      <c r="F699" s="85"/>
    </row>
    <row r="700" spans="3:6" x14ac:dyDescent="0.2">
      <c r="C700" s="85"/>
      <c r="D700" s="85"/>
      <c r="E700" s="85"/>
      <c r="F700" s="85"/>
    </row>
    <row r="701" spans="3:6" x14ac:dyDescent="0.2">
      <c r="C701" s="85"/>
      <c r="D701" s="85"/>
      <c r="E701" s="85"/>
      <c r="F701" s="85"/>
    </row>
    <row r="702" spans="3:6" x14ac:dyDescent="0.2">
      <c r="C702" s="85"/>
      <c r="D702" s="85"/>
      <c r="E702" s="85"/>
      <c r="F702" s="85"/>
    </row>
    <row r="703" spans="3:6" x14ac:dyDescent="0.2">
      <c r="C703" s="85"/>
      <c r="D703" s="85"/>
      <c r="E703" s="85"/>
      <c r="F703" s="85"/>
    </row>
    <row r="704" spans="3:6" x14ac:dyDescent="0.2">
      <c r="C704" s="85"/>
      <c r="D704" s="85"/>
      <c r="E704" s="85"/>
      <c r="F704" s="85"/>
    </row>
    <row r="705" spans="3:6" x14ac:dyDescent="0.2">
      <c r="C705" s="85"/>
      <c r="D705" s="85"/>
      <c r="E705" s="85"/>
      <c r="F705" s="85"/>
    </row>
    <row r="706" spans="3:6" x14ac:dyDescent="0.2">
      <c r="C706" s="85"/>
      <c r="D706" s="85"/>
      <c r="E706" s="85"/>
      <c r="F706" s="85"/>
    </row>
    <row r="707" spans="3:6" x14ac:dyDescent="0.2">
      <c r="C707" s="85"/>
      <c r="D707" s="85"/>
      <c r="E707" s="85"/>
      <c r="F707" s="85"/>
    </row>
    <row r="708" spans="3:6" x14ac:dyDescent="0.2">
      <c r="C708" s="85"/>
      <c r="D708" s="85"/>
      <c r="E708" s="85"/>
      <c r="F708" s="85"/>
    </row>
    <row r="709" spans="3:6" x14ac:dyDescent="0.2">
      <c r="C709" s="85"/>
      <c r="D709" s="85"/>
      <c r="E709" s="85"/>
      <c r="F709" s="85"/>
    </row>
    <row r="710" spans="3:6" x14ac:dyDescent="0.2">
      <c r="C710" s="85"/>
      <c r="D710" s="85"/>
      <c r="E710" s="85"/>
      <c r="F710" s="85"/>
    </row>
    <row r="711" spans="3:6" x14ac:dyDescent="0.2">
      <c r="C711" s="85"/>
      <c r="D711" s="85"/>
      <c r="E711" s="85"/>
      <c r="F711" s="85"/>
    </row>
    <row r="712" spans="3:6" x14ac:dyDescent="0.2">
      <c r="C712" s="85"/>
      <c r="D712" s="85"/>
      <c r="E712" s="85"/>
      <c r="F712" s="85"/>
    </row>
    <row r="713" spans="3:6" x14ac:dyDescent="0.2">
      <c r="C713" s="85"/>
      <c r="D713" s="85"/>
      <c r="E713" s="85"/>
      <c r="F713" s="85"/>
    </row>
    <row r="714" spans="3:6" x14ac:dyDescent="0.2">
      <c r="C714" s="85"/>
      <c r="D714" s="85"/>
      <c r="E714" s="85"/>
      <c r="F714" s="85"/>
    </row>
    <row r="715" spans="3:6" x14ac:dyDescent="0.2">
      <c r="C715" s="85"/>
      <c r="D715" s="85"/>
      <c r="E715" s="85"/>
      <c r="F715" s="85"/>
    </row>
    <row r="716" spans="3:6" x14ac:dyDescent="0.2">
      <c r="C716" s="85"/>
      <c r="D716" s="85"/>
      <c r="E716" s="85"/>
      <c r="F716" s="85"/>
    </row>
    <row r="717" spans="3:6" x14ac:dyDescent="0.2">
      <c r="C717" s="85"/>
      <c r="D717" s="85"/>
      <c r="E717" s="85"/>
      <c r="F717" s="85"/>
    </row>
    <row r="718" spans="3:6" x14ac:dyDescent="0.2">
      <c r="C718" s="85"/>
      <c r="D718" s="85"/>
      <c r="E718" s="85"/>
      <c r="F718" s="85"/>
    </row>
    <row r="719" spans="3:6" x14ac:dyDescent="0.2">
      <c r="C719" s="85"/>
      <c r="D719" s="85"/>
      <c r="E719" s="85"/>
      <c r="F719" s="85"/>
    </row>
    <row r="720" spans="3:6" x14ac:dyDescent="0.2">
      <c r="C720" s="85"/>
      <c r="D720" s="85"/>
      <c r="E720" s="85"/>
      <c r="F720" s="85"/>
    </row>
    <row r="721" spans="3:6" x14ac:dyDescent="0.2">
      <c r="C721" s="85"/>
      <c r="D721" s="85"/>
      <c r="E721" s="85"/>
      <c r="F721" s="85"/>
    </row>
    <row r="722" spans="3:6" x14ac:dyDescent="0.2">
      <c r="C722" s="85"/>
      <c r="D722" s="85"/>
      <c r="E722" s="85"/>
      <c r="F722" s="85"/>
    </row>
    <row r="723" spans="3:6" x14ac:dyDescent="0.2">
      <c r="C723" s="85"/>
      <c r="D723" s="85"/>
      <c r="E723" s="85"/>
      <c r="F723" s="85"/>
    </row>
    <row r="724" spans="3:6" x14ac:dyDescent="0.2">
      <c r="C724" s="85"/>
      <c r="D724" s="85"/>
      <c r="E724" s="85"/>
      <c r="F724" s="85"/>
    </row>
    <row r="725" spans="3:6" x14ac:dyDescent="0.2">
      <c r="C725" s="85"/>
      <c r="D725" s="85"/>
      <c r="E725" s="85"/>
      <c r="F725" s="85"/>
    </row>
    <row r="726" spans="3:6" x14ac:dyDescent="0.2">
      <c r="C726" s="85"/>
      <c r="D726" s="85"/>
      <c r="E726" s="85"/>
      <c r="F726" s="85"/>
    </row>
    <row r="727" spans="3:6" x14ac:dyDescent="0.2">
      <c r="C727" s="85"/>
      <c r="D727" s="85"/>
      <c r="E727" s="85"/>
      <c r="F727" s="85"/>
    </row>
    <row r="728" spans="3:6" x14ac:dyDescent="0.2">
      <c r="C728" s="85"/>
      <c r="D728" s="85"/>
      <c r="E728" s="85"/>
      <c r="F728" s="85"/>
    </row>
    <row r="729" spans="3:6" x14ac:dyDescent="0.2">
      <c r="C729" s="85"/>
      <c r="D729" s="85"/>
      <c r="E729" s="85"/>
      <c r="F729" s="85"/>
    </row>
    <row r="730" spans="3:6" x14ac:dyDescent="0.2">
      <c r="C730" s="85"/>
      <c r="D730" s="85"/>
      <c r="E730" s="85"/>
      <c r="F730" s="85"/>
    </row>
    <row r="731" spans="3:6" x14ac:dyDescent="0.2">
      <c r="C731" s="85"/>
      <c r="D731" s="85"/>
      <c r="E731" s="85"/>
      <c r="F731" s="85"/>
    </row>
    <row r="732" spans="3:6" x14ac:dyDescent="0.2">
      <c r="C732" s="85"/>
      <c r="D732" s="85"/>
      <c r="E732" s="85"/>
      <c r="F732" s="85"/>
    </row>
    <row r="733" spans="3:6" x14ac:dyDescent="0.2">
      <c r="C733" s="85"/>
      <c r="D733" s="85"/>
      <c r="E733" s="85"/>
      <c r="F733" s="85"/>
    </row>
    <row r="734" spans="3:6" x14ac:dyDescent="0.2">
      <c r="C734" s="85"/>
      <c r="D734" s="85"/>
      <c r="E734" s="85"/>
      <c r="F734" s="85"/>
    </row>
    <row r="735" spans="3:6" x14ac:dyDescent="0.2">
      <c r="C735" s="85"/>
      <c r="D735" s="85"/>
      <c r="E735" s="85"/>
      <c r="F735" s="85"/>
    </row>
    <row r="736" spans="3:6" x14ac:dyDescent="0.2">
      <c r="C736" s="85"/>
      <c r="D736" s="85"/>
      <c r="E736" s="85"/>
      <c r="F736" s="85"/>
    </row>
    <row r="737" spans="3:6" x14ac:dyDescent="0.2">
      <c r="C737" s="85"/>
      <c r="D737" s="85"/>
      <c r="E737" s="85"/>
      <c r="F737" s="85"/>
    </row>
    <row r="738" spans="3:6" x14ac:dyDescent="0.2">
      <c r="C738" s="85"/>
      <c r="D738" s="85"/>
      <c r="E738" s="85"/>
      <c r="F738" s="85"/>
    </row>
    <row r="739" spans="3:6" x14ac:dyDescent="0.2">
      <c r="C739" s="85"/>
      <c r="D739" s="85"/>
      <c r="E739" s="85"/>
      <c r="F739" s="85"/>
    </row>
    <row r="740" spans="3:6" x14ac:dyDescent="0.2">
      <c r="C740" s="85"/>
      <c r="D740" s="85"/>
      <c r="E740" s="85"/>
      <c r="F740" s="85"/>
    </row>
    <row r="741" spans="3:6" x14ac:dyDescent="0.2">
      <c r="C741" s="85"/>
      <c r="D741" s="85"/>
      <c r="E741" s="85"/>
      <c r="F741" s="85"/>
    </row>
    <row r="742" spans="3:6" x14ac:dyDescent="0.2">
      <c r="C742" s="85"/>
      <c r="D742" s="85"/>
      <c r="E742" s="85"/>
      <c r="F742" s="85"/>
    </row>
    <row r="743" spans="3:6" x14ac:dyDescent="0.2">
      <c r="C743" s="85"/>
      <c r="D743" s="85"/>
      <c r="E743" s="85"/>
      <c r="F743" s="85"/>
    </row>
    <row r="744" spans="3:6" x14ac:dyDescent="0.2">
      <c r="C744" s="85"/>
      <c r="D744" s="85"/>
      <c r="E744" s="85"/>
      <c r="F744" s="85"/>
    </row>
    <row r="745" spans="3:6" x14ac:dyDescent="0.2">
      <c r="C745" s="85"/>
      <c r="D745" s="85"/>
      <c r="E745" s="85"/>
      <c r="F745" s="85"/>
    </row>
    <row r="746" spans="3:6" x14ac:dyDescent="0.2">
      <c r="C746" s="85"/>
      <c r="D746" s="85"/>
      <c r="E746" s="85"/>
      <c r="F746" s="85"/>
    </row>
    <row r="747" spans="3:6" x14ac:dyDescent="0.2">
      <c r="C747" s="85"/>
      <c r="D747" s="85"/>
      <c r="E747" s="85"/>
      <c r="F747" s="85"/>
    </row>
    <row r="748" spans="3:6" x14ac:dyDescent="0.2">
      <c r="C748" s="85"/>
      <c r="D748" s="85"/>
      <c r="E748" s="85"/>
      <c r="F748" s="85"/>
    </row>
    <row r="749" spans="3:6" x14ac:dyDescent="0.2">
      <c r="C749" s="85"/>
      <c r="D749" s="85"/>
      <c r="E749" s="85"/>
      <c r="F749" s="85"/>
    </row>
    <row r="750" spans="3:6" x14ac:dyDescent="0.2">
      <c r="C750" s="85"/>
      <c r="D750" s="85"/>
      <c r="E750" s="85"/>
      <c r="F750" s="85"/>
    </row>
    <row r="751" spans="3:6" x14ac:dyDescent="0.2">
      <c r="C751" s="85"/>
      <c r="D751" s="85"/>
      <c r="E751" s="85"/>
      <c r="F751" s="85"/>
    </row>
    <row r="752" spans="3:6" x14ac:dyDescent="0.2">
      <c r="C752" s="85"/>
      <c r="D752" s="85"/>
      <c r="E752" s="85"/>
      <c r="F752" s="85"/>
    </row>
    <row r="753" spans="3:6" x14ac:dyDescent="0.2">
      <c r="C753" s="85"/>
      <c r="D753" s="85"/>
      <c r="E753" s="85"/>
      <c r="F753" s="85"/>
    </row>
    <row r="754" spans="3:6" x14ac:dyDescent="0.2">
      <c r="C754" s="85"/>
      <c r="D754" s="85"/>
      <c r="E754" s="85"/>
      <c r="F754" s="85"/>
    </row>
    <row r="755" spans="3:6" x14ac:dyDescent="0.2">
      <c r="C755" s="85"/>
      <c r="D755" s="85"/>
      <c r="E755" s="85"/>
      <c r="F755" s="85"/>
    </row>
    <row r="756" spans="3:6" x14ac:dyDescent="0.2">
      <c r="C756" s="85"/>
      <c r="D756" s="85"/>
      <c r="E756" s="85"/>
      <c r="F756" s="85"/>
    </row>
    <row r="757" spans="3:6" x14ac:dyDescent="0.2">
      <c r="C757" s="85"/>
      <c r="D757" s="85"/>
      <c r="E757" s="85"/>
      <c r="F757" s="85"/>
    </row>
    <row r="758" spans="3:6" x14ac:dyDescent="0.2">
      <c r="C758" s="85"/>
      <c r="D758" s="85"/>
      <c r="E758" s="85"/>
      <c r="F758" s="85"/>
    </row>
    <row r="759" spans="3:6" x14ac:dyDescent="0.2">
      <c r="C759" s="85"/>
      <c r="D759" s="85"/>
      <c r="E759" s="85"/>
      <c r="F759" s="85"/>
    </row>
    <row r="760" spans="3:6" x14ac:dyDescent="0.2">
      <c r="C760" s="85"/>
      <c r="D760" s="85"/>
      <c r="E760" s="85"/>
      <c r="F760" s="85"/>
    </row>
    <row r="761" spans="3:6" x14ac:dyDescent="0.2">
      <c r="C761" s="85"/>
      <c r="D761" s="85"/>
      <c r="E761" s="85"/>
      <c r="F761" s="85"/>
    </row>
    <row r="762" spans="3:6" x14ac:dyDescent="0.2">
      <c r="C762" s="85"/>
      <c r="D762" s="85"/>
      <c r="E762" s="85"/>
      <c r="F762" s="85"/>
    </row>
    <row r="763" spans="3:6" x14ac:dyDescent="0.2">
      <c r="C763" s="85"/>
      <c r="D763" s="85"/>
      <c r="E763" s="85"/>
      <c r="F763" s="85"/>
    </row>
    <row r="764" spans="3:6" x14ac:dyDescent="0.2">
      <c r="C764" s="85"/>
      <c r="D764" s="85"/>
      <c r="E764" s="85"/>
      <c r="F764" s="85"/>
    </row>
    <row r="765" spans="3:6" x14ac:dyDescent="0.2">
      <c r="C765" s="85"/>
      <c r="D765" s="85"/>
      <c r="E765" s="85"/>
      <c r="F765" s="85"/>
    </row>
    <row r="766" spans="3:6" x14ac:dyDescent="0.2">
      <c r="C766" s="85"/>
      <c r="D766" s="85"/>
      <c r="E766" s="85"/>
      <c r="F766" s="85"/>
    </row>
    <row r="767" spans="3:6" x14ac:dyDescent="0.2">
      <c r="C767" s="85"/>
      <c r="D767" s="85"/>
      <c r="E767" s="85"/>
      <c r="F767" s="85"/>
    </row>
    <row r="768" spans="3:6" x14ac:dyDescent="0.2">
      <c r="C768" s="85"/>
      <c r="D768" s="85"/>
      <c r="E768" s="85"/>
      <c r="F768" s="85"/>
    </row>
    <row r="769" spans="3:6" x14ac:dyDescent="0.2">
      <c r="C769" s="85"/>
      <c r="D769" s="85"/>
      <c r="E769" s="85"/>
      <c r="F769" s="85"/>
    </row>
    <row r="770" spans="3:6" x14ac:dyDescent="0.2">
      <c r="C770" s="85"/>
      <c r="D770" s="85"/>
      <c r="E770" s="85"/>
      <c r="F770" s="85"/>
    </row>
    <row r="771" spans="3:6" x14ac:dyDescent="0.2">
      <c r="C771" s="85"/>
      <c r="D771" s="85"/>
      <c r="E771" s="85"/>
      <c r="F771" s="85"/>
    </row>
    <row r="772" spans="3:6" x14ac:dyDescent="0.2">
      <c r="C772" s="85"/>
      <c r="D772" s="85"/>
      <c r="E772" s="85"/>
      <c r="F772" s="85"/>
    </row>
    <row r="773" spans="3:6" x14ac:dyDescent="0.2">
      <c r="C773" s="85"/>
      <c r="D773" s="85"/>
      <c r="E773" s="85"/>
      <c r="F773" s="85"/>
    </row>
    <row r="774" spans="3:6" x14ac:dyDescent="0.2">
      <c r="C774" s="85"/>
      <c r="D774" s="85"/>
      <c r="E774" s="85"/>
      <c r="F774" s="85"/>
    </row>
    <row r="775" spans="3:6" x14ac:dyDescent="0.2">
      <c r="C775" s="85"/>
      <c r="D775" s="85"/>
      <c r="E775" s="85"/>
      <c r="F775" s="85"/>
    </row>
    <row r="776" spans="3:6" x14ac:dyDescent="0.2">
      <c r="C776" s="85"/>
      <c r="D776" s="85"/>
      <c r="E776" s="85"/>
      <c r="F776" s="85"/>
    </row>
    <row r="777" spans="3:6" x14ac:dyDescent="0.2">
      <c r="C777" s="85"/>
      <c r="D777" s="85"/>
      <c r="E777" s="85"/>
      <c r="F777" s="85"/>
    </row>
    <row r="778" spans="3:6" x14ac:dyDescent="0.2">
      <c r="C778" s="85"/>
      <c r="D778" s="85"/>
      <c r="E778" s="85"/>
      <c r="F778" s="85"/>
    </row>
    <row r="779" spans="3:6" x14ac:dyDescent="0.2">
      <c r="C779" s="85"/>
      <c r="D779" s="85"/>
      <c r="E779" s="85"/>
      <c r="F779" s="85"/>
    </row>
    <row r="780" spans="3:6" x14ac:dyDescent="0.2">
      <c r="C780" s="85"/>
      <c r="D780" s="85"/>
      <c r="E780" s="85"/>
      <c r="F780" s="85"/>
    </row>
    <row r="781" spans="3:6" x14ac:dyDescent="0.2">
      <c r="C781" s="85"/>
      <c r="D781" s="85"/>
      <c r="E781" s="85"/>
      <c r="F781" s="85"/>
    </row>
    <row r="782" spans="3:6" x14ac:dyDescent="0.2">
      <c r="C782" s="85"/>
      <c r="D782" s="85"/>
      <c r="E782" s="85"/>
      <c r="F782" s="85"/>
    </row>
    <row r="783" spans="3:6" x14ac:dyDescent="0.2">
      <c r="C783" s="85"/>
      <c r="D783" s="85"/>
      <c r="E783" s="85"/>
      <c r="F783" s="85"/>
    </row>
    <row r="784" spans="3:6" x14ac:dyDescent="0.2">
      <c r="C784" s="85"/>
      <c r="D784" s="85"/>
      <c r="E784" s="85"/>
      <c r="F784" s="85"/>
    </row>
    <row r="785" spans="3:6" x14ac:dyDescent="0.2">
      <c r="C785" s="85"/>
      <c r="D785" s="85"/>
      <c r="E785" s="85"/>
      <c r="F785" s="85"/>
    </row>
    <row r="786" spans="3:6" x14ac:dyDescent="0.2">
      <c r="C786" s="85"/>
      <c r="D786" s="85"/>
      <c r="E786" s="85"/>
      <c r="F786" s="85"/>
    </row>
    <row r="787" spans="3:6" x14ac:dyDescent="0.2">
      <c r="C787" s="85"/>
      <c r="D787" s="85"/>
      <c r="E787" s="85"/>
      <c r="F787" s="85"/>
    </row>
    <row r="788" spans="3:6" x14ac:dyDescent="0.2">
      <c r="C788" s="85"/>
      <c r="D788" s="85"/>
      <c r="E788" s="85"/>
      <c r="F788" s="85"/>
    </row>
    <row r="789" spans="3:6" x14ac:dyDescent="0.2">
      <c r="C789" s="85"/>
      <c r="D789" s="85"/>
      <c r="E789" s="85"/>
      <c r="F789" s="85"/>
    </row>
    <row r="790" spans="3:6" x14ac:dyDescent="0.2">
      <c r="C790" s="85"/>
      <c r="D790" s="85"/>
      <c r="E790" s="85"/>
      <c r="F790" s="85"/>
    </row>
    <row r="791" spans="3:6" x14ac:dyDescent="0.2">
      <c r="C791" s="85"/>
      <c r="D791" s="85"/>
      <c r="E791" s="85"/>
      <c r="F791" s="85"/>
    </row>
    <row r="792" spans="3:6" x14ac:dyDescent="0.2">
      <c r="C792" s="85"/>
      <c r="D792" s="85"/>
      <c r="E792" s="85"/>
      <c r="F792" s="85"/>
    </row>
    <row r="793" spans="3:6" x14ac:dyDescent="0.2">
      <c r="C793" s="85"/>
      <c r="D793" s="85"/>
      <c r="E793" s="85"/>
      <c r="F793" s="85"/>
    </row>
    <row r="794" spans="3:6" x14ac:dyDescent="0.2">
      <c r="C794" s="85"/>
      <c r="D794" s="85"/>
      <c r="E794" s="85"/>
      <c r="F794" s="85"/>
    </row>
    <row r="795" spans="3:6" x14ac:dyDescent="0.2">
      <c r="C795" s="85"/>
      <c r="D795" s="85"/>
      <c r="E795" s="85"/>
      <c r="F795" s="85"/>
    </row>
    <row r="796" spans="3:6" x14ac:dyDescent="0.2">
      <c r="C796" s="85"/>
      <c r="D796" s="85"/>
      <c r="E796" s="85"/>
      <c r="F796" s="85"/>
    </row>
    <row r="797" spans="3:6" x14ac:dyDescent="0.2">
      <c r="C797" s="85"/>
      <c r="D797" s="85"/>
      <c r="E797" s="85"/>
      <c r="F797" s="85"/>
    </row>
    <row r="798" spans="3:6" x14ac:dyDescent="0.2">
      <c r="C798" s="85"/>
      <c r="D798" s="85"/>
      <c r="E798" s="85"/>
      <c r="F798" s="85"/>
    </row>
    <row r="799" spans="3:6" x14ac:dyDescent="0.2">
      <c r="C799" s="85"/>
      <c r="D799" s="85"/>
      <c r="E799" s="85"/>
      <c r="F799" s="85"/>
    </row>
    <row r="800" spans="3:6" x14ac:dyDescent="0.2">
      <c r="C800" s="85"/>
      <c r="D800" s="85"/>
      <c r="E800" s="85"/>
      <c r="F800" s="85"/>
    </row>
    <row r="801" spans="3:6" x14ac:dyDescent="0.2">
      <c r="C801" s="85"/>
      <c r="D801" s="85"/>
      <c r="E801" s="85"/>
      <c r="F801" s="85"/>
    </row>
    <row r="802" spans="3:6" x14ac:dyDescent="0.2">
      <c r="C802" s="85"/>
      <c r="D802" s="85"/>
      <c r="E802" s="85"/>
      <c r="F802" s="85"/>
    </row>
    <row r="803" spans="3:6" x14ac:dyDescent="0.2">
      <c r="C803" s="85"/>
      <c r="D803" s="85"/>
      <c r="E803" s="85"/>
      <c r="F803" s="85"/>
    </row>
    <row r="804" spans="3:6" x14ac:dyDescent="0.2">
      <c r="C804" s="85"/>
      <c r="D804" s="85"/>
      <c r="E804" s="85"/>
      <c r="F804" s="85"/>
    </row>
    <row r="805" spans="3:6" x14ac:dyDescent="0.2">
      <c r="C805" s="85"/>
      <c r="D805" s="85"/>
      <c r="E805" s="85"/>
      <c r="F805" s="85"/>
    </row>
    <row r="806" spans="3:6" x14ac:dyDescent="0.2">
      <c r="C806" s="85"/>
      <c r="D806" s="85"/>
      <c r="E806" s="85"/>
      <c r="F806" s="85"/>
    </row>
    <row r="807" spans="3:6" x14ac:dyDescent="0.2">
      <c r="C807" s="85"/>
      <c r="D807" s="85"/>
      <c r="E807" s="85"/>
      <c r="F807" s="85"/>
    </row>
    <row r="808" spans="3:6" x14ac:dyDescent="0.2">
      <c r="C808" s="85"/>
      <c r="D808" s="85"/>
      <c r="E808" s="85"/>
      <c r="F808" s="85"/>
    </row>
    <row r="809" spans="3:6" x14ac:dyDescent="0.2">
      <c r="C809" s="85"/>
      <c r="D809" s="85"/>
      <c r="E809" s="85"/>
      <c r="F809" s="85"/>
    </row>
    <row r="810" spans="3:6" x14ac:dyDescent="0.2">
      <c r="C810" s="85"/>
      <c r="D810" s="85"/>
      <c r="E810" s="85"/>
      <c r="F810" s="85"/>
    </row>
    <row r="811" spans="3:6" x14ac:dyDescent="0.2">
      <c r="C811" s="85"/>
      <c r="D811" s="85"/>
      <c r="E811" s="85"/>
      <c r="F811" s="85"/>
    </row>
    <row r="812" spans="3:6" x14ac:dyDescent="0.2">
      <c r="C812" s="85"/>
      <c r="D812" s="85"/>
      <c r="E812" s="85"/>
      <c r="F812" s="85"/>
    </row>
    <row r="813" spans="3:6" x14ac:dyDescent="0.2">
      <c r="C813" s="85"/>
      <c r="D813" s="85"/>
      <c r="E813" s="85"/>
      <c r="F813" s="85"/>
    </row>
    <row r="814" spans="3:6" x14ac:dyDescent="0.2">
      <c r="C814" s="85"/>
      <c r="D814" s="85"/>
      <c r="E814" s="85"/>
      <c r="F814" s="85"/>
    </row>
    <row r="815" spans="3:6" x14ac:dyDescent="0.2">
      <c r="C815" s="85"/>
      <c r="D815" s="85"/>
      <c r="E815" s="85"/>
      <c r="F815" s="85"/>
    </row>
    <row r="816" spans="3:6" x14ac:dyDescent="0.2">
      <c r="C816" s="85"/>
      <c r="D816" s="85"/>
      <c r="E816" s="85"/>
      <c r="F816" s="85"/>
    </row>
    <row r="817" spans="3:6" x14ac:dyDescent="0.2">
      <c r="C817" s="85"/>
      <c r="D817" s="85"/>
      <c r="E817" s="85"/>
      <c r="F817" s="85"/>
    </row>
    <row r="818" spans="3:6" x14ac:dyDescent="0.2">
      <c r="C818" s="85"/>
      <c r="D818" s="85"/>
      <c r="E818" s="85"/>
      <c r="F818" s="85"/>
    </row>
    <row r="819" spans="3:6" x14ac:dyDescent="0.2">
      <c r="C819" s="85"/>
      <c r="D819" s="85"/>
      <c r="E819" s="85"/>
      <c r="F819" s="85"/>
    </row>
    <row r="820" spans="3:6" x14ac:dyDescent="0.2">
      <c r="C820" s="85"/>
      <c r="D820" s="85"/>
      <c r="E820" s="85"/>
      <c r="F820" s="85"/>
    </row>
    <row r="821" spans="3:6" x14ac:dyDescent="0.2">
      <c r="C821" s="85"/>
      <c r="D821" s="85"/>
      <c r="E821" s="85"/>
      <c r="F821" s="85"/>
    </row>
    <row r="822" spans="3:6" x14ac:dyDescent="0.2">
      <c r="C822" s="85"/>
      <c r="D822" s="85"/>
      <c r="E822" s="85"/>
      <c r="F822" s="85"/>
    </row>
    <row r="823" spans="3:6" x14ac:dyDescent="0.2">
      <c r="C823" s="85"/>
      <c r="D823" s="85"/>
      <c r="E823" s="85"/>
      <c r="F823" s="85"/>
    </row>
    <row r="824" spans="3:6" x14ac:dyDescent="0.2">
      <c r="C824" s="85"/>
      <c r="D824" s="85"/>
      <c r="E824" s="85"/>
      <c r="F824" s="85"/>
    </row>
    <row r="825" spans="3:6" x14ac:dyDescent="0.2">
      <c r="C825" s="85"/>
      <c r="D825" s="85"/>
      <c r="E825" s="85"/>
      <c r="F825" s="85"/>
    </row>
    <row r="826" spans="3:6" x14ac:dyDescent="0.2">
      <c r="C826" s="85"/>
      <c r="D826" s="85"/>
      <c r="E826" s="85"/>
      <c r="F826" s="85"/>
    </row>
    <row r="827" spans="3:6" x14ac:dyDescent="0.2">
      <c r="C827" s="85"/>
      <c r="D827" s="85"/>
      <c r="E827" s="85"/>
      <c r="F827" s="85"/>
    </row>
    <row r="828" spans="3:6" x14ac:dyDescent="0.2">
      <c r="C828" s="85"/>
      <c r="D828" s="85"/>
      <c r="E828" s="85"/>
      <c r="F828" s="85"/>
    </row>
    <row r="829" spans="3:6" x14ac:dyDescent="0.2">
      <c r="C829" s="85"/>
      <c r="D829" s="85"/>
      <c r="E829" s="85"/>
      <c r="F829" s="85"/>
    </row>
    <row r="830" spans="3:6" x14ac:dyDescent="0.2">
      <c r="C830" s="85"/>
      <c r="D830" s="85"/>
      <c r="E830" s="85"/>
      <c r="F830" s="85"/>
    </row>
    <row r="831" spans="3:6" x14ac:dyDescent="0.2">
      <c r="C831" s="85"/>
      <c r="D831" s="85"/>
      <c r="E831" s="85"/>
      <c r="F831" s="85"/>
    </row>
    <row r="832" spans="3:6" x14ac:dyDescent="0.2">
      <c r="C832" s="85"/>
      <c r="D832" s="85"/>
      <c r="E832" s="85"/>
      <c r="F832" s="85"/>
    </row>
    <row r="833" spans="3:6" x14ac:dyDescent="0.2">
      <c r="C833" s="85"/>
      <c r="D833" s="85"/>
      <c r="E833" s="85"/>
      <c r="F833" s="85"/>
    </row>
    <row r="834" spans="3:6" x14ac:dyDescent="0.2">
      <c r="C834" s="85"/>
      <c r="D834" s="85"/>
      <c r="E834" s="85"/>
      <c r="F834" s="85"/>
    </row>
    <row r="835" spans="3:6" x14ac:dyDescent="0.2">
      <c r="C835" s="85"/>
      <c r="D835" s="85"/>
      <c r="E835" s="85"/>
      <c r="F835" s="85"/>
    </row>
    <row r="836" spans="3:6" x14ac:dyDescent="0.2">
      <c r="C836" s="85"/>
      <c r="D836" s="85"/>
      <c r="E836" s="85"/>
      <c r="F836" s="85"/>
    </row>
    <row r="837" spans="3:6" x14ac:dyDescent="0.2">
      <c r="C837" s="85"/>
      <c r="D837" s="85"/>
      <c r="E837" s="85"/>
      <c r="F837" s="85"/>
    </row>
    <row r="838" spans="3:6" x14ac:dyDescent="0.2">
      <c r="C838" s="85"/>
      <c r="D838" s="85"/>
      <c r="E838" s="85"/>
      <c r="F838" s="85"/>
    </row>
    <row r="839" spans="3:6" x14ac:dyDescent="0.2">
      <c r="C839" s="85"/>
      <c r="D839" s="85"/>
      <c r="E839" s="85"/>
      <c r="F839" s="85"/>
    </row>
    <row r="840" spans="3:6" x14ac:dyDescent="0.2">
      <c r="C840" s="85"/>
      <c r="D840" s="85"/>
      <c r="E840" s="85"/>
      <c r="F840" s="85"/>
    </row>
    <row r="841" spans="3:6" x14ac:dyDescent="0.2">
      <c r="C841" s="85"/>
      <c r="D841" s="85"/>
      <c r="E841" s="85"/>
      <c r="F841" s="85"/>
    </row>
    <row r="842" spans="3:6" x14ac:dyDescent="0.2">
      <c r="C842" s="85"/>
      <c r="D842" s="85"/>
      <c r="E842" s="85"/>
      <c r="F842" s="85"/>
    </row>
    <row r="843" spans="3:6" x14ac:dyDescent="0.2">
      <c r="C843" s="85"/>
      <c r="D843" s="85"/>
      <c r="E843" s="85"/>
      <c r="F843" s="85"/>
    </row>
    <row r="844" spans="3:6" x14ac:dyDescent="0.2">
      <c r="C844" s="85"/>
      <c r="D844" s="85"/>
      <c r="E844" s="85"/>
      <c r="F844" s="85"/>
    </row>
    <row r="845" spans="3:6" x14ac:dyDescent="0.2">
      <c r="C845" s="85"/>
      <c r="D845" s="85"/>
      <c r="E845" s="85"/>
      <c r="F845" s="85"/>
    </row>
    <row r="846" spans="3:6" x14ac:dyDescent="0.2">
      <c r="C846" s="85"/>
      <c r="D846" s="85"/>
      <c r="E846" s="85"/>
      <c r="F846" s="85"/>
    </row>
    <row r="847" spans="3:6" x14ac:dyDescent="0.2">
      <c r="C847" s="85"/>
      <c r="D847" s="85"/>
      <c r="E847" s="85"/>
      <c r="F847" s="85"/>
    </row>
    <row r="848" spans="3:6" x14ac:dyDescent="0.2">
      <c r="C848" s="85"/>
      <c r="D848" s="85"/>
      <c r="E848" s="85"/>
      <c r="F848" s="85"/>
    </row>
    <row r="849" spans="3:6" x14ac:dyDescent="0.2">
      <c r="C849" s="85"/>
      <c r="D849" s="85"/>
      <c r="E849" s="85"/>
      <c r="F849" s="85"/>
    </row>
    <row r="850" spans="3:6" x14ac:dyDescent="0.2">
      <c r="C850" s="85"/>
      <c r="D850" s="85"/>
      <c r="E850" s="85"/>
      <c r="F850" s="85"/>
    </row>
    <row r="851" spans="3:6" x14ac:dyDescent="0.2">
      <c r="C851" s="85"/>
      <c r="D851" s="85"/>
      <c r="E851" s="85"/>
      <c r="F851" s="85"/>
    </row>
    <row r="852" spans="3:6" x14ac:dyDescent="0.2">
      <c r="C852" s="85"/>
      <c r="D852" s="85"/>
      <c r="E852" s="85"/>
      <c r="F852" s="85"/>
    </row>
    <row r="853" spans="3:6" x14ac:dyDescent="0.2">
      <c r="C853" s="85"/>
      <c r="D853" s="85"/>
      <c r="E853" s="85"/>
      <c r="F853" s="85"/>
    </row>
    <row r="854" spans="3:6" x14ac:dyDescent="0.2">
      <c r="C854" s="85"/>
      <c r="D854" s="85"/>
      <c r="E854" s="85"/>
      <c r="F854" s="85"/>
    </row>
    <row r="855" spans="3:6" x14ac:dyDescent="0.2">
      <c r="C855" s="85"/>
      <c r="D855" s="85"/>
      <c r="E855" s="85"/>
      <c r="F855" s="85"/>
    </row>
    <row r="856" spans="3:6" x14ac:dyDescent="0.2">
      <c r="C856" s="85"/>
      <c r="D856" s="85"/>
      <c r="E856" s="85"/>
      <c r="F856" s="85"/>
    </row>
    <row r="857" spans="3:6" x14ac:dyDescent="0.2">
      <c r="C857" s="85"/>
      <c r="D857" s="85"/>
      <c r="E857" s="85"/>
      <c r="F857" s="85"/>
    </row>
    <row r="858" spans="3:6" x14ac:dyDescent="0.2">
      <c r="C858" s="85"/>
      <c r="D858" s="85"/>
      <c r="E858" s="85"/>
      <c r="F858" s="85"/>
    </row>
    <row r="859" spans="3:6" x14ac:dyDescent="0.2">
      <c r="C859" s="85"/>
      <c r="D859" s="85"/>
      <c r="E859" s="85"/>
      <c r="F859" s="85"/>
    </row>
    <row r="860" spans="3:6" x14ac:dyDescent="0.2">
      <c r="C860" s="85"/>
      <c r="D860" s="85"/>
      <c r="E860" s="85"/>
      <c r="F860" s="85"/>
    </row>
    <row r="861" spans="3:6" x14ac:dyDescent="0.2">
      <c r="C861" s="85"/>
      <c r="D861" s="85"/>
      <c r="E861" s="85"/>
      <c r="F861" s="85"/>
    </row>
    <row r="862" spans="3:6" x14ac:dyDescent="0.2">
      <c r="C862" s="85"/>
      <c r="D862" s="85"/>
      <c r="E862" s="85"/>
      <c r="F862" s="85"/>
    </row>
    <row r="863" spans="3:6" x14ac:dyDescent="0.2">
      <c r="C863" s="85"/>
      <c r="D863" s="85"/>
      <c r="E863" s="85"/>
      <c r="F863" s="85"/>
    </row>
    <row r="864" spans="3:6" x14ac:dyDescent="0.2">
      <c r="C864" s="85"/>
      <c r="D864" s="85"/>
      <c r="E864" s="85"/>
      <c r="F864" s="85"/>
    </row>
    <row r="865" spans="3:6" x14ac:dyDescent="0.2">
      <c r="C865" s="85"/>
      <c r="D865" s="85"/>
      <c r="E865" s="85"/>
      <c r="F865" s="85"/>
    </row>
    <row r="866" spans="3:6" x14ac:dyDescent="0.2">
      <c r="C866" s="85"/>
      <c r="D866" s="85"/>
      <c r="E866" s="85"/>
      <c r="F866" s="85"/>
    </row>
    <row r="867" spans="3:6" x14ac:dyDescent="0.2">
      <c r="C867" s="85"/>
      <c r="D867" s="85"/>
      <c r="E867" s="85"/>
      <c r="F867" s="85"/>
    </row>
    <row r="868" spans="3:6" x14ac:dyDescent="0.2">
      <c r="C868" s="85"/>
      <c r="D868" s="85"/>
      <c r="E868" s="85"/>
      <c r="F868" s="85"/>
    </row>
    <row r="869" spans="3:6" x14ac:dyDescent="0.2">
      <c r="C869" s="85"/>
      <c r="D869" s="85"/>
      <c r="E869" s="85"/>
      <c r="F869" s="85"/>
    </row>
    <row r="870" spans="3:6" x14ac:dyDescent="0.2">
      <c r="C870" s="85"/>
      <c r="D870" s="85"/>
      <c r="E870" s="85"/>
      <c r="F870" s="85"/>
    </row>
    <row r="871" spans="3:6" x14ac:dyDescent="0.2">
      <c r="C871" s="85"/>
      <c r="D871" s="85"/>
      <c r="E871" s="85"/>
      <c r="F871" s="85"/>
    </row>
    <row r="872" spans="3:6" x14ac:dyDescent="0.2">
      <c r="C872" s="85"/>
      <c r="D872" s="85"/>
      <c r="E872" s="85"/>
      <c r="F872" s="85"/>
    </row>
    <row r="873" spans="3:6" x14ac:dyDescent="0.2">
      <c r="C873" s="85"/>
      <c r="D873" s="85"/>
      <c r="E873" s="85"/>
      <c r="F873" s="85"/>
    </row>
    <row r="874" spans="3:6" x14ac:dyDescent="0.2">
      <c r="C874" s="85"/>
      <c r="D874" s="85"/>
      <c r="E874" s="85"/>
      <c r="F874" s="85"/>
    </row>
    <row r="875" spans="3:6" x14ac:dyDescent="0.2">
      <c r="C875" s="85"/>
      <c r="D875" s="85"/>
      <c r="E875" s="85"/>
      <c r="F875" s="85"/>
    </row>
    <row r="876" spans="3:6" x14ac:dyDescent="0.2">
      <c r="C876" s="85"/>
      <c r="D876" s="85"/>
      <c r="E876" s="85"/>
      <c r="F876" s="85"/>
    </row>
    <row r="877" spans="3:6" x14ac:dyDescent="0.2">
      <c r="C877" s="85"/>
      <c r="D877" s="85"/>
      <c r="E877" s="85"/>
      <c r="F877" s="85"/>
    </row>
    <row r="878" spans="3:6" x14ac:dyDescent="0.2">
      <c r="C878" s="85"/>
      <c r="D878" s="85"/>
      <c r="E878" s="85"/>
      <c r="F878" s="85"/>
    </row>
    <row r="879" spans="3:6" x14ac:dyDescent="0.2">
      <c r="C879" s="85"/>
      <c r="D879" s="85"/>
      <c r="E879" s="85"/>
      <c r="F879" s="85"/>
    </row>
    <row r="880" spans="3:6" x14ac:dyDescent="0.2">
      <c r="C880" s="85"/>
      <c r="D880" s="85"/>
      <c r="E880" s="85"/>
      <c r="F880" s="85"/>
    </row>
    <row r="881" spans="3:6" x14ac:dyDescent="0.2">
      <c r="C881" s="85"/>
      <c r="D881" s="85"/>
      <c r="E881" s="85"/>
      <c r="F881" s="85"/>
    </row>
    <row r="882" spans="3:6" x14ac:dyDescent="0.2">
      <c r="C882" s="85"/>
      <c r="D882" s="85"/>
      <c r="E882" s="85"/>
      <c r="F882" s="85"/>
    </row>
    <row r="883" spans="3:6" x14ac:dyDescent="0.2">
      <c r="C883" s="85"/>
      <c r="D883" s="85"/>
      <c r="E883" s="85"/>
      <c r="F883" s="85"/>
    </row>
    <row r="884" spans="3:6" x14ac:dyDescent="0.2">
      <c r="C884" s="85"/>
      <c r="D884" s="85"/>
      <c r="E884" s="85"/>
      <c r="F884" s="85"/>
    </row>
    <row r="885" spans="3:6" x14ac:dyDescent="0.2">
      <c r="C885" s="85"/>
      <c r="D885" s="85"/>
      <c r="E885" s="85"/>
      <c r="F885" s="85"/>
    </row>
    <row r="886" spans="3:6" x14ac:dyDescent="0.2">
      <c r="C886" s="85"/>
      <c r="D886" s="85"/>
      <c r="E886" s="85"/>
      <c r="F886" s="85"/>
    </row>
    <row r="887" spans="3:6" x14ac:dyDescent="0.2">
      <c r="C887" s="85"/>
      <c r="D887" s="85"/>
      <c r="E887" s="85"/>
      <c r="F887" s="85"/>
    </row>
    <row r="888" spans="3:6" x14ac:dyDescent="0.2">
      <c r="C888" s="85"/>
      <c r="D888" s="85"/>
      <c r="E888" s="85"/>
      <c r="F888" s="85"/>
    </row>
    <row r="889" spans="3:6" x14ac:dyDescent="0.2">
      <c r="C889" s="85"/>
      <c r="D889" s="85"/>
      <c r="E889" s="85"/>
      <c r="F889" s="85"/>
    </row>
    <row r="890" spans="3:6" x14ac:dyDescent="0.2">
      <c r="C890" s="85"/>
      <c r="D890" s="85"/>
      <c r="E890" s="85"/>
      <c r="F890" s="85"/>
    </row>
    <row r="891" spans="3:6" x14ac:dyDescent="0.2">
      <c r="C891" s="85"/>
      <c r="D891" s="85"/>
      <c r="E891" s="85"/>
      <c r="F891" s="85"/>
    </row>
    <row r="892" spans="3:6" x14ac:dyDescent="0.2">
      <c r="C892" s="85"/>
      <c r="D892" s="85"/>
      <c r="E892" s="85"/>
      <c r="F892" s="85"/>
    </row>
    <row r="893" spans="3:6" x14ac:dyDescent="0.2">
      <c r="C893" s="85"/>
      <c r="D893" s="85"/>
      <c r="E893" s="85"/>
      <c r="F893" s="85"/>
    </row>
    <row r="894" spans="3:6" x14ac:dyDescent="0.2">
      <c r="C894" s="85"/>
      <c r="D894" s="85"/>
      <c r="E894" s="85"/>
      <c r="F894" s="85"/>
    </row>
    <row r="895" spans="3:6" x14ac:dyDescent="0.2">
      <c r="C895" s="85"/>
      <c r="D895" s="85"/>
      <c r="E895" s="85"/>
      <c r="F895" s="85"/>
    </row>
    <row r="896" spans="3:6" x14ac:dyDescent="0.2">
      <c r="C896" s="85"/>
      <c r="D896" s="85"/>
      <c r="E896" s="85"/>
      <c r="F896" s="85"/>
    </row>
    <row r="897" spans="3:6" x14ac:dyDescent="0.2">
      <c r="C897" s="85"/>
      <c r="D897" s="85"/>
      <c r="E897" s="85"/>
      <c r="F897" s="85"/>
    </row>
    <row r="898" spans="3:6" x14ac:dyDescent="0.2">
      <c r="C898" s="85"/>
      <c r="D898" s="85"/>
      <c r="E898" s="85"/>
      <c r="F898" s="85"/>
    </row>
    <row r="899" spans="3:6" x14ac:dyDescent="0.2">
      <c r="C899" s="85"/>
      <c r="D899" s="85"/>
      <c r="E899" s="85"/>
      <c r="F899" s="85"/>
    </row>
    <row r="900" spans="3:6" x14ac:dyDescent="0.2">
      <c r="C900" s="85"/>
      <c r="D900" s="85"/>
      <c r="E900" s="85"/>
      <c r="F900" s="85"/>
    </row>
    <row r="901" spans="3:6" x14ac:dyDescent="0.2">
      <c r="C901" s="85"/>
      <c r="D901" s="85"/>
      <c r="E901" s="85"/>
      <c r="F901" s="85"/>
    </row>
    <row r="902" spans="3:6" x14ac:dyDescent="0.2">
      <c r="C902" s="85"/>
      <c r="D902" s="85"/>
      <c r="E902" s="85"/>
      <c r="F902" s="85"/>
    </row>
    <row r="903" spans="3:6" x14ac:dyDescent="0.2">
      <c r="C903" s="85"/>
      <c r="D903" s="85"/>
      <c r="E903" s="85"/>
      <c r="F903" s="85"/>
    </row>
    <row r="904" spans="3:6" x14ac:dyDescent="0.2">
      <c r="C904" s="85"/>
      <c r="D904" s="85"/>
      <c r="E904" s="85"/>
      <c r="F904" s="85"/>
    </row>
    <row r="905" spans="3:6" x14ac:dyDescent="0.2">
      <c r="C905" s="85"/>
      <c r="D905" s="85"/>
      <c r="E905" s="85"/>
      <c r="F905" s="85"/>
    </row>
    <row r="906" spans="3:6" x14ac:dyDescent="0.2">
      <c r="C906" s="85"/>
      <c r="D906" s="85"/>
      <c r="E906" s="85"/>
      <c r="F906" s="85"/>
    </row>
    <row r="907" spans="3:6" x14ac:dyDescent="0.2">
      <c r="C907" s="85"/>
      <c r="D907" s="85"/>
      <c r="E907" s="85"/>
      <c r="F907" s="85"/>
    </row>
    <row r="908" spans="3:6" x14ac:dyDescent="0.2">
      <c r="C908" s="85"/>
      <c r="D908" s="85"/>
      <c r="E908" s="85"/>
      <c r="F908" s="85"/>
    </row>
    <row r="909" spans="3:6" x14ac:dyDescent="0.2">
      <c r="C909" s="85"/>
      <c r="D909" s="85"/>
      <c r="E909" s="85"/>
      <c r="F909" s="85"/>
    </row>
    <row r="910" spans="3:6" x14ac:dyDescent="0.2">
      <c r="C910" s="85"/>
      <c r="D910" s="85"/>
      <c r="E910" s="85"/>
      <c r="F910" s="85"/>
    </row>
    <row r="911" spans="3:6" x14ac:dyDescent="0.2">
      <c r="C911" s="85"/>
      <c r="D911" s="85"/>
      <c r="E911" s="85"/>
      <c r="F911" s="85"/>
    </row>
    <row r="912" spans="3:6" x14ac:dyDescent="0.2">
      <c r="C912" s="85"/>
      <c r="D912" s="85"/>
      <c r="E912" s="85"/>
      <c r="F912" s="85"/>
    </row>
    <row r="913" spans="3:6" x14ac:dyDescent="0.2">
      <c r="C913" s="85"/>
      <c r="D913" s="85"/>
      <c r="E913" s="85"/>
      <c r="F913" s="85"/>
    </row>
    <row r="914" spans="3:6" x14ac:dyDescent="0.2">
      <c r="C914" s="85"/>
      <c r="D914" s="85"/>
      <c r="E914" s="85"/>
      <c r="F914" s="85"/>
    </row>
    <row r="915" spans="3:6" x14ac:dyDescent="0.2">
      <c r="C915" s="85"/>
      <c r="D915" s="85"/>
      <c r="E915" s="85"/>
      <c r="F915" s="85"/>
    </row>
    <row r="916" spans="3:6" x14ac:dyDescent="0.2">
      <c r="C916" s="85"/>
      <c r="D916" s="85"/>
      <c r="E916" s="85"/>
      <c r="F916" s="85"/>
    </row>
    <row r="917" spans="3:6" x14ac:dyDescent="0.2">
      <c r="C917" s="85"/>
      <c r="D917" s="85"/>
      <c r="E917" s="85"/>
      <c r="F917" s="85"/>
    </row>
  </sheetData>
  <mergeCells count="100">
    <mergeCell ref="C5:C6"/>
    <mergeCell ref="A5:A6"/>
    <mergeCell ref="A1:F1"/>
    <mergeCell ref="A2:F2"/>
    <mergeCell ref="D5:D6"/>
    <mergeCell ref="B5:B6"/>
    <mergeCell ref="E3:F3"/>
    <mergeCell ref="D8:D9"/>
    <mergeCell ref="E8:E9"/>
    <mergeCell ref="F8:F9"/>
    <mergeCell ref="D10:D12"/>
    <mergeCell ref="E10:E12"/>
    <mergeCell ref="F10:F12"/>
    <mergeCell ref="D13:D14"/>
    <mergeCell ref="E13:E14"/>
    <mergeCell ref="F13:F14"/>
    <mergeCell ref="D17:D18"/>
    <mergeCell ref="E17:E18"/>
    <mergeCell ref="F17:F18"/>
    <mergeCell ref="D20:D21"/>
    <mergeCell ref="E20:E21"/>
    <mergeCell ref="F20:F21"/>
    <mergeCell ref="D22:D24"/>
    <mergeCell ref="E22:E24"/>
    <mergeCell ref="F22:F24"/>
    <mergeCell ref="D25:D26"/>
    <mergeCell ref="E25:E26"/>
    <mergeCell ref="F25:F26"/>
    <mergeCell ref="D45:D46"/>
    <mergeCell ref="E45:E46"/>
    <mergeCell ref="F45:F46"/>
    <mergeCell ref="D47:D49"/>
    <mergeCell ref="E47:E49"/>
    <mergeCell ref="F47:F49"/>
    <mergeCell ref="D52:D54"/>
    <mergeCell ref="E52:E54"/>
    <mergeCell ref="F52:F54"/>
    <mergeCell ref="D55:D56"/>
    <mergeCell ref="E55:E56"/>
    <mergeCell ref="F55:F56"/>
    <mergeCell ref="D61:D63"/>
    <mergeCell ref="E61:E63"/>
    <mergeCell ref="F61:F63"/>
    <mergeCell ref="D64:D65"/>
    <mergeCell ref="E64:E65"/>
    <mergeCell ref="F64:F65"/>
    <mergeCell ref="F67:F68"/>
    <mergeCell ref="E67:E68"/>
    <mergeCell ref="D67:D68"/>
    <mergeCell ref="F70:F71"/>
    <mergeCell ref="E70:E71"/>
    <mergeCell ref="D70:D71"/>
    <mergeCell ref="D73:D74"/>
    <mergeCell ref="E73:E74"/>
    <mergeCell ref="F73:F74"/>
    <mergeCell ref="D76:D78"/>
    <mergeCell ref="E76:E78"/>
    <mergeCell ref="F76:F78"/>
    <mergeCell ref="F80:F81"/>
    <mergeCell ref="E80:E81"/>
    <mergeCell ref="D80:D81"/>
    <mergeCell ref="D85:D86"/>
    <mergeCell ref="E85:E86"/>
    <mergeCell ref="F85:F86"/>
    <mergeCell ref="D88:D90"/>
    <mergeCell ref="E88:E90"/>
    <mergeCell ref="F88:F90"/>
    <mergeCell ref="D92:D93"/>
    <mergeCell ref="E92:E93"/>
    <mergeCell ref="F92:F93"/>
    <mergeCell ref="D95:D97"/>
    <mergeCell ref="E95:E97"/>
    <mergeCell ref="F95:F97"/>
    <mergeCell ref="D98:D99"/>
    <mergeCell ref="E98:E99"/>
    <mergeCell ref="F98:F99"/>
    <mergeCell ref="D101:D102"/>
    <mergeCell ref="E101:E102"/>
    <mergeCell ref="F101:F102"/>
    <mergeCell ref="D104:D106"/>
    <mergeCell ref="E104:E106"/>
    <mergeCell ref="F104:F106"/>
    <mergeCell ref="D111:D113"/>
    <mergeCell ref="E111:E113"/>
    <mergeCell ref="F111:F113"/>
    <mergeCell ref="D116:D118"/>
    <mergeCell ref="E116:E118"/>
    <mergeCell ref="F116:F118"/>
    <mergeCell ref="D122:D124"/>
    <mergeCell ref="E122:E124"/>
    <mergeCell ref="F122:F124"/>
    <mergeCell ref="D137:D139"/>
    <mergeCell ref="E137:E139"/>
    <mergeCell ref="F137:F139"/>
    <mergeCell ref="D127:D129"/>
    <mergeCell ref="E127:E129"/>
    <mergeCell ref="F127:F129"/>
    <mergeCell ref="D132:D134"/>
    <mergeCell ref="E132:E134"/>
    <mergeCell ref="F132:F134"/>
  </mergeCells>
  <phoneticPr fontId="0" type="noConversion"/>
  <pageMargins left="0" right="0" top="0" bottom="0" header="0" footer="0"/>
  <pageSetup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3"/>
  <sheetViews>
    <sheetView workbookViewId="0">
      <selection activeCell="H177" sqref="H177"/>
    </sheetView>
  </sheetViews>
  <sheetFormatPr defaultRowHeight="15" x14ac:dyDescent="0.2"/>
  <cols>
    <col min="1" max="1" width="5.140625" style="2" customWidth="1"/>
    <col min="2" max="2" width="6.42578125" style="3" customWidth="1"/>
    <col min="3" max="3" width="6.28515625" style="4" customWidth="1"/>
    <col min="4" max="4" width="5.7109375" style="5" customWidth="1"/>
    <col min="5" max="5" width="47.140625" style="11" customWidth="1"/>
    <col min="6" max="6" width="47.5703125" style="7" hidden="1" customWidth="1"/>
    <col min="7" max="7" width="11.5703125" style="6" customWidth="1"/>
    <col min="8" max="8" width="11.42578125" style="6" customWidth="1"/>
    <col min="9" max="9" width="12.42578125" style="6" customWidth="1"/>
    <col min="10" max="16384" width="9.140625" style="6"/>
  </cols>
  <sheetData>
    <row r="1" spans="1:9" ht="18" x14ac:dyDescent="0.25">
      <c r="A1" s="1029" t="s">
        <v>863</v>
      </c>
      <c r="B1" s="1029"/>
      <c r="C1" s="1029"/>
      <c r="D1" s="1029"/>
      <c r="E1" s="1029"/>
      <c r="F1" s="1029"/>
      <c r="G1" s="1029"/>
      <c r="H1" s="1029"/>
      <c r="I1" s="1029"/>
    </row>
    <row r="2" spans="1:9" ht="36" customHeight="1" x14ac:dyDescent="0.25">
      <c r="A2" s="1030" t="s">
        <v>864</v>
      </c>
      <c r="B2" s="1030"/>
      <c r="C2" s="1030"/>
      <c r="D2" s="1030"/>
      <c r="E2" s="1030"/>
      <c r="F2" s="1030"/>
      <c r="G2" s="1030"/>
      <c r="H2" s="1030"/>
      <c r="I2" s="1030"/>
    </row>
    <row r="3" spans="1:9" ht="15.75" x14ac:dyDescent="0.25">
      <c r="A3" s="76" t="s">
        <v>865</v>
      </c>
      <c r="B3" s="143"/>
      <c r="C3" s="144"/>
      <c r="D3" s="144"/>
      <c r="E3" s="145"/>
      <c r="F3" s="76"/>
      <c r="G3" s="76"/>
      <c r="H3" s="81"/>
      <c r="I3" s="81"/>
    </row>
    <row r="4" spans="1:9" ht="16.5" thickBot="1" x14ac:dyDescent="0.3">
      <c r="A4" s="82"/>
      <c r="B4" s="146"/>
      <c r="C4" s="147"/>
      <c r="D4" s="147"/>
      <c r="E4" s="148"/>
      <c r="F4" s="149"/>
      <c r="G4" s="81"/>
      <c r="H4" s="1031" t="s">
        <v>20</v>
      </c>
      <c r="I4" s="1031"/>
    </row>
    <row r="5" spans="1:9" s="8" customFormat="1" ht="15.75" thickBot="1" x14ac:dyDescent="0.25">
      <c r="A5" s="1032" t="s">
        <v>18</v>
      </c>
      <c r="B5" s="1022" t="s">
        <v>695</v>
      </c>
      <c r="C5" s="1024" t="s">
        <v>257</v>
      </c>
      <c r="D5" s="1025" t="s">
        <v>258</v>
      </c>
      <c r="E5" s="1034" t="s">
        <v>19</v>
      </c>
      <c r="F5" s="1036" t="s">
        <v>256</v>
      </c>
      <c r="G5" s="1038" t="s">
        <v>21</v>
      </c>
      <c r="H5" s="1027" t="s">
        <v>125</v>
      </c>
      <c r="I5" s="1028"/>
    </row>
    <row r="6" spans="1:9" s="9" customFormat="1" ht="32.25" customHeight="1" thickBot="1" x14ac:dyDescent="0.25">
      <c r="A6" s="1033"/>
      <c r="B6" s="1023"/>
      <c r="C6" s="1023"/>
      <c r="D6" s="1026"/>
      <c r="E6" s="1035"/>
      <c r="F6" s="1037"/>
      <c r="G6" s="1039"/>
      <c r="H6" s="150" t="s">
        <v>247</v>
      </c>
      <c r="I6" s="151" t="s">
        <v>248</v>
      </c>
    </row>
    <row r="7" spans="1:9" s="52" customFormat="1" ht="15.7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9" s="54" customFormat="1" ht="37.5" thickBot="1" x14ac:dyDescent="0.25">
      <c r="A8" s="159">
        <v>2000</v>
      </c>
      <c r="B8" s="160" t="s">
        <v>259</v>
      </c>
      <c r="C8" s="161" t="s">
        <v>260</v>
      </c>
      <c r="D8" s="162" t="s">
        <v>260</v>
      </c>
      <c r="E8" s="163" t="s">
        <v>866</v>
      </c>
      <c r="F8" s="164"/>
      <c r="G8" s="798">
        <f>H8+I8-Sheet1!F141</f>
        <v>3672088.7</v>
      </c>
      <c r="H8" s="799">
        <f>H9+H45+H63+H89+H143+H163+H183+H212+H242+H273+H305</f>
        <v>2259088.7000000002</v>
      </c>
      <c r="I8" s="800">
        <f>I9+I45+I63+I89+I143+I163+I183+I212+I242+I273+I305</f>
        <v>1763000</v>
      </c>
    </row>
    <row r="9" spans="1:9" s="53" customFormat="1" ht="64.5" customHeight="1" x14ac:dyDescent="0.2">
      <c r="A9" s="165">
        <v>2100</v>
      </c>
      <c r="B9" s="166" t="s">
        <v>66</v>
      </c>
      <c r="C9" s="167" t="s">
        <v>1</v>
      </c>
      <c r="D9" s="168" t="s">
        <v>1</v>
      </c>
      <c r="E9" s="169" t="s">
        <v>867</v>
      </c>
      <c r="F9" s="170" t="s">
        <v>261</v>
      </c>
      <c r="G9" s="722">
        <f>H9+I9</f>
        <v>2457438.7000000002</v>
      </c>
      <c r="H9" s="723">
        <f>H11+H16+H20+H25+H28+H31+H34+H37</f>
        <v>880938.7</v>
      </c>
      <c r="I9" s="724">
        <f>I11+I16+I20+I25+I28+I31+I34+I37</f>
        <v>1576500</v>
      </c>
    </row>
    <row r="10" spans="1:9" ht="11.25" customHeight="1" x14ac:dyDescent="0.25">
      <c r="A10" s="171"/>
      <c r="B10" s="166"/>
      <c r="C10" s="167"/>
      <c r="D10" s="168"/>
      <c r="E10" s="172" t="s">
        <v>807</v>
      </c>
      <c r="F10" s="173"/>
      <c r="G10" s="174"/>
      <c r="H10" s="175"/>
      <c r="I10" s="176"/>
    </row>
    <row r="11" spans="1:9" s="10" customFormat="1" ht="48" x14ac:dyDescent="0.2">
      <c r="A11" s="177">
        <v>2110</v>
      </c>
      <c r="B11" s="166" t="s">
        <v>66</v>
      </c>
      <c r="C11" s="178" t="s">
        <v>2</v>
      </c>
      <c r="D11" s="179" t="s">
        <v>1</v>
      </c>
      <c r="E11" s="180" t="s">
        <v>696</v>
      </c>
      <c r="F11" s="181" t="s">
        <v>262</v>
      </c>
      <c r="G11" s="722">
        <f>H11+I11</f>
        <v>792438.7</v>
      </c>
      <c r="H11" s="723">
        <f>H13+H14+H15</f>
        <v>747938.7</v>
      </c>
      <c r="I11" s="724">
        <f>I13+I14+I15</f>
        <v>44500</v>
      </c>
    </row>
    <row r="12" spans="1:9" s="10" customFormat="1" ht="10.5" customHeight="1" x14ac:dyDescent="0.25">
      <c r="A12" s="177"/>
      <c r="B12" s="166"/>
      <c r="C12" s="178"/>
      <c r="D12" s="179"/>
      <c r="E12" s="172" t="s">
        <v>808</v>
      </c>
      <c r="F12" s="181"/>
      <c r="G12" s="62">
        <f t="shared" ref="G12:G75" si="0">H12+I12</f>
        <v>0</v>
      </c>
      <c r="H12" s="182"/>
      <c r="I12" s="183"/>
    </row>
    <row r="13" spans="1:9" s="809" customFormat="1" ht="24" x14ac:dyDescent="0.2">
      <c r="A13" s="801">
        <v>2111</v>
      </c>
      <c r="B13" s="802" t="s">
        <v>66</v>
      </c>
      <c r="C13" s="803" t="s">
        <v>2</v>
      </c>
      <c r="D13" s="804" t="s">
        <v>2</v>
      </c>
      <c r="E13" s="805" t="s">
        <v>697</v>
      </c>
      <c r="F13" s="806" t="s">
        <v>263</v>
      </c>
      <c r="G13" s="807">
        <f t="shared" si="0"/>
        <v>792438.7</v>
      </c>
      <c r="H13" s="808">
        <f>Sheet6!H13</f>
        <v>747938.7</v>
      </c>
      <c r="I13" s="808">
        <f>Sheet6!I13</f>
        <v>44500</v>
      </c>
    </row>
    <row r="14" spans="1:9" ht="24" x14ac:dyDescent="0.25">
      <c r="A14" s="177">
        <v>2112</v>
      </c>
      <c r="B14" s="188" t="s">
        <v>66</v>
      </c>
      <c r="C14" s="189" t="s">
        <v>2</v>
      </c>
      <c r="D14" s="190" t="s">
        <v>3</v>
      </c>
      <c r="E14" s="172" t="s">
        <v>264</v>
      </c>
      <c r="F14" s="191" t="s">
        <v>265</v>
      </c>
      <c r="G14" s="62">
        <f t="shared" si="0"/>
        <v>0</v>
      </c>
      <c r="H14" s="192"/>
      <c r="I14" s="193"/>
    </row>
    <row r="15" spans="1:9" ht="15.75" x14ac:dyDescent="0.25">
      <c r="A15" s="177">
        <v>2113</v>
      </c>
      <c r="B15" s="188" t="s">
        <v>66</v>
      </c>
      <c r="C15" s="189" t="s">
        <v>2</v>
      </c>
      <c r="D15" s="190" t="s">
        <v>743</v>
      </c>
      <c r="E15" s="172" t="s">
        <v>268</v>
      </c>
      <c r="F15" s="191" t="s">
        <v>269</v>
      </c>
      <c r="G15" s="62">
        <f t="shared" si="0"/>
        <v>0</v>
      </c>
      <c r="H15" s="192"/>
      <c r="I15" s="193"/>
    </row>
    <row r="16" spans="1:9" x14ac:dyDescent="0.2">
      <c r="A16" s="177">
        <v>2120</v>
      </c>
      <c r="B16" s="166" t="s">
        <v>66</v>
      </c>
      <c r="C16" s="178" t="s">
        <v>3</v>
      </c>
      <c r="D16" s="179" t="s">
        <v>1</v>
      </c>
      <c r="E16" s="180" t="s">
        <v>270</v>
      </c>
      <c r="F16" s="194" t="s">
        <v>271</v>
      </c>
      <c r="G16" s="62">
        <f t="shared" si="0"/>
        <v>0</v>
      </c>
      <c r="H16" s="61">
        <f>H18+H19</f>
        <v>0</v>
      </c>
      <c r="I16" s="63">
        <f>I18+I19</f>
        <v>0</v>
      </c>
    </row>
    <row r="17" spans="1:9" s="10" customFormat="1" ht="10.5" customHeight="1" x14ac:dyDescent="0.25">
      <c r="A17" s="177"/>
      <c r="B17" s="166"/>
      <c r="C17" s="178"/>
      <c r="D17" s="179"/>
      <c r="E17" s="172" t="s">
        <v>808</v>
      </c>
      <c r="F17" s="181"/>
      <c r="G17" s="62">
        <f t="shared" si="0"/>
        <v>0</v>
      </c>
      <c r="H17" s="182"/>
      <c r="I17" s="183"/>
    </row>
    <row r="18" spans="1:9" ht="16.5" customHeight="1" x14ac:dyDescent="0.25">
      <c r="A18" s="177">
        <v>2121</v>
      </c>
      <c r="B18" s="188" t="s">
        <v>66</v>
      </c>
      <c r="C18" s="189" t="s">
        <v>3</v>
      </c>
      <c r="D18" s="190" t="s">
        <v>2</v>
      </c>
      <c r="E18" s="195" t="s">
        <v>698</v>
      </c>
      <c r="F18" s="191" t="s">
        <v>272</v>
      </c>
      <c r="G18" s="62">
        <f t="shared" si="0"/>
        <v>0</v>
      </c>
      <c r="H18" s="192"/>
      <c r="I18" s="193"/>
    </row>
    <row r="19" spans="1:9" ht="28.5" x14ac:dyDescent="0.25">
      <c r="A19" s="177">
        <v>2122</v>
      </c>
      <c r="B19" s="188" t="s">
        <v>66</v>
      </c>
      <c r="C19" s="189" t="s">
        <v>3</v>
      </c>
      <c r="D19" s="190" t="s">
        <v>3</v>
      </c>
      <c r="E19" s="172" t="s">
        <v>273</v>
      </c>
      <c r="F19" s="191" t="s">
        <v>274</v>
      </c>
      <c r="G19" s="62">
        <f t="shared" si="0"/>
        <v>0</v>
      </c>
      <c r="H19" s="192"/>
      <c r="I19" s="193"/>
    </row>
    <row r="20" spans="1:9" x14ac:dyDescent="0.2">
      <c r="A20" s="177">
        <v>2130</v>
      </c>
      <c r="B20" s="166" t="s">
        <v>66</v>
      </c>
      <c r="C20" s="178" t="s">
        <v>743</v>
      </c>
      <c r="D20" s="179" t="s">
        <v>1</v>
      </c>
      <c r="E20" s="180" t="s">
        <v>275</v>
      </c>
      <c r="F20" s="196" t="s">
        <v>276</v>
      </c>
      <c r="G20" s="722">
        <f t="shared" si="0"/>
        <v>0</v>
      </c>
      <c r="H20" s="723">
        <f>H22+H23+H24</f>
        <v>0</v>
      </c>
      <c r="I20" s="63">
        <f>I22+I23+I24</f>
        <v>0</v>
      </c>
    </row>
    <row r="21" spans="1:9" s="10" customFormat="1" ht="10.5" customHeight="1" x14ac:dyDescent="0.25">
      <c r="A21" s="177"/>
      <c r="B21" s="166"/>
      <c r="C21" s="178"/>
      <c r="D21" s="179"/>
      <c r="E21" s="172" t="s">
        <v>808</v>
      </c>
      <c r="F21" s="181"/>
      <c r="G21" s="725">
        <f t="shared" si="0"/>
        <v>0</v>
      </c>
      <c r="H21" s="182"/>
      <c r="I21" s="183"/>
    </row>
    <row r="22" spans="1:9" ht="24" x14ac:dyDescent="0.25">
      <c r="A22" s="177">
        <v>2131</v>
      </c>
      <c r="B22" s="188" t="s">
        <v>66</v>
      </c>
      <c r="C22" s="189" t="s">
        <v>743</v>
      </c>
      <c r="D22" s="190" t="s">
        <v>2</v>
      </c>
      <c r="E22" s="172" t="s">
        <v>277</v>
      </c>
      <c r="F22" s="191" t="s">
        <v>278</v>
      </c>
      <c r="G22" s="725">
        <f t="shared" si="0"/>
        <v>0</v>
      </c>
      <c r="H22" s="192"/>
      <c r="I22" s="193"/>
    </row>
    <row r="23" spans="1:9" ht="14.25" customHeight="1" x14ac:dyDescent="0.25">
      <c r="A23" s="177">
        <v>2132</v>
      </c>
      <c r="B23" s="188" t="s">
        <v>66</v>
      </c>
      <c r="C23" s="189">
        <v>3</v>
      </c>
      <c r="D23" s="190">
        <v>2</v>
      </c>
      <c r="E23" s="172" t="s">
        <v>279</v>
      </c>
      <c r="F23" s="191" t="s">
        <v>280</v>
      </c>
      <c r="G23" s="725">
        <f t="shared" si="0"/>
        <v>0</v>
      </c>
      <c r="H23" s="192"/>
      <c r="I23" s="193"/>
    </row>
    <row r="24" spans="1:9" x14ac:dyDescent="0.2">
      <c r="A24" s="177">
        <v>2133</v>
      </c>
      <c r="B24" s="188" t="s">
        <v>66</v>
      </c>
      <c r="C24" s="189">
        <v>3</v>
      </c>
      <c r="D24" s="190">
        <v>3</v>
      </c>
      <c r="E24" s="172" t="s">
        <v>281</v>
      </c>
      <c r="F24" s="191" t="s">
        <v>282</v>
      </c>
      <c r="G24" s="722">
        <f t="shared" si="0"/>
        <v>0</v>
      </c>
      <c r="H24" s="722">
        <f>Sheet6!H81</f>
        <v>0</v>
      </c>
      <c r="I24" s="202">
        <f>Sheet6!I71</f>
        <v>0</v>
      </c>
    </row>
    <row r="25" spans="1:9" ht="12.75" customHeight="1" x14ac:dyDescent="0.2">
      <c r="A25" s="177">
        <v>2140</v>
      </c>
      <c r="B25" s="166" t="s">
        <v>66</v>
      </c>
      <c r="C25" s="178">
        <v>4</v>
      </c>
      <c r="D25" s="179">
        <v>0</v>
      </c>
      <c r="E25" s="180" t="s">
        <v>283</v>
      </c>
      <c r="F25" s="181" t="s">
        <v>284</v>
      </c>
      <c r="G25" s="62">
        <f t="shared" si="0"/>
        <v>0</v>
      </c>
      <c r="H25" s="61">
        <f>H27</f>
        <v>0</v>
      </c>
      <c r="I25" s="63">
        <f>I27</f>
        <v>0</v>
      </c>
    </row>
    <row r="26" spans="1:9" s="10" customFormat="1" ht="10.5" customHeight="1" x14ac:dyDescent="0.25">
      <c r="A26" s="177"/>
      <c r="B26" s="166"/>
      <c r="C26" s="178"/>
      <c r="D26" s="179"/>
      <c r="E26" s="172" t="s">
        <v>808</v>
      </c>
      <c r="F26" s="181"/>
      <c r="G26" s="62">
        <f t="shared" si="0"/>
        <v>0</v>
      </c>
      <c r="H26" s="182"/>
      <c r="I26" s="183"/>
    </row>
    <row r="27" spans="1:9" ht="15.75" x14ac:dyDescent="0.25">
      <c r="A27" s="177">
        <v>2141</v>
      </c>
      <c r="B27" s="188" t="s">
        <v>66</v>
      </c>
      <c r="C27" s="189">
        <v>4</v>
      </c>
      <c r="D27" s="190">
        <v>1</v>
      </c>
      <c r="E27" s="172" t="s">
        <v>285</v>
      </c>
      <c r="F27" s="197" t="s">
        <v>286</v>
      </c>
      <c r="G27" s="62">
        <f t="shared" si="0"/>
        <v>0</v>
      </c>
      <c r="H27" s="192"/>
      <c r="I27" s="193"/>
    </row>
    <row r="28" spans="1:9" ht="36" x14ac:dyDescent="0.2">
      <c r="A28" s="177">
        <v>2150</v>
      </c>
      <c r="B28" s="166" t="s">
        <v>66</v>
      </c>
      <c r="C28" s="178">
        <v>5</v>
      </c>
      <c r="D28" s="179">
        <v>0</v>
      </c>
      <c r="E28" s="180" t="s">
        <v>287</v>
      </c>
      <c r="F28" s="181" t="s">
        <v>288</v>
      </c>
      <c r="G28" s="62">
        <f t="shared" si="0"/>
        <v>0</v>
      </c>
      <c r="H28" s="61">
        <f>H30</f>
        <v>0</v>
      </c>
      <c r="I28" s="63">
        <f>I30</f>
        <v>0</v>
      </c>
    </row>
    <row r="29" spans="1:9" s="10" customFormat="1" ht="10.5" customHeight="1" x14ac:dyDescent="0.25">
      <c r="A29" s="177"/>
      <c r="B29" s="166"/>
      <c r="C29" s="178"/>
      <c r="D29" s="179"/>
      <c r="E29" s="172" t="s">
        <v>808</v>
      </c>
      <c r="F29" s="181"/>
      <c r="G29" s="62">
        <f t="shared" si="0"/>
        <v>0</v>
      </c>
      <c r="H29" s="182"/>
      <c r="I29" s="183"/>
    </row>
    <row r="30" spans="1:9" ht="24" x14ac:dyDescent="0.25">
      <c r="A30" s="177">
        <v>2151</v>
      </c>
      <c r="B30" s="188" t="s">
        <v>66</v>
      </c>
      <c r="C30" s="189">
        <v>5</v>
      </c>
      <c r="D30" s="190">
        <v>1</v>
      </c>
      <c r="E30" s="172" t="s">
        <v>289</v>
      </c>
      <c r="F30" s="197" t="s">
        <v>290</v>
      </c>
      <c r="G30" s="62">
        <f t="shared" si="0"/>
        <v>0</v>
      </c>
      <c r="H30" s="192"/>
      <c r="I30" s="193"/>
    </row>
    <row r="31" spans="1:9" ht="28.5" x14ac:dyDescent="0.2">
      <c r="A31" s="177">
        <v>2160</v>
      </c>
      <c r="B31" s="166" t="s">
        <v>66</v>
      </c>
      <c r="C31" s="178">
        <v>6</v>
      </c>
      <c r="D31" s="179">
        <v>0</v>
      </c>
      <c r="E31" s="180" t="s">
        <v>291</v>
      </c>
      <c r="F31" s="181" t="s">
        <v>292</v>
      </c>
      <c r="G31" s="722">
        <f t="shared" si="0"/>
        <v>1665000</v>
      </c>
      <c r="H31" s="723">
        <f>H33</f>
        <v>133000</v>
      </c>
      <c r="I31" s="724">
        <f>I33</f>
        <v>1532000</v>
      </c>
    </row>
    <row r="32" spans="1:9" s="10" customFormat="1" ht="10.5" customHeight="1" x14ac:dyDescent="0.25">
      <c r="A32" s="177"/>
      <c r="B32" s="166"/>
      <c r="C32" s="178"/>
      <c r="D32" s="179"/>
      <c r="E32" s="172" t="s">
        <v>808</v>
      </c>
      <c r="F32" s="181"/>
      <c r="G32" s="722">
        <f t="shared" si="0"/>
        <v>0</v>
      </c>
      <c r="H32" s="198"/>
      <c r="I32" s="215"/>
    </row>
    <row r="33" spans="1:9" ht="24" x14ac:dyDescent="0.2">
      <c r="A33" s="177">
        <v>2161</v>
      </c>
      <c r="B33" s="188" t="s">
        <v>66</v>
      </c>
      <c r="C33" s="189">
        <v>6</v>
      </c>
      <c r="D33" s="190">
        <v>1</v>
      </c>
      <c r="E33" s="172" t="s">
        <v>294</v>
      </c>
      <c r="F33" s="191" t="s">
        <v>299</v>
      </c>
      <c r="G33" s="722">
        <f t="shared" si="0"/>
        <v>1665000</v>
      </c>
      <c r="H33" s="625">
        <f>Sheet6!H112</f>
        <v>133000</v>
      </c>
      <c r="I33" s="626">
        <f>Sheet6!I112</f>
        <v>1532000</v>
      </c>
    </row>
    <row r="34" spans="1:9" x14ac:dyDescent="0.2">
      <c r="A34" s="177">
        <v>2170</v>
      </c>
      <c r="B34" s="166" t="s">
        <v>66</v>
      </c>
      <c r="C34" s="178">
        <v>7</v>
      </c>
      <c r="D34" s="179">
        <v>0</v>
      </c>
      <c r="E34" s="180" t="s">
        <v>115</v>
      </c>
      <c r="F34" s="191"/>
      <c r="G34" s="722">
        <f t="shared" si="0"/>
        <v>0</v>
      </c>
      <c r="H34" s="723">
        <f>H36</f>
        <v>0</v>
      </c>
      <c r="I34" s="726">
        <f>I36</f>
        <v>0</v>
      </c>
    </row>
    <row r="35" spans="1:9" s="10" customFormat="1" ht="10.5" customHeight="1" x14ac:dyDescent="0.25">
      <c r="A35" s="177"/>
      <c r="B35" s="166"/>
      <c r="C35" s="178"/>
      <c r="D35" s="179"/>
      <c r="E35" s="172" t="s">
        <v>808</v>
      </c>
      <c r="F35" s="181"/>
      <c r="G35" s="722">
        <f t="shared" si="0"/>
        <v>0</v>
      </c>
      <c r="H35" s="198"/>
      <c r="I35" s="183"/>
    </row>
    <row r="36" spans="1:9" ht="15.75" x14ac:dyDescent="0.25">
      <c r="A36" s="177">
        <v>2171</v>
      </c>
      <c r="B36" s="188" t="s">
        <v>66</v>
      </c>
      <c r="C36" s="189">
        <v>7</v>
      </c>
      <c r="D36" s="190">
        <v>1</v>
      </c>
      <c r="E36" s="172" t="s">
        <v>115</v>
      </c>
      <c r="F36" s="191"/>
      <c r="G36" s="722">
        <f t="shared" si="0"/>
        <v>0</v>
      </c>
      <c r="H36" s="200"/>
      <c r="I36" s="193"/>
    </row>
    <row r="37" spans="1:9" ht="29.25" customHeight="1" x14ac:dyDescent="0.2">
      <c r="A37" s="177">
        <v>2180</v>
      </c>
      <c r="B37" s="166" t="s">
        <v>66</v>
      </c>
      <c r="C37" s="178">
        <v>8</v>
      </c>
      <c r="D37" s="179">
        <v>0</v>
      </c>
      <c r="E37" s="180" t="s">
        <v>300</v>
      </c>
      <c r="F37" s="181" t="s">
        <v>301</v>
      </c>
      <c r="G37" s="722">
        <f t="shared" si="0"/>
        <v>0</v>
      </c>
      <c r="H37" s="723">
        <f>H39+H43</f>
        <v>0</v>
      </c>
      <c r="I37" s="726">
        <f>I39+I43</f>
        <v>0</v>
      </c>
    </row>
    <row r="38" spans="1:9" s="10" customFormat="1" ht="10.5" customHeight="1" x14ac:dyDescent="0.25">
      <c r="A38" s="177"/>
      <c r="B38" s="166"/>
      <c r="C38" s="178"/>
      <c r="D38" s="179"/>
      <c r="E38" s="172" t="s">
        <v>808</v>
      </c>
      <c r="F38" s="181"/>
      <c r="G38" s="725">
        <f t="shared" si="0"/>
        <v>0</v>
      </c>
      <c r="H38" s="182"/>
      <c r="I38" s="183"/>
    </row>
    <row r="39" spans="1:9" ht="28.5" x14ac:dyDescent="0.2">
      <c r="A39" s="177">
        <v>2181</v>
      </c>
      <c r="B39" s="188" t="s">
        <v>66</v>
      </c>
      <c r="C39" s="189">
        <v>8</v>
      </c>
      <c r="D39" s="190">
        <v>1</v>
      </c>
      <c r="E39" s="172" t="s">
        <v>300</v>
      </c>
      <c r="F39" s="197" t="s">
        <v>302</v>
      </c>
      <c r="G39" s="722">
        <f t="shared" si="0"/>
        <v>0</v>
      </c>
      <c r="H39" s="723">
        <f>H41+H42</f>
        <v>0</v>
      </c>
      <c r="I39" s="726">
        <f>I41+I42</f>
        <v>0</v>
      </c>
    </row>
    <row r="40" spans="1:9" ht="15.75" x14ac:dyDescent="0.25">
      <c r="A40" s="177"/>
      <c r="B40" s="188"/>
      <c r="C40" s="189"/>
      <c r="D40" s="190"/>
      <c r="E40" s="201" t="s">
        <v>808</v>
      </c>
      <c r="F40" s="197"/>
      <c r="G40" s="722">
        <f t="shared" si="0"/>
        <v>0</v>
      </c>
      <c r="H40" s="200"/>
      <c r="I40" s="193"/>
    </row>
    <row r="41" spans="1:9" ht="15.75" x14ac:dyDescent="0.25">
      <c r="A41" s="177">
        <v>2182</v>
      </c>
      <c r="B41" s="188" t="s">
        <v>66</v>
      </c>
      <c r="C41" s="189">
        <v>8</v>
      </c>
      <c r="D41" s="190">
        <v>1</v>
      </c>
      <c r="E41" s="201" t="s">
        <v>819</v>
      </c>
      <c r="F41" s="197"/>
      <c r="G41" s="722">
        <f t="shared" si="0"/>
        <v>0</v>
      </c>
      <c r="H41" s="200"/>
      <c r="I41" s="193"/>
    </row>
    <row r="42" spans="1:9" ht="15.75" x14ac:dyDescent="0.25">
      <c r="A42" s="177">
        <v>2183</v>
      </c>
      <c r="B42" s="188" t="s">
        <v>66</v>
      </c>
      <c r="C42" s="189">
        <v>8</v>
      </c>
      <c r="D42" s="190">
        <v>1</v>
      </c>
      <c r="E42" s="201" t="s">
        <v>820</v>
      </c>
      <c r="F42" s="197"/>
      <c r="G42" s="722">
        <f t="shared" si="0"/>
        <v>0</v>
      </c>
      <c r="H42" s="199">
        <f>SUM(Sheet6!H144)</f>
        <v>0</v>
      </c>
      <c r="I42" s="193"/>
    </row>
    <row r="43" spans="1:9" ht="24" x14ac:dyDescent="0.25">
      <c r="A43" s="177">
        <v>2184</v>
      </c>
      <c r="B43" s="188" t="s">
        <v>66</v>
      </c>
      <c r="C43" s="189">
        <v>8</v>
      </c>
      <c r="D43" s="190">
        <v>1</v>
      </c>
      <c r="E43" s="201" t="s">
        <v>825</v>
      </c>
      <c r="F43" s="197"/>
      <c r="G43" s="725">
        <f t="shared" si="0"/>
        <v>0</v>
      </c>
      <c r="H43" s="192"/>
      <c r="I43" s="193"/>
    </row>
    <row r="44" spans="1:9" ht="15.75" x14ac:dyDescent="0.25">
      <c r="A44" s="177">
        <v>2185</v>
      </c>
      <c r="B44" s="188" t="s">
        <v>66</v>
      </c>
      <c r="C44" s="189">
        <v>8</v>
      </c>
      <c r="D44" s="190">
        <v>1</v>
      </c>
      <c r="E44" s="201"/>
      <c r="F44" s="197"/>
      <c r="G44" s="62">
        <f t="shared" si="0"/>
        <v>0</v>
      </c>
      <c r="H44" s="202"/>
      <c r="I44" s="193"/>
    </row>
    <row r="45" spans="1:9" s="53" customFormat="1" ht="40.5" customHeight="1" x14ac:dyDescent="0.2">
      <c r="A45" s="203">
        <v>2200</v>
      </c>
      <c r="B45" s="166" t="s">
        <v>67</v>
      </c>
      <c r="C45" s="178">
        <v>0</v>
      </c>
      <c r="D45" s="179">
        <v>0</v>
      </c>
      <c r="E45" s="169" t="s">
        <v>868</v>
      </c>
      <c r="F45" s="204" t="s">
        <v>303</v>
      </c>
      <c r="G45" s="722">
        <f t="shared" si="0"/>
        <v>4500</v>
      </c>
      <c r="H45" s="723">
        <f>H47+H50+H53+H56+H60</f>
        <v>4500</v>
      </c>
      <c r="I45" s="63">
        <f>I47+I50+I53+I56+I60</f>
        <v>0</v>
      </c>
    </row>
    <row r="46" spans="1:9" ht="11.25" customHeight="1" x14ac:dyDescent="0.25">
      <c r="A46" s="171"/>
      <c r="B46" s="166"/>
      <c r="C46" s="167"/>
      <c r="D46" s="168"/>
      <c r="E46" s="172" t="s">
        <v>807</v>
      </c>
      <c r="F46" s="173"/>
      <c r="G46" s="725">
        <f t="shared" si="0"/>
        <v>0</v>
      </c>
      <c r="H46" s="205"/>
      <c r="I46" s="206"/>
    </row>
    <row r="47" spans="1:9" x14ac:dyDescent="0.2">
      <c r="A47" s="177">
        <v>2210</v>
      </c>
      <c r="B47" s="166" t="s">
        <v>67</v>
      </c>
      <c r="C47" s="189">
        <v>1</v>
      </c>
      <c r="D47" s="190">
        <v>0</v>
      </c>
      <c r="E47" s="180" t="s">
        <v>304</v>
      </c>
      <c r="F47" s="207" t="s">
        <v>305</v>
      </c>
      <c r="G47" s="725">
        <f t="shared" si="0"/>
        <v>0</v>
      </c>
      <c r="H47" s="727">
        <f>H49</f>
        <v>0</v>
      </c>
      <c r="I47" s="63">
        <f>I49</f>
        <v>0</v>
      </c>
    </row>
    <row r="48" spans="1:9" s="10" customFormat="1" ht="10.5" customHeight="1" x14ac:dyDescent="0.25">
      <c r="A48" s="177"/>
      <c r="B48" s="166"/>
      <c r="C48" s="178"/>
      <c r="D48" s="179"/>
      <c r="E48" s="172" t="s">
        <v>808</v>
      </c>
      <c r="F48" s="181"/>
      <c r="G48" s="725">
        <f t="shared" si="0"/>
        <v>0</v>
      </c>
      <c r="H48" s="182"/>
      <c r="I48" s="183"/>
    </row>
    <row r="49" spans="1:9" ht="15.75" x14ac:dyDescent="0.25">
      <c r="A49" s="177">
        <v>2211</v>
      </c>
      <c r="B49" s="188" t="s">
        <v>67</v>
      </c>
      <c r="C49" s="189">
        <v>1</v>
      </c>
      <c r="D49" s="190">
        <v>1</v>
      </c>
      <c r="E49" s="172" t="s">
        <v>306</v>
      </c>
      <c r="F49" s="197" t="s">
        <v>307</v>
      </c>
      <c r="G49" s="725">
        <f t="shared" si="0"/>
        <v>0</v>
      </c>
      <c r="H49" s="192"/>
      <c r="I49" s="193"/>
    </row>
    <row r="50" spans="1:9" x14ac:dyDescent="0.2">
      <c r="A50" s="177">
        <v>2220</v>
      </c>
      <c r="B50" s="166" t="s">
        <v>67</v>
      </c>
      <c r="C50" s="178">
        <v>2</v>
      </c>
      <c r="D50" s="179">
        <v>0</v>
      </c>
      <c r="E50" s="180" t="s">
        <v>308</v>
      </c>
      <c r="F50" s="207" t="s">
        <v>309</v>
      </c>
      <c r="G50" s="728">
        <f t="shared" si="0"/>
        <v>4500</v>
      </c>
      <c r="H50" s="729">
        <f>H52</f>
        <v>4500</v>
      </c>
      <c r="I50" s="63">
        <f>I52</f>
        <v>0</v>
      </c>
    </row>
    <row r="51" spans="1:9" s="10" customFormat="1" ht="10.5" customHeight="1" x14ac:dyDescent="0.25">
      <c r="A51" s="177"/>
      <c r="B51" s="166"/>
      <c r="C51" s="178"/>
      <c r="D51" s="179"/>
      <c r="E51" s="172" t="s">
        <v>808</v>
      </c>
      <c r="F51" s="181"/>
      <c r="G51" s="730">
        <f t="shared" si="0"/>
        <v>0</v>
      </c>
      <c r="H51" s="610"/>
      <c r="I51" s="183"/>
    </row>
    <row r="52" spans="1:9" ht="15.75" x14ac:dyDescent="0.25">
      <c r="A52" s="177">
        <v>2221</v>
      </c>
      <c r="B52" s="188" t="s">
        <v>67</v>
      </c>
      <c r="C52" s="189">
        <v>2</v>
      </c>
      <c r="D52" s="190">
        <v>1</v>
      </c>
      <c r="E52" s="172" t="s">
        <v>310</v>
      </c>
      <c r="F52" s="197" t="s">
        <v>311</v>
      </c>
      <c r="G52" s="728">
        <f t="shared" si="0"/>
        <v>4500</v>
      </c>
      <c r="H52" s="218">
        <f>SUM(Sheet6!H155)</f>
        <v>4500</v>
      </c>
      <c r="I52" s="193"/>
    </row>
    <row r="53" spans="1:9" x14ac:dyDescent="0.2">
      <c r="A53" s="177">
        <v>2230</v>
      </c>
      <c r="B53" s="166" t="s">
        <v>67</v>
      </c>
      <c r="C53" s="189">
        <v>3</v>
      </c>
      <c r="D53" s="190">
        <v>0</v>
      </c>
      <c r="E53" s="180" t="s">
        <v>312</v>
      </c>
      <c r="F53" s="207" t="s">
        <v>313</v>
      </c>
      <c r="G53" s="725">
        <f t="shared" si="0"/>
        <v>0</v>
      </c>
      <c r="H53" s="727">
        <f>H55</f>
        <v>0</v>
      </c>
      <c r="I53" s="63">
        <f>I55</f>
        <v>0</v>
      </c>
    </row>
    <row r="54" spans="1:9" s="10" customFormat="1" ht="10.5" customHeight="1" x14ac:dyDescent="0.25">
      <c r="A54" s="177"/>
      <c r="B54" s="166"/>
      <c r="C54" s="178"/>
      <c r="D54" s="179"/>
      <c r="E54" s="172" t="s">
        <v>808</v>
      </c>
      <c r="F54" s="181"/>
      <c r="G54" s="62">
        <f t="shared" si="0"/>
        <v>0</v>
      </c>
      <c r="H54" s="182"/>
      <c r="I54" s="183"/>
    </row>
    <row r="55" spans="1:9" ht="15.75" x14ac:dyDescent="0.25">
      <c r="A55" s="177">
        <v>2231</v>
      </c>
      <c r="B55" s="188" t="s">
        <v>67</v>
      </c>
      <c r="C55" s="189">
        <v>3</v>
      </c>
      <c r="D55" s="190">
        <v>1</v>
      </c>
      <c r="E55" s="172" t="s">
        <v>314</v>
      </c>
      <c r="F55" s="197" t="s">
        <v>315</v>
      </c>
      <c r="G55" s="62">
        <f t="shared" si="0"/>
        <v>0</v>
      </c>
      <c r="H55" s="192"/>
      <c r="I55" s="193"/>
    </row>
    <row r="56" spans="1:9" ht="24" x14ac:dyDescent="0.2">
      <c r="A56" s="177">
        <v>2240</v>
      </c>
      <c r="B56" s="166" t="s">
        <v>67</v>
      </c>
      <c r="C56" s="178">
        <v>4</v>
      </c>
      <c r="D56" s="179">
        <v>0</v>
      </c>
      <c r="E56" s="180" t="s">
        <v>316</v>
      </c>
      <c r="F56" s="181" t="s">
        <v>317</v>
      </c>
      <c r="G56" s="62">
        <f t="shared" si="0"/>
        <v>0</v>
      </c>
      <c r="H56" s="61">
        <f>H58</f>
        <v>0</v>
      </c>
      <c r="I56" s="63">
        <f>I58</f>
        <v>0</v>
      </c>
    </row>
    <row r="57" spans="1:9" s="10" customFormat="1" ht="10.5" customHeight="1" x14ac:dyDescent="0.25">
      <c r="A57" s="177"/>
      <c r="B57" s="166"/>
      <c r="C57" s="178"/>
      <c r="D57" s="179"/>
      <c r="E57" s="172" t="s">
        <v>808</v>
      </c>
      <c r="F57" s="181"/>
      <c r="G57" s="62">
        <f t="shared" si="0"/>
        <v>0</v>
      </c>
      <c r="H57" s="182"/>
      <c r="I57" s="183"/>
    </row>
    <row r="58" spans="1:9" ht="24" x14ac:dyDescent="0.25">
      <c r="A58" s="177">
        <v>2241</v>
      </c>
      <c r="B58" s="188" t="s">
        <v>67</v>
      </c>
      <c r="C58" s="189">
        <v>4</v>
      </c>
      <c r="D58" s="190">
        <v>1</v>
      </c>
      <c r="E58" s="172" t="s">
        <v>316</v>
      </c>
      <c r="F58" s="197" t="s">
        <v>317</v>
      </c>
      <c r="G58" s="62">
        <f t="shared" si="0"/>
        <v>0</v>
      </c>
      <c r="H58" s="192"/>
      <c r="I58" s="193"/>
    </row>
    <row r="59" spans="1:9" s="10" customFormat="1" ht="10.5" customHeight="1" x14ac:dyDescent="0.25">
      <c r="A59" s="177"/>
      <c r="B59" s="166"/>
      <c r="C59" s="178"/>
      <c r="D59" s="179"/>
      <c r="E59" s="172" t="s">
        <v>808</v>
      </c>
      <c r="F59" s="181"/>
      <c r="G59" s="62">
        <f t="shared" si="0"/>
        <v>0</v>
      </c>
      <c r="H59" s="182"/>
      <c r="I59" s="183"/>
    </row>
    <row r="60" spans="1:9" x14ac:dyDescent="0.2">
      <c r="A60" s="177">
        <v>2250</v>
      </c>
      <c r="B60" s="166" t="s">
        <v>67</v>
      </c>
      <c r="C60" s="178">
        <v>5</v>
      </c>
      <c r="D60" s="179">
        <v>0</v>
      </c>
      <c r="E60" s="180" t="s">
        <v>318</v>
      </c>
      <c r="F60" s="181" t="s">
        <v>319</v>
      </c>
      <c r="G60" s="62">
        <f t="shared" si="0"/>
        <v>0</v>
      </c>
      <c r="H60" s="61">
        <f>H62</f>
        <v>0</v>
      </c>
      <c r="I60" s="63">
        <f>I62</f>
        <v>0</v>
      </c>
    </row>
    <row r="61" spans="1:9" s="10" customFormat="1" ht="10.5" customHeight="1" x14ac:dyDescent="0.25">
      <c r="A61" s="177"/>
      <c r="B61" s="166"/>
      <c r="C61" s="178"/>
      <c r="D61" s="179"/>
      <c r="E61" s="172" t="s">
        <v>808</v>
      </c>
      <c r="F61" s="181"/>
      <c r="G61" s="62">
        <f t="shared" si="0"/>
        <v>0</v>
      </c>
      <c r="H61" s="182"/>
      <c r="I61" s="183"/>
    </row>
    <row r="62" spans="1:9" ht="15.75" x14ac:dyDescent="0.25">
      <c r="A62" s="177">
        <v>2251</v>
      </c>
      <c r="B62" s="188" t="s">
        <v>67</v>
      </c>
      <c r="C62" s="189">
        <v>5</v>
      </c>
      <c r="D62" s="190">
        <v>1</v>
      </c>
      <c r="E62" s="172" t="s">
        <v>318</v>
      </c>
      <c r="F62" s="197" t="s">
        <v>320</v>
      </c>
      <c r="G62" s="62">
        <f t="shared" si="0"/>
        <v>0</v>
      </c>
      <c r="H62" s="192"/>
      <c r="I62" s="193"/>
    </row>
    <row r="63" spans="1:9" s="53" customFormat="1" ht="58.5" customHeight="1" x14ac:dyDescent="0.2">
      <c r="A63" s="203">
        <v>2300</v>
      </c>
      <c r="B63" s="208" t="s">
        <v>68</v>
      </c>
      <c r="C63" s="178">
        <v>0</v>
      </c>
      <c r="D63" s="179">
        <v>0</v>
      </c>
      <c r="E63" s="209" t="s">
        <v>869</v>
      </c>
      <c r="F63" s="204" t="s">
        <v>321</v>
      </c>
      <c r="G63" s="62">
        <f t="shared" si="0"/>
        <v>0</v>
      </c>
      <c r="H63" s="61">
        <f>H65+H70+H73+H77+H80+H83+H86</f>
        <v>0</v>
      </c>
      <c r="I63" s="63">
        <f>I65+I70+I73+I77+I80+I83+I86</f>
        <v>0</v>
      </c>
    </row>
    <row r="64" spans="1:9" ht="11.25" customHeight="1" x14ac:dyDescent="0.25">
      <c r="A64" s="171"/>
      <c r="B64" s="166"/>
      <c r="C64" s="167"/>
      <c r="D64" s="168"/>
      <c r="E64" s="172" t="s">
        <v>807</v>
      </c>
      <c r="F64" s="173"/>
      <c r="G64" s="62">
        <f t="shared" si="0"/>
        <v>0</v>
      </c>
      <c r="H64" s="205"/>
      <c r="I64" s="206"/>
    </row>
    <row r="65" spans="1:9" x14ac:dyDescent="0.2">
      <c r="A65" s="177">
        <v>2310</v>
      </c>
      <c r="B65" s="208" t="s">
        <v>68</v>
      </c>
      <c r="C65" s="178">
        <v>1</v>
      </c>
      <c r="D65" s="179">
        <v>0</v>
      </c>
      <c r="E65" s="180" t="s">
        <v>727</v>
      </c>
      <c r="F65" s="181" t="s">
        <v>323</v>
      </c>
      <c r="G65" s="62">
        <f t="shared" si="0"/>
        <v>0</v>
      </c>
      <c r="H65" s="61">
        <f>H67+H68+H69</f>
        <v>0</v>
      </c>
      <c r="I65" s="63">
        <f>I67+I68+I69</f>
        <v>0</v>
      </c>
    </row>
    <row r="66" spans="1:9" s="10" customFormat="1" ht="10.5" customHeight="1" x14ac:dyDescent="0.25">
      <c r="A66" s="177"/>
      <c r="B66" s="166"/>
      <c r="C66" s="178"/>
      <c r="D66" s="179"/>
      <c r="E66" s="172" t="s">
        <v>808</v>
      </c>
      <c r="F66" s="181"/>
      <c r="G66" s="62">
        <f t="shared" si="0"/>
        <v>0</v>
      </c>
      <c r="H66" s="182"/>
      <c r="I66" s="183"/>
    </row>
    <row r="67" spans="1:9" ht="15.75" x14ac:dyDescent="0.25">
      <c r="A67" s="177">
        <v>2311</v>
      </c>
      <c r="B67" s="210" t="s">
        <v>68</v>
      </c>
      <c r="C67" s="189">
        <v>1</v>
      </c>
      <c r="D67" s="190">
        <v>1</v>
      </c>
      <c r="E67" s="172" t="s">
        <v>322</v>
      </c>
      <c r="F67" s="197" t="s">
        <v>324</v>
      </c>
      <c r="G67" s="62">
        <f t="shared" si="0"/>
        <v>0</v>
      </c>
      <c r="H67" s="192"/>
      <c r="I67" s="193"/>
    </row>
    <row r="68" spans="1:9" ht="15.75" x14ac:dyDescent="0.25">
      <c r="A68" s="177">
        <v>2312</v>
      </c>
      <c r="B68" s="210" t="s">
        <v>68</v>
      </c>
      <c r="C68" s="189">
        <v>1</v>
      </c>
      <c r="D68" s="190">
        <v>2</v>
      </c>
      <c r="E68" s="172" t="s">
        <v>728</v>
      </c>
      <c r="F68" s="197"/>
      <c r="G68" s="62">
        <f t="shared" si="0"/>
        <v>0</v>
      </c>
      <c r="H68" s="192"/>
      <c r="I68" s="193"/>
    </row>
    <row r="69" spans="1:9" ht="15.75" x14ac:dyDescent="0.25">
      <c r="A69" s="177">
        <v>2313</v>
      </c>
      <c r="B69" s="210" t="s">
        <v>68</v>
      </c>
      <c r="C69" s="189">
        <v>1</v>
      </c>
      <c r="D69" s="190">
        <v>3</v>
      </c>
      <c r="E69" s="172" t="s">
        <v>729</v>
      </c>
      <c r="F69" s="197"/>
      <c r="G69" s="62">
        <f t="shared" si="0"/>
        <v>0</v>
      </c>
      <c r="H69" s="192"/>
      <c r="I69" s="193"/>
    </row>
    <row r="70" spans="1:9" x14ac:dyDescent="0.2">
      <c r="A70" s="177">
        <v>2320</v>
      </c>
      <c r="B70" s="208" t="s">
        <v>68</v>
      </c>
      <c r="C70" s="178">
        <v>2</v>
      </c>
      <c r="D70" s="179">
        <v>0</v>
      </c>
      <c r="E70" s="180" t="s">
        <v>730</v>
      </c>
      <c r="F70" s="181" t="s">
        <v>325</v>
      </c>
      <c r="G70" s="62">
        <f t="shared" si="0"/>
        <v>0</v>
      </c>
      <c r="H70" s="61">
        <f>H72</f>
        <v>0</v>
      </c>
      <c r="I70" s="63">
        <f>I72</f>
        <v>0</v>
      </c>
    </row>
    <row r="71" spans="1:9" s="10" customFormat="1" ht="10.5" customHeight="1" x14ac:dyDescent="0.25">
      <c r="A71" s="177"/>
      <c r="B71" s="166"/>
      <c r="C71" s="178"/>
      <c r="D71" s="179"/>
      <c r="E71" s="172" t="s">
        <v>808</v>
      </c>
      <c r="F71" s="181"/>
      <c r="G71" s="62">
        <f t="shared" si="0"/>
        <v>0</v>
      </c>
      <c r="H71" s="182"/>
      <c r="I71" s="183"/>
    </row>
    <row r="72" spans="1:9" ht="15.75" x14ac:dyDescent="0.25">
      <c r="A72" s="177">
        <v>2321</v>
      </c>
      <c r="B72" s="210" t="s">
        <v>68</v>
      </c>
      <c r="C72" s="189">
        <v>2</v>
      </c>
      <c r="D72" s="190">
        <v>1</v>
      </c>
      <c r="E72" s="172" t="s">
        <v>731</v>
      </c>
      <c r="F72" s="197" t="s">
        <v>326</v>
      </c>
      <c r="G72" s="62">
        <f t="shared" si="0"/>
        <v>0</v>
      </c>
      <c r="H72" s="192"/>
      <c r="I72" s="193"/>
    </row>
    <row r="73" spans="1:9" ht="24" x14ac:dyDescent="0.2">
      <c r="A73" s="177">
        <v>2330</v>
      </c>
      <c r="B73" s="208" t="s">
        <v>68</v>
      </c>
      <c r="C73" s="178">
        <v>3</v>
      </c>
      <c r="D73" s="179">
        <v>0</v>
      </c>
      <c r="E73" s="180" t="s">
        <v>732</v>
      </c>
      <c r="F73" s="181" t="s">
        <v>327</v>
      </c>
      <c r="G73" s="62">
        <f t="shared" si="0"/>
        <v>0</v>
      </c>
      <c r="H73" s="61">
        <f>H75+H76</f>
        <v>0</v>
      </c>
      <c r="I73" s="63">
        <f>I75+I76</f>
        <v>0</v>
      </c>
    </row>
    <row r="74" spans="1:9" s="10" customFormat="1" ht="10.5" customHeight="1" x14ac:dyDescent="0.25">
      <c r="A74" s="177"/>
      <c r="B74" s="166"/>
      <c r="C74" s="178"/>
      <c r="D74" s="179"/>
      <c r="E74" s="172" t="s">
        <v>808</v>
      </c>
      <c r="F74" s="181"/>
      <c r="G74" s="62">
        <f t="shared" si="0"/>
        <v>0</v>
      </c>
      <c r="H74" s="182"/>
      <c r="I74" s="183"/>
    </row>
    <row r="75" spans="1:9" ht="15.75" x14ac:dyDescent="0.25">
      <c r="A75" s="177">
        <v>2331</v>
      </c>
      <c r="B75" s="210" t="s">
        <v>68</v>
      </c>
      <c r="C75" s="189">
        <v>3</v>
      </c>
      <c r="D75" s="190">
        <v>1</v>
      </c>
      <c r="E75" s="172" t="s">
        <v>328</v>
      </c>
      <c r="F75" s="197" t="s">
        <v>329</v>
      </c>
      <c r="G75" s="62">
        <f t="shared" si="0"/>
        <v>0</v>
      </c>
      <c r="H75" s="192"/>
      <c r="I75" s="193"/>
    </row>
    <row r="76" spans="1:9" ht="15.75" x14ac:dyDescent="0.25">
      <c r="A76" s="177">
        <v>2332</v>
      </c>
      <c r="B76" s="210" t="s">
        <v>68</v>
      </c>
      <c r="C76" s="189">
        <v>3</v>
      </c>
      <c r="D76" s="190">
        <v>2</v>
      </c>
      <c r="E76" s="172" t="s">
        <v>733</v>
      </c>
      <c r="F76" s="197"/>
      <c r="G76" s="62">
        <f t="shared" ref="G76:G138" si="1">H76+I76</f>
        <v>0</v>
      </c>
      <c r="H76" s="192"/>
      <c r="I76" s="193"/>
    </row>
    <row r="77" spans="1:9" x14ac:dyDescent="0.2">
      <c r="A77" s="177">
        <v>2340</v>
      </c>
      <c r="B77" s="208" t="s">
        <v>68</v>
      </c>
      <c r="C77" s="178">
        <v>4</v>
      </c>
      <c r="D77" s="179">
        <v>0</v>
      </c>
      <c r="E77" s="180" t="s">
        <v>734</v>
      </c>
      <c r="F77" s="197"/>
      <c r="G77" s="62">
        <f t="shared" si="1"/>
        <v>0</v>
      </c>
      <c r="H77" s="61">
        <f>H79</f>
        <v>0</v>
      </c>
      <c r="I77" s="63">
        <f>I79</f>
        <v>0</v>
      </c>
    </row>
    <row r="78" spans="1:9" s="10" customFormat="1" ht="10.5" customHeight="1" x14ac:dyDescent="0.25">
      <c r="A78" s="177"/>
      <c r="B78" s="166"/>
      <c r="C78" s="178"/>
      <c r="D78" s="179"/>
      <c r="E78" s="172" t="s">
        <v>808</v>
      </c>
      <c r="F78" s="181"/>
      <c r="G78" s="62">
        <f t="shared" si="1"/>
        <v>0</v>
      </c>
      <c r="H78" s="182"/>
      <c r="I78" s="183"/>
    </row>
    <row r="79" spans="1:9" ht="15.75" x14ac:dyDescent="0.25">
      <c r="A79" s="177">
        <v>2341</v>
      </c>
      <c r="B79" s="210" t="s">
        <v>68</v>
      </c>
      <c r="C79" s="189">
        <v>4</v>
      </c>
      <c r="D79" s="190">
        <v>1</v>
      </c>
      <c r="E79" s="172" t="s">
        <v>734</v>
      </c>
      <c r="F79" s="197"/>
      <c r="G79" s="62">
        <f t="shared" si="1"/>
        <v>0</v>
      </c>
      <c r="H79" s="192"/>
      <c r="I79" s="193"/>
    </row>
    <row r="80" spans="1:9" x14ac:dyDescent="0.2">
      <c r="A80" s="177">
        <v>2350</v>
      </c>
      <c r="B80" s="208" t="s">
        <v>68</v>
      </c>
      <c r="C80" s="178">
        <v>5</v>
      </c>
      <c r="D80" s="179">
        <v>0</v>
      </c>
      <c r="E80" s="180" t="s">
        <v>330</v>
      </c>
      <c r="F80" s="181" t="s">
        <v>331</v>
      </c>
      <c r="G80" s="62">
        <f t="shared" si="1"/>
        <v>0</v>
      </c>
      <c r="H80" s="61">
        <f>H82</f>
        <v>0</v>
      </c>
      <c r="I80" s="63">
        <f>I82</f>
        <v>0</v>
      </c>
    </row>
    <row r="81" spans="1:9" s="10" customFormat="1" ht="10.5" customHeight="1" x14ac:dyDescent="0.25">
      <c r="A81" s="177"/>
      <c r="B81" s="166"/>
      <c r="C81" s="178"/>
      <c r="D81" s="179"/>
      <c r="E81" s="172" t="s">
        <v>808</v>
      </c>
      <c r="F81" s="181"/>
      <c r="G81" s="62">
        <f t="shared" si="1"/>
        <v>0</v>
      </c>
      <c r="H81" s="182"/>
      <c r="I81" s="183"/>
    </row>
    <row r="82" spans="1:9" ht="15.75" x14ac:dyDescent="0.25">
      <c r="A82" s="177">
        <v>2351</v>
      </c>
      <c r="B82" s="210" t="s">
        <v>68</v>
      </c>
      <c r="C82" s="189">
        <v>5</v>
      </c>
      <c r="D82" s="190">
        <v>1</v>
      </c>
      <c r="E82" s="172" t="s">
        <v>332</v>
      </c>
      <c r="F82" s="197" t="s">
        <v>331</v>
      </c>
      <c r="G82" s="62">
        <f t="shared" si="1"/>
        <v>0</v>
      </c>
      <c r="H82" s="192"/>
      <c r="I82" s="193"/>
    </row>
    <row r="83" spans="1:9" ht="36" x14ac:dyDescent="0.2">
      <c r="A83" s="177">
        <v>2360</v>
      </c>
      <c r="B83" s="208" t="s">
        <v>68</v>
      </c>
      <c r="C83" s="178">
        <v>6</v>
      </c>
      <c r="D83" s="179">
        <v>0</v>
      </c>
      <c r="E83" s="180" t="s">
        <v>847</v>
      </c>
      <c r="F83" s="181" t="s">
        <v>333</v>
      </c>
      <c r="G83" s="62">
        <f t="shared" si="1"/>
        <v>0</v>
      </c>
      <c r="H83" s="61">
        <f>H85</f>
        <v>0</v>
      </c>
      <c r="I83" s="63">
        <f>I85</f>
        <v>0</v>
      </c>
    </row>
    <row r="84" spans="1:9" s="10" customFormat="1" ht="10.5" customHeight="1" x14ac:dyDescent="0.25">
      <c r="A84" s="177"/>
      <c r="B84" s="166"/>
      <c r="C84" s="178"/>
      <c r="D84" s="179"/>
      <c r="E84" s="172" t="s">
        <v>808</v>
      </c>
      <c r="F84" s="181"/>
      <c r="G84" s="62">
        <f t="shared" si="1"/>
        <v>0</v>
      </c>
      <c r="H84" s="182"/>
      <c r="I84" s="183"/>
    </row>
    <row r="85" spans="1:9" ht="24" x14ac:dyDescent="0.25">
      <c r="A85" s="177">
        <v>2361</v>
      </c>
      <c r="B85" s="210" t="s">
        <v>68</v>
      </c>
      <c r="C85" s="189">
        <v>6</v>
      </c>
      <c r="D85" s="190">
        <v>1</v>
      </c>
      <c r="E85" s="172" t="s">
        <v>847</v>
      </c>
      <c r="F85" s="197" t="s">
        <v>334</v>
      </c>
      <c r="G85" s="62">
        <f t="shared" si="1"/>
        <v>0</v>
      </c>
      <c r="H85" s="192"/>
      <c r="I85" s="193"/>
    </row>
    <row r="86" spans="1:9" ht="28.5" x14ac:dyDescent="0.2">
      <c r="A86" s="177">
        <v>2370</v>
      </c>
      <c r="B86" s="208" t="s">
        <v>68</v>
      </c>
      <c r="C86" s="178">
        <v>7</v>
      </c>
      <c r="D86" s="179">
        <v>0</v>
      </c>
      <c r="E86" s="180" t="s">
        <v>848</v>
      </c>
      <c r="F86" s="181" t="s">
        <v>335</v>
      </c>
      <c r="G86" s="62">
        <f t="shared" si="1"/>
        <v>0</v>
      </c>
      <c r="H86" s="61">
        <f>H88</f>
        <v>0</v>
      </c>
      <c r="I86" s="63">
        <f>I88</f>
        <v>0</v>
      </c>
    </row>
    <row r="87" spans="1:9" s="10" customFormat="1" ht="10.5" customHeight="1" x14ac:dyDescent="0.25">
      <c r="A87" s="177"/>
      <c r="B87" s="166"/>
      <c r="C87" s="178"/>
      <c r="D87" s="179"/>
      <c r="E87" s="172" t="s">
        <v>808</v>
      </c>
      <c r="F87" s="181"/>
      <c r="G87" s="62">
        <f t="shared" si="1"/>
        <v>0</v>
      </c>
      <c r="H87" s="182"/>
      <c r="I87" s="183"/>
    </row>
    <row r="88" spans="1:9" ht="24" x14ac:dyDescent="0.25">
      <c r="A88" s="177">
        <v>2371</v>
      </c>
      <c r="B88" s="210" t="s">
        <v>68</v>
      </c>
      <c r="C88" s="189">
        <v>7</v>
      </c>
      <c r="D88" s="190">
        <v>1</v>
      </c>
      <c r="E88" s="172" t="s">
        <v>849</v>
      </c>
      <c r="F88" s="197" t="s">
        <v>336</v>
      </c>
      <c r="G88" s="62">
        <f t="shared" si="1"/>
        <v>0</v>
      </c>
      <c r="H88" s="192"/>
      <c r="I88" s="193"/>
    </row>
    <row r="89" spans="1:9" s="53" customFormat="1" ht="52.5" customHeight="1" x14ac:dyDescent="0.2">
      <c r="A89" s="203">
        <v>2400</v>
      </c>
      <c r="B89" s="208" t="s">
        <v>72</v>
      </c>
      <c r="C89" s="178">
        <v>0</v>
      </c>
      <c r="D89" s="179">
        <v>0</v>
      </c>
      <c r="E89" s="209" t="s">
        <v>870</v>
      </c>
      <c r="F89" s="204" t="s">
        <v>337</v>
      </c>
      <c r="G89" s="722">
        <f t="shared" si="1"/>
        <v>-513800</v>
      </c>
      <c r="H89" s="723">
        <f>H91+H95+H101+H109+H114+H121+H124+H130</f>
        <v>11200</v>
      </c>
      <c r="I89" s="731">
        <f>Sheet6!I245</f>
        <v>-525000</v>
      </c>
    </row>
    <row r="90" spans="1:9" ht="11.25" customHeight="1" x14ac:dyDescent="0.25">
      <c r="A90" s="171"/>
      <c r="B90" s="166"/>
      <c r="C90" s="167"/>
      <c r="D90" s="168"/>
      <c r="E90" s="172" t="s">
        <v>807</v>
      </c>
      <c r="F90" s="173"/>
      <c r="G90" s="725">
        <f t="shared" si="1"/>
        <v>0</v>
      </c>
      <c r="H90" s="205"/>
      <c r="I90" s="206"/>
    </row>
    <row r="91" spans="1:9" ht="28.5" x14ac:dyDescent="0.2">
      <c r="A91" s="177">
        <v>2410</v>
      </c>
      <c r="B91" s="208" t="s">
        <v>72</v>
      </c>
      <c r="C91" s="178">
        <v>1</v>
      </c>
      <c r="D91" s="179">
        <v>0</v>
      </c>
      <c r="E91" s="180" t="s">
        <v>338</v>
      </c>
      <c r="F91" s="181" t="s">
        <v>341</v>
      </c>
      <c r="G91" s="725">
        <f t="shared" si="1"/>
        <v>0</v>
      </c>
      <c r="H91" s="727">
        <f>H93+H94</f>
        <v>0</v>
      </c>
      <c r="I91" s="726">
        <f>I93+I94</f>
        <v>0</v>
      </c>
    </row>
    <row r="92" spans="1:9" s="10" customFormat="1" ht="10.5" customHeight="1" x14ac:dyDescent="0.25">
      <c r="A92" s="177"/>
      <c r="B92" s="166"/>
      <c r="C92" s="178"/>
      <c r="D92" s="179"/>
      <c r="E92" s="172" t="s">
        <v>808</v>
      </c>
      <c r="F92" s="181"/>
      <c r="G92" s="725">
        <f t="shared" si="1"/>
        <v>0</v>
      </c>
      <c r="H92" s="182"/>
      <c r="I92" s="183"/>
    </row>
    <row r="93" spans="1:9" ht="24" x14ac:dyDescent="0.25">
      <c r="A93" s="177">
        <v>2411</v>
      </c>
      <c r="B93" s="210" t="s">
        <v>72</v>
      </c>
      <c r="C93" s="189">
        <v>1</v>
      </c>
      <c r="D93" s="190">
        <v>1</v>
      </c>
      <c r="E93" s="172" t="s">
        <v>342</v>
      </c>
      <c r="F93" s="191" t="s">
        <v>343</v>
      </c>
      <c r="G93" s="725">
        <f t="shared" si="1"/>
        <v>0</v>
      </c>
      <c r="H93" s="192"/>
      <c r="I93" s="193"/>
    </row>
    <row r="94" spans="1:9" ht="24" x14ac:dyDescent="0.25">
      <c r="A94" s="177">
        <v>2412</v>
      </c>
      <c r="B94" s="210" t="s">
        <v>72</v>
      </c>
      <c r="C94" s="189">
        <v>1</v>
      </c>
      <c r="D94" s="190">
        <v>2</v>
      </c>
      <c r="E94" s="172" t="s">
        <v>344</v>
      </c>
      <c r="F94" s="197" t="s">
        <v>345</v>
      </c>
      <c r="G94" s="725">
        <f t="shared" si="1"/>
        <v>0</v>
      </c>
      <c r="H94" s="192"/>
      <c r="I94" s="193"/>
    </row>
    <row r="95" spans="1:9" ht="24" x14ac:dyDescent="0.2">
      <c r="A95" s="177">
        <v>2420</v>
      </c>
      <c r="B95" s="208" t="s">
        <v>72</v>
      </c>
      <c r="C95" s="178">
        <v>2</v>
      </c>
      <c r="D95" s="179">
        <v>0</v>
      </c>
      <c r="E95" s="180" t="s">
        <v>346</v>
      </c>
      <c r="F95" s="181" t="s">
        <v>347</v>
      </c>
      <c r="G95" s="722">
        <f t="shared" si="1"/>
        <v>36000</v>
      </c>
      <c r="H95" s="723">
        <f>H97+H98+H99+H100</f>
        <v>11000</v>
      </c>
      <c r="I95" s="724">
        <f>I97+I98+I99+I100</f>
        <v>25000</v>
      </c>
    </row>
    <row r="96" spans="1:9" s="10" customFormat="1" ht="10.5" customHeight="1" x14ac:dyDescent="0.25">
      <c r="A96" s="177"/>
      <c r="B96" s="166"/>
      <c r="C96" s="178"/>
      <c r="D96" s="179"/>
      <c r="E96" s="172" t="s">
        <v>808</v>
      </c>
      <c r="F96" s="181"/>
      <c r="G96" s="725">
        <f t="shared" si="1"/>
        <v>0</v>
      </c>
      <c r="H96" s="182"/>
      <c r="I96" s="183"/>
    </row>
    <row r="97" spans="1:9" x14ac:dyDescent="0.2">
      <c r="A97" s="184">
        <v>2421</v>
      </c>
      <c r="B97" s="211" t="s">
        <v>72</v>
      </c>
      <c r="C97" s="185">
        <v>2</v>
      </c>
      <c r="D97" s="186">
        <v>1</v>
      </c>
      <c r="E97" s="187" t="s">
        <v>348</v>
      </c>
      <c r="F97" s="212" t="s">
        <v>349</v>
      </c>
      <c r="G97" s="720">
        <f t="shared" si="1"/>
        <v>5000</v>
      </c>
      <c r="H97" s="721">
        <f>Sheet6!H259</f>
        <v>5000</v>
      </c>
      <c r="I97" s="721">
        <f>Sheet6!I259</f>
        <v>0</v>
      </c>
    </row>
    <row r="98" spans="1:9" ht="15.75" x14ac:dyDescent="0.25">
      <c r="A98" s="177">
        <v>2422</v>
      </c>
      <c r="B98" s="210" t="s">
        <v>72</v>
      </c>
      <c r="C98" s="189">
        <v>2</v>
      </c>
      <c r="D98" s="190">
        <v>2</v>
      </c>
      <c r="E98" s="172" t="s">
        <v>350</v>
      </c>
      <c r="F98" s="197" t="s">
        <v>351</v>
      </c>
      <c r="G98" s="725">
        <f t="shared" si="1"/>
        <v>0</v>
      </c>
      <c r="H98" s="192"/>
      <c r="I98" s="193"/>
    </row>
    <row r="99" spans="1:9" ht="15.75" x14ac:dyDescent="0.25">
      <c r="A99" s="177">
        <v>2423</v>
      </c>
      <c r="B99" s="210" t="s">
        <v>72</v>
      </c>
      <c r="C99" s="189">
        <v>2</v>
      </c>
      <c r="D99" s="190">
        <v>3</v>
      </c>
      <c r="E99" s="172" t="s">
        <v>352</v>
      </c>
      <c r="F99" s="197" t="s">
        <v>353</v>
      </c>
      <c r="G99" s="725">
        <f t="shared" si="1"/>
        <v>0</v>
      </c>
      <c r="H99" s="192"/>
      <c r="I99" s="193"/>
    </row>
    <row r="100" spans="1:9" ht="15.75" x14ac:dyDescent="0.25">
      <c r="A100" s="177">
        <v>2424</v>
      </c>
      <c r="B100" s="210" t="s">
        <v>72</v>
      </c>
      <c r="C100" s="189">
        <v>2</v>
      </c>
      <c r="D100" s="190">
        <v>4</v>
      </c>
      <c r="E100" s="172" t="s">
        <v>73</v>
      </c>
      <c r="F100" s="197"/>
      <c r="G100" s="722">
        <f t="shared" si="1"/>
        <v>31000</v>
      </c>
      <c r="H100" s="200">
        <f>Sheet6!H277</f>
        <v>6000</v>
      </c>
      <c r="I100" s="705">
        <f>Sheet6!I277</f>
        <v>25000</v>
      </c>
    </row>
    <row r="101" spans="1:9" x14ac:dyDescent="0.2">
      <c r="A101" s="177">
        <v>2430</v>
      </c>
      <c r="B101" s="208" t="s">
        <v>72</v>
      </c>
      <c r="C101" s="178">
        <v>3</v>
      </c>
      <c r="D101" s="179">
        <v>0</v>
      </c>
      <c r="E101" s="180" t="s">
        <v>354</v>
      </c>
      <c r="F101" s="181" t="s">
        <v>355</v>
      </c>
      <c r="G101" s="725">
        <f t="shared" si="1"/>
        <v>0</v>
      </c>
      <c r="H101" s="727">
        <f>H103+H104+H105+H106+H107+H108</f>
        <v>0</v>
      </c>
      <c r="I101" s="726">
        <f>I103+I104+I105+I106+I107+I108</f>
        <v>0</v>
      </c>
    </row>
    <row r="102" spans="1:9" s="10" customFormat="1" ht="10.5" customHeight="1" x14ac:dyDescent="0.25">
      <c r="A102" s="177"/>
      <c r="B102" s="166"/>
      <c r="C102" s="178"/>
      <c r="D102" s="179"/>
      <c r="E102" s="172" t="s">
        <v>808</v>
      </c>
      <c r="F102" s="181"/>
      <c r="G102" s="62">
        <f t="shared" si="1"/>
        <v>0</v>
      </c>
      <c r="H102" s="182"/>
      <c r="I102" s="183"/>
    </row>
    <row r="103" spans="1:9" ht="15.75" x14ac:dyDescent="0.25">
      <c r="A103" s="177">
        <v>2431</v>
      </c>
      <c r="B103" s="210" t="s">
        <v>72</v>
      </c>
      <c r="C103" s="189">
        <v>3</v>
      </c>
      <c r="D103" s="190">
        <v>1</v>
      </c>
      <c r="E103" s="172" t="s">
        <v>356</v>
      </c>
      <c r="F103" s="197" t="s">
        <v>357</v>
      </c>
      <c r="G103" s="62">
        <f t="shared" si="1"/>
        <v>0</v>
      </c>
      <c r="H103" s="192"/>
      <c r="I103" s="193"/>
    </row>
    <row r="104" spans="1:9" ht="15.75" x14ac:dyDescent="0.25">
      <c r="A104" s="177">
        <v>2432</v>
      </c>
      <c r="B104" s="210" t="s">
        <v>72</v>
      </c>
      <c r="C104" s="189">
        <v>3</v>
      </c>
      <c r="D104" s="190">
        <v>2</v>
      </c>
      <c r="E104" s="172" t="s">
        <v>358</v>
      </c>
      <c r="F104" s="197" t="s">
        <v>359</v>
      </c>
      <c r="G104" s="62">
        <f t="shared" si="1"/>
        <v>0</v>
      </c>
      <c r="H104" s="192"/>
      <c r="I104" s="193"/>
    </row>
    <row r="105" spans="1:9" ht="15.75" x14ac:dyDescent="0.25">
      <c r="A105" s="177">
        <v>2433</v>
      </c>
      <c r="B105" s="210" t="s">
        <v>72</v>
      </c>
      <c r="C105" s="189">
        <v>3</v>
      </c>
      <c r="D105" s="190">
        <v>3</v>
      </c>
      <c r="E105" s="172" t="s">
        <v>360</v>
      </c>
      <c r="F105" s="197" t="s">
        <v>361</v>
      </c>
      <c r="G105" s="62">
        <f t="shared" si="1"/>
        <v>0</v>
      </c>
      <c r="H105" s="192"/>
      <c r="I105" s="193"/>
    </row>
    <row r="106" spans="1:9" ht="15.75" x14ac:dyDescent="0.25">
      <c r="A106" s="177">
        <v>2434</v>
      </c>
      <c r="B106" s="210" t="s">
        <v>72</v>
      </c>
      <c r="C106" s="189">
        <v>3</v>
      </c>
      <c r="D106" s="190">
        <v>4</v>
      </c>
      <c r="E106" s="172" t="s">
        <v>362</v>
      </c>
      <c r="F106" s="197" t="s">
        <v>363</v>
      </c>
      <c r="G106" s="62">
        <f t="shared" si="1"/>
        <v>0</v>
      </c>
      <c r="H106" s="192"/>
      <c r="I106" s="193"/>
    </row>
    <row r="107" spans="1:9" ht="15.75" x14ac:dyDescent="0.25">
      <c r="A107" s="177">
        <v>2435</v>
      </c>
      <c r="B107" s="210" t="s">
        <v>72</v>
      </c>
      <c r="C107" s="189">
        <v>3</v>
      </c>
      <c r="D107" s="190">
        <v>5</v>
      </c>
      <c r="E107" s="172" t="s">
        <v>364</v>
      </c>
      <c r="F107" s="197" t="s">
        <v>365</v>
      </c>
      <c r="G107" s="62">
        <f t="shared" si="1"/>
        <v>0</v>
      </c>
      <c r="H107" s="192"/>
      <c r="I107" s="193"/>
    </row>
    <row r="108" spans="1:9" ht="15.75" x14ac:dyDescent="0.25">
      <c r="A108" s="177">
        <v>2436</v>
      </c>
      <c r="B108" s="210" t="s">
        <v>72</v>
      </c>
      <c r="C108" s="189">
        <v>3</v>
      </c>
      <c r="D108" s="190">
        <v>6</v>
      </c>
      <c r="E108" s="172" t="s">
        <v>366</v>
      </c>
      <c r="F108" s="197" t="s">
        <v>367</v>
      </c>
      <c r="G108" s="62">
        <f t="shared" si="1"/>
        <v>0</v>
      </c>
      <c r="H108" s="192"/>
      <c r="I108" s="193"/>
    </row>
    <row r="109" spans="1:9" ht="24" x14ac:dyDescent="0.2">
      <c r="A109" s="177">
        <v>2440</v>
      </c>
      <c r="B109" s="208" t="s">
        <v>72</v>
      </c>
      <c r="C109" s="178">
        <v>4</v>
      </c>
      <c r="D109" s="179">
        <v>0</v>
      </c>
      <c r="E109" s="180" t="s">
        <v>368</v>
      </c>
      <c r="F109" s="181" t="s">
        <v>369</v>
      </c>
      <c r="G109" s="62">
        <f t="shared" si="1"/>
        <v>0</v>
      </c>
      <c r="H109" s="61">
        <f>H111+H112+H113</f>
        <v>0</v>
      </c>
      <c r="I109" s="63">
        <f>I111+I112+I113</f>
        <v>0</v>
      </c>
    </row>
    <row r="110" spans="1:9" s="10" customFormat="1" ht="10.5" customHeight="1" x14ac:dyDescent="0.25">
      <c r="A110" s="177"/>
      <c r="B110" s="166"/>
      <c r="C110" s="178"/>
      <c r="D110" s="179"/>
      <c r="E110" s="172" t="s">
        <v>808</v>
      </c>
      <c r="F110" s="181"/>
      <c r="G110" s="62">
        <f t="shared" si="1"/>
        <v>0</v>
      </c>
      <c r="H110" s="182"/>
      <c r="I110" s="183"/>
    </row>
    <row r="111" spans="1:9" ht="28.5" x14ac:dyDescent="0.25">
      <c r="A111" s="177">
        <v>2441</v>
      </c>
      <c r="B111" s="210" t="s">
        <v>72</v>
      </c>
      <c r="C111" s="189">
        <v>4</v>
      </c>
      <c r="D111" s="190">
        <v>1</v>
      </c>
      <c r="E111" s="172" t="s">
        <v>370</v>
      </c>
      <c r="F111" s="197" t="s">
        <v>371</v>
      </c>
      <c r="G111" s="62">
        <f t="shared" si="1"/>
        <v>0</v>
      </c>
      <c r="H111" s="192"/>
      <c r="I111" s="193"/>
    </row>
    <row r="112" spans="1:9" ht="15.75" x14ac:dyDescent="0.25">
      <c r="A112" s="177">
        <v>2442</v>
      </c>
      <c r="B112" s="210" t="s">
        <v>72</v>
      </c>
      <c r="C112" s="189">
        <v>4</v>
      </c>
      <c r="D112" s="190">
        <v>2</v>
      </c>
      <c r="E112" s="172" t="s">
        <v>372</v>
      </c>
      <c r="F112" s="197" t="s">
        <v>373</v>
      </c>
      <c r="G112" s="62">
        <f t="shared" si="1"/>
        <v>0</v>
      </c>
      <c r="H112" s="192"/>
      <c r="I112" s="193"/>
    </row>
    <row r="113" spans="1:9" ht="15.75" x14ac:dyDescent="0.25">
      <c r="A113" s="177">
        <v>2443</v>
      </c>
      <c r="B113" s="210" t="s">
        <v>72</v>
      </c>
      <c r="C113" s="189">
        <v>4</v>
      </c>
      <c r="D113" s="190">
        <v>3</v>
      </c>
      <c r="E113" s="172" t="s">
        <v>374</v>
      </c>
      <c r="F113" s="197" t="s">
        <v>375</v>
      </c>
      <c r="G113" s="62">
        <f t="shared" si="1"/>
        <v>0</v>
      </c>
      <c r="H113" s="192"/>
      <c r="I113" s="193"/>
    </row>
    <row r="114" spans="1:9" x14ac:dyDescent="0.2">
      <c r="A114" s="177">
        <v>2450</v>
      </c>
      <c r="B114" s="208" t="s">
        <v>72</v>
      </c>
      <c r="C114" s="178">
        <v>5</v>
      </c>
      <c r="D114" s="179">
        <v>0</v>
      </c>
      <c r="E114" s="180" t="s">
        <v>376</v>
      </c>
      <c r="F114" s="207" t="s">
        <v>377</v>
      </c>
      <c r="G114" s="722">
        <f t="shared" si="1"/>
        <v>250200</v>
      </c>
      <c r="H114" s="723">
        <f>H116+H117+H118+H119+H120</f>
        <v>200</v>
      </c>
      <c r="I114" s="732">
        <f>I116+I117+I118+I119+I120</f>
        <v>250000</v>
      </c>
    </row>
    <row r="115" spans="1:9" s="10" customFormat="1" ht="10.5" customHeight="1" x14ac:dyDescent="0.25">
      <c r="A115" s="177"/>
      <c r="B115" s="166"/>
      <c r="C115" s="178"/>
      <c r="D115" s="179"/>
      <c r="E115" s="172" t="s">
        <v>808</v>
      </c>
      <c r="F115" s="181"/>
      <c r="G115" s="725">
        <f t="shared" si="1"/>
        <v>0</v>
      </c>
      <c r="H115" s="182"/>
      <c r="I115" s="183"/>
    </row>
    <row r="116" spans="1:9" ht="15.75" x14ac:dyDescent="0.25">
      <c r="A116" s="177">
        <v>2451</v>
      </c>
      <c r="B116" s="210" t="s">
        <v>72</v>
      </c>
      <c r="C116" s="189">
        <v>5</v>
      </c>
      <c r="D116" s="190">
        <v>1</v>
      </c>
      <c r="E116" s="172" t="s">
        <v>378</v>
      </c>
      <c r="F116" s="197" t="s">
        <v>379</v>
      </c>
      <c r="G116" s="722">
        <f t="shared" si="1"/>
        <v>250200</v>
      </c>
      <c r="H116" s="192">
        <f>Sheet6!H312</f>
        <v>200</v>
      </c>
      <c r="I116" s="218">
        <f>Sheet6!I312</f>
        <v>250000</v>
      </c>
    </row>
    <row r="117" spans="1:9" ht="15.75" x14ac:dyDescent="0.25">
      <c r="A117" s="177">
        <v>2452</v>
      </c>
      <c r="B117" s="210" t="s">
        <v>72</v>
      </c>
      <c r="C117" s="189">
        <v>5</v>
      </c>
      <c r="D117" s="190">
        <v>2</v>
      </c>
      <c r="E117" s="172" t="s">
        <v>380</v>
      </c>
      <c r="F117" s="197" t="s">
        <v>381</v>
      </c>
      <c r="G117" s="725">
        <f t="shared" si="1"/>
        <v>0</v>
      </c>
      <c r="H117" s="192"/>
      <c r="I117" s="193"/>
    </row>
    <row r="118" spans="1:9" ht="15.75" x14ac:dyDescent="0.25">
      <c r="A118" s="177">
        <v>2453</v>
      </c>
      <c r="B118" s="210" t="s">
        <v>72</v>
      </c>
      <c r="C118" s="189">
        <v>5</v>
      </c>
      <c r="D118" s="190">
        <v>3</v>
      </c>
      <c r="E118" s="172" t="s">
        <v>382</v>
      </c>
      <c r="F118" s="197" t="s">
        <v>383</v>
      </c>
      <c r="G118" s="725">
        <f t="shared" si="1"/>
        <v>0</v>
      </c>
      <c r="H118" s="192"/>
      <c r="I118" s="193"/>
    </row>
    <row r="119" spans="1:9" ht="15.75" x14ac:dyDescent="0.25">
      <c r="A119" s="177">
        <v>2454</v>
      </c>
      <c r="B119" s="210" t="s">
        <v>72</v>
      </c>
      <c r="C119" s="189">
        <v>5</v>
      </c>
      <c r="D119" s="190">
        <v>4</v>
      </c>
      <c r="E119" s="172" t="s">
        <v>384</v>
      </c>
      <c r="F119" s="197" t="s">
        <v>385</v>
      </c>
      <c r="G119" s="725">
        <f t="shared" si="1"/>
        <v>0</v>
      </c>
      <c r="H119" s="192"/>
      <c r="I119" s="193"/>
    </row>
    <row r="120" spans="1:9" ht="15.75" x14ac:dyDescent="0.25">
      <c r="A120" s="177">
        <v>2455</v>
      </c>
      <c r="B120" s="210" t="s">
        <v>72</v>
      </c>
      <c r="C120" s="189">
        <v>5</v>
      </c>
      <c r="D120" s="190">
        <v>5</v>
      </c>
      <c r="E120" s="172" t="s">
        <v>386</v>
      </c>
      <c r="F120" s="197" t="s">
        <v>387</v>
      </c>
      <c r="G120" s="722">
        <f t="shared" si="1"/>
        <v>0</v>
      </c>
      <c r="H120" s="192"/>
      <c r="I120" s="614">
        <f>Sheet6!I338</f>
        <v>0</v>
      </c>
    </row>
    <row r="121" spans="1:9" x14ac:dyDescent="0.2">
      <c r="A121" s="177">
        <v>2460</v>
      </c>
      <c r="B121" s="208" t="s">
        <v>72</v>
      </c>
      <c r="C121" s="178">
        <v>6</v>
      </c>
      <c r="D121" s="179">
        <v>0</v>
      </c>
      <c r="E121" s="180" t="s">
        <v>388</v>
      </c>
      <c r="F121" s="181" t="s">
        <v>389</v>
      </c>
      <c r="G121" s="62">
        <f t="shared" si="1"/>
        <v>0</v>
      </c>
      <c r="H121" s="61">
        <f>H123</f>
        <v>0</v>
      </c>
      <c r="I121" s="63">
        <f>I123</f>
        <v>0</v>
      </c>
    </row>
    <row r="122" spans="1:9" s="10" customFormat="1" ht="10.5" customHeight="1" x14ac:dyDescent="0.25">
      <c r="A122" s="177"/>
      <c r="B122" s="166"/>
      <c r="C122" s="178"/>
      <c r="D122" s="179"/>
      <c r="E122" s="172" t="s">
        <v>808</v>
      </c>
      <c r="F122" s="181"/>
      <c r="G122" s="62">
        <f t="shared" si="1"/>
        <v>0</v>
      </c>
      <c r="H122" s="182"/>
      <c r="I122" s="183"/>
    </row>
    <row r="123" spans="1:9" ht="15.75" x14ac:dyDescent="0.25">
      <c r="A123" s="177">
        <v>2461</v>
      </c>
      <c r="B123" s="210" t="s">
        <v>72</v>
      </c>
      <c r="C123" s="189">
        <v>6</v>
      </c>
      <c r="D123" s="190">
        <v>1</v>
      </c>
      <c r="E123" s="172" t="s">
        <v>390</v>
      </c>
      <c r="F123" s="197" t="s">
        <v>389</v>
      </c>
      <c r="G123" s="62">
        <f t="shared" si="1"/>
        <v>0</v>
      </c>
      <c r="H123" s="192"/>
      <c r="I123" s="193"/>
    </row>
    <row r="124" spans="1:9" x14ac:dyDescent="0.2">
      <c r="A124" s="177">
        <v>2470</v>
      </c>
      <c r="B124" s="208" t="s">
        <v>72</v>
      </c>
      <c r="C124" s="178">
        <v>7</v>
      </c>
      <c r="D124" s="179">
        <v>0</v>
      </c>
      <c r="E124" s="180" t="s">
        <v>391</v>
      </c>
      <c r="F124" s="207" t="s">
        <v>392</v>
      </c>
      <c r="G124" s="62">
        <f t="shared" si="1"/>
        <v>0</v>
      </c>
      <c r="H124" s="61">
        <f>H126+H127+H128+H129</f>
        <v>0</v>
      </c>
      <c r="I124" s="63">
        <f>I126+I127+I128+I129</f>
        <v>0</v>
      </c>
    </row>
    <row r="125" spans="1:9" s="10" customFormat="1" ht="10.5" customHeight="1" x14ac:dyDescent="0.25">
      <c r="A125" s="177"/>
      <c r="B125" s="166"/>
      <c r="C125" s="178"/>
      <c r="D125" s="179"/>
      <c r="E125" s="172" t="s">
        <v>808</v>
      </c>
      <c r="F125" s="181"/>
      <c r="G125" s="62">
        <f t="shared" si="1"/>
        <v>0</v>
      </c>
      <c r="H125" s="182"/>
      <c r="I125" s="183"/>
    </row>
    <row r="126" spans="1:9" ht="24" x14ac:dyDescent="0.25">
      <c r="A126" s="177">
        <v>2471</v>
      </c>
      <c r="B126" s="210" t="s">
        <v>72</v>
      </c>
      <c r="C126" s="189">
        <v>7</v>
      </c>
      <c r="D126" s="190">
        <v>1</v>
      </c>
      <c r="E126" s="172" t="s">
        <v>393</v>
      </c>
      <c r="F126" s="197" t="s">
        <v>394</v>
      </c>
      <c r="G126" s="62">
        <f>H126+I126</f>
        <v>0</v>
      </c>
      <c r="H126" s="192"/>
      <c r="I126" s="193"/>
    </row>
    <row r="127" spans="1:9" ht="15.75" x14ac:dyDescent="0.25">
      <c r="A127" s="177">
        <v>2472</v>
      </c>
      <c r="B127" s="210" t="s">
        <v>72</v>
      </c>
      <c r="C127" s="189">
        <v>7</v>
      </c>
      <c r="D127" s="190">
        <v>2</v>
      </c>
      <c r="E127" s="172" t="s">
        <v>395</v>
      </c>
      <c r="F127" s="213" t="s">
        <v>396</v>
      </c>
      <c r="G127" s="62">
        <f t="shared" si="1"/>
        <v>0</v>
      </c>
      <c r="H127" s="192"/>
      <c r="I127" s="193"/>
    </row>
    <row r="128" spans="1:9" ht="15.75" x14ac:dyDescent="0.25">
      <c r="A128" s="177">
        <v>2473</v>
      </c>
      <c r="B128" s="210" t="s">
        <v>72</v>
      </c>
      <c r="C128" s="189">
        <v>7</v>
      </c>
      <c r="D128" s="190">
        <v>3</v>
      </c>
      <c r="E128" s="172" t="s">
        <v>397</v>
      </c>
      <c r="F128" s="197" t="s">
        <v>398</v>
      </c>
      <c r="G128" s="62">
        <f t="shared" si="1"/>
        <v>0</v>
      </c>
      <c r="H128" s="192"/>
      <c r="I128" s="193"/>
    </row>
    <row r="129" spans="1:9" ht="15.75" x14ac:dyDescent="0.25">
      <c r="A129" s="177">
        <v>2474</v>
      </c>
      <c r="B129" s="210" t="s">
        <v>72</v>
      </c>
      <c r="C129" s="189">
        <v>7</v>
      </c>
      <c r="D129" s="190">
        <v>4</v>
      </c>
      <c r="E129" s="172" t="s">
        <v>399</v>
      </c>
      <c r="F129" s="191" t="s">
        <v>400</v>
      </c>
      <c r="G129" s="62">
        <f t="shared" si="1"/>
        <v>0</v>
      </c>
      <c r="H129" s="192"/>
      <c r="I129" s="193"/>
    </row>
    <row r="130" spans="1:9" ht="29.25" customHeight="1" x14ac:dyDescent="0.2">
      <c r="A130" s="177">
        <v>2480</v>
      </c>
      <c r="B130" s="208" t="s">
        <v>72</v>
      </c>
      <c r="C130" s="178">
        <v>8</v>
      </c>
      <c r="D130" s="179">
        <v>0</v>
      </c>
      <c r="E130" s="180" t="s">
        <v>401</v>
      </c>
      <c r="F130" s="181" t="s">
        <v>402</v>
      </c>
      <c r="G130" s="62">
        <f t="shared" si="1"/>
        <v>0</v>
      </c>
      <c r="H130" s="61">
        <f>H132+H133+H134+H135+H136+H137+H138</f>
        <v>0</v>
      </c>
      <c r="I130" s="63">
        <f>I132+I133+I134+I135+I136+I137+I138</f>
        <v>0</v>
      </c>
    </row>
    <row r="131" spans="1:9" s="10" customFormat="1" ht="10.5" customHeight="1" x14ac:dyDescent="0.25">
      <c r="A131" s="177"/>
      <c r="B131" s="166"/>
      <c r="C131" s="178"/>
      <c r="D131" s="179"/>
      <c r="E131" s="172" t="s">
        <v>808</v>
      </c>
      <c r="F131" s="181"/>
      <c r="G131" s="62">
        <f t="shared" si="1"/>
        <v>0</v>
      </c>
      <c r="H131" s="182"/>
      <c r="I131" s="183"/>
    </row>
    <row r="132" spans="1:9" ht="36" x14ac:dyDescent="0.25">
      <c r="A132" s="177">
        <v>2481</v>
      </c>
      <c r="B132" s="210" t="s">
        <v>72</v>
      </c>
      <c r="C132" s="189">
        <v>8</v>
      </c>
      <c r="D132" s="190">
        <v>1</v>
      </c>
      <c r="E132" s="172" t="s">
        <v>403</v>
      </c>
      <c r="F132" s="197" t="s">
        <v>404</v>
      </c>
      <c r="G132" s="62">
        <f t="shared" si="1"/>
        <v>0</v>
      </c>
      <c r="H132" s="192"/>
      <c r="I132" s="193"/>
    </row>
    <row r="133" spans="1:9" ht="36" x14ac:dyDescent="0.25">
      <c r="A133" s="177">
        <v>2482</v>
      </c>
      <c r="B133" s="210" t="s">
        <v>72</v>
      </c>
      <c r="C133" s="189">
        <v>8</v>
      </c>
      <c r="D133" s="190">
        <v>2</v>
      </c>
      <c r="E133" s="172" t="s">
        <v>405</v>
      </c>
      <c r="F133" s="197" t="s">
        <v>406</v>
      </c>
      <c r="G133" s="62">
        <f t="shared" si="1"/>
        <v>0</v>
      </c>
      <c r="H133" s="192"/>
      <c r="I133" s="193"/>
    </row>
    <row r="134" spans="1:9" ht="24" x14ac:dyDescent="0.25">
      <c r="A134" s="177">
        <v>2483</v>
      </c>
      <c r="B134" s="210" t="s">
        <v>72</v>
      </c>
      <c r="C134" s="189">
        <v>8</v>
      </c>
      <c r="D134" s="190">
        <v>3</v>
      </c>
      <c r="E134" s="172" t="s">
        <v>407</v>
      </c>
      <c r="F134" s="197" t="s">
        <v>408</v>
      </c>
      <c r="G134" s="62">
        <f t="shared" si="1"/>
        <v>0</v>
      </c>
      <c r="H134" s="192"/>
      <c r="I134" s="193"/>
    </row>
    <row r="135" spans="1:9" ht="37.5" customHeight="1" x14ac:dyDescent="0.25">
      <c r="A135" s="177">
        <v>2484</v>
      </c>
      <c r="B135" s="210" t="s">
        <v>72</v>
      </c>
      <c r="C135" s="189">
        <v>8</v>
      </c>
      <c r="D135" s="190">
        <v>4</v>
      </c>
      <c r="E135" s="172" t="s">
        <v>409</v>
      </c>
      <c r="F135" s="197" t="s">
        <v>410</v>
      </c>
      <c r="G135" s="62">
        <f t="shared" si="1"/>
        <v>0</v>
      </c>
      <c r="H135" s="192"/>
      <c r="I135" s="193"/>
    </row>
    <row r="136" spans="1:9" ht="24" x14ac:dyDescent="0.25">
      <c r="A136" s="177">
        <v>2485</v>
      </c>
      <c r="B136" s="210" t="s">
        <v>72</v>
      </c>
      <c r="C136" s="189">
        <v>8</v>
      </c>
      <c r="D136" s="190">
        <v>5</v>
      </c>
      <c r="E136" s="172" t="s">
        <v>411</v>
      </c>
      <c r="F136" s="197" t="s">
        <v>412</v>
      </c>
      <c r="G136" s="62">
        <f t="shared" si="1"/>
        <v>0</v>
      </c>
      <c r="H136" s="192"/>
      <c r="I136" s="193"/>
    </row>
    <row r="137" spans="1:9" ht="24" x14ac:dyDescent="0.25">
      <c r="A137" s="177">
        <v>2486</v>
      </c>
      <c r="B137" s="210" t="s">
        <v>72</v>
      </c>
      <c r="C137" s="189">
        <v>8</v>
      </c>
      <c r="D137" s="190">
        <v>6</v>
      </c>
      <c r="E137" s="172" t="s">
        <v>413</v>
      </c>
      <c r="F137" s="197" t="s">
        <v>414</v>
      </c>
      <c r="G137" s="62">
        <f t="shared" si="1"/>
        <v>0</v>
      </c>
      <c r="H137" s="192"/>
      <c r="I137" s="193"/>
    </row>
    <row r="138" spans="1:9" ht="24" x14ac:dyDescent="0.25">
      <c r="A138" s="177">
        <v>2487</v>
      </c>
      <c r="B138" s="210" t="s">
        <v>72</v>
      </c>
      <c r="C138" s="189">
        <v>8</v>
      </c>
      <c r="D138" s="190">
        <v>7</v>
      </c>
      <c r="E138" s="172" t="s">
        <v>415</v>
      </c>
      <c r="F138" s="197" t="s">
        <v>416</v>
      </c>
      <c r="G138" s="62">
        <f t="shared" si="1"/>
        <v>0</v>
      </c>
      <c r="H138" s="192"/>
      <c r="I138" s="193"/>
    </row>
    <row r="139" spans="1:9" ht="28.5" x14ac:dyDescent="0.2">
      <c r="A139" s="177">
        <v>2490</v>
      </c>
      <c r="B139" s="208" t="s">
        <v>72</v>
      </c>
      <c r="C139" s="178">
        <v>9</v>
      </c>
      <c r="D139" s="179">
        <v>0</v>
      </c>
      <c r="E139" s="180" t="s">
        <v>417</v>
      </c>
      <c r="F139" s="181" t="s">
        <v>418</v>
      </c>
      <c r="G139" s="71">
        <f>I139</f>
        <v>-800000</v>
      </c>
      <c r="H139" s="75" t="str">
        <f>H142</f>
        <v>X</v>
      </c>
      <c r="I139" s="72">
        <f>I142</f>
        <v>-800000</v>
      </c>
    </row>
    <row r="140" spans="1:9" s="10" customFormat="1" ht="10.5" customHeight="1" x14ac:dyDescent="0.25">
      <c r="A140" s="177"/>
      <c r="B140" s="166"/>
      <c r="C140" s="178"/>
      <c r="D140" s="179"/>
      <c r="E140" s="172" t="s">
        <v>808</v>
      </c>
      <c r="F140" s="181"/>
      <c r="G140" s="62">
        <f t="shared" ref="G140:G204" si="2">H140+I140</f>
        <v>0</v>
      </c>
      <c r="H140" s="182"/>
      <c r="I140" s="183"/>
    </row>
    <row r="141" spans="1:9" ht="24" x14ac:dyDescent="0.25">
      <c r="A141" s="177">
        <v>2491</v>
      </c>
      <c r="B141" s="210"/>
      <c r="C141" s="189"/>
      <c r="D141" s="190"/>
      <c r="E141" s="172" t="s">
        <v>417</v>
      </c>
      <c r="F141" s="197" t="s">
        <v>419</v>
      </c>
      <c r="G141" s="62"/>
      <c r="H141" s="214" t="s">
        <v>260</v>
      </c>
      <c r="I141" s="193"/>
    </row>
    <row r="142" spans="1:9" ht="15.75" x14ac:dyDescent="0.25">
      <c r="A142" s="177">
        <v>2491</v>
      </c>
      <c r="B142" s="210" t="s">
        <v>72</v>
      </c>
      <c r="C142" s="189" t="s">
        <v>119</v>
      </c>
      <c r="D142" s="190" t="s">
        <v>2</v>
      </c>
      <c r="E142" s="172" t="s">
        <v>800</v>
      </c>
      <c r="F142" s="197" t="s">
        <v>419</v>
      </c>
      <c r="G142" s="71">
        <f>I142</f>
        <v>-800000</v>
      </c>
      <c r="H142" s="214" t="s">
        <v>260</v>
      </c>
      <c r="I142" s="614">
        <f>Sheet3!F206</f>
        <v>-800000</v>
      </c>
    </row>
    <row r="143" spans="1:9" s="53" customFormat="1" ht="34.5" customHeight="1" x14ac:dyDescent="0.2">
      <c r="A143" s="203">
        <v>2500</v>
      </c>
      <c r="B143" s="208" t="s">
        <v>74</v>
      </c>
      <c r="C143" s="178">
        <v>0</v>
      </c>
      <c r="D143" s="179">
        <v>0</v>
      </c>
      <c r="E143" s="209" t="s">
        <v>871</v>
      </c>
      <c r="F143" s="204" t="s">
        <v>420</v>
      </c>
      <c r="G143" s="722">
        <f t="shared" si="2"/>
        <v>34500</v>
      </c>
      <c r="H143" s="723">
        <f>H145+H148+H151+H154+H157+H160</f>
        <v>500</v>
      </c>
      <c r="I143" s="72">
        <f>I145+I148+I151+I154+I157+I160</f>
        <v>34000</v>
      </c>
    </row>
    <row r="144" spans="1:9" ht="11.25" customHeight="1" x14ac:dyDescent="0.25">
      <c r="A144" s="171"/>
      <c r="B144" s="166"/>
      <c r="C144" s="167"/>
      <c r="D144" s="168"/>
      <c r="E144" s="172" t="s">
        <v>807</v>
      </c>
      <c r="F144" s="173"/>
      <c r="G144" s="722">
        <f t="shared" si="2"/>
        <v>0</v>
      </c>
      <c r="H144" s="175"/>
      <c r="I144" s="176"/>
    </row>
    <row r="145" spans="1:9" x14ac:dyDescent="0.2">
      <c r="A145" s="177">
        <v>2510</v>
      </c>
      <c r="B145" s="208" t="s">
        <v>74</v>
      </c>
      <c r="C145" s="178">
        <v>1</v>
      </c>
      <c r="D145" s="179">
        <v>0</v>
      </c>
      <c r="E145" s="180" t="s">
        <v>421</v>
      </c>
      <c r="F145" s="181" t="s">
        <v>422</v>
      </c>
      <c r="G145" s="722">
        <f t="shared" si="2"/>
        <v>34500</v>
      </c>
      <c r="H145" s="723">
        <f>H147</f>
        <v>500</v>
      </c>
      <c r="I145" s="72">
        <f>I147</f>
        <v>34000</v>
      </c>
    </row>
    <row r="146" spans="1:9" s="10" customFormat="1" ht="10.5" customHeight="1" x14ac:dyDescent="0.25">
      <c r="A146" s="177"/>
      <c r="B146" s="166"/>
      <c r="C146" s="178"/>
      <c r="D146" s="179"/>
      <c r="E146" s="172" t="s">
        <v>808</v>
      </c>
      <c r="F146" s="181"/>
      <c r="G146" s="722">
        <f t="shared" si="2"/>
        <v>0</v>
      </c>
      <c r="H146" s="198"/>
      <c r="I146" s="215"/>
    </row>
    <row r="147" spans="1:9" ht="15.75" x14ac:dyDescent="0.25">
      <c r="A147" s="177">
        <v>2511</v>
      </c>
      <c r="B147" s="210" t="s">
        <v>74</v>
      </c>
      <c r="C147" s="189">
        <v>1</v>
      </c>
      <c r="D147" s="190">
        <v>1</v>
      </c>
      <c r="E147" s="172" t="s">
        <v>421</v>
      </c>
      <c r="F147" s="197" t="s">
        <v>423</v>
      </c>
      <c r="G147" s="722">
        <f t="shared" si="2"/>
        <v>34500</v>
      </c>
      <c r="H147" s="795">
        <f>Sheet6!H390</f>
        <v>500</v>
      </c>
      <c r="I147" s="705">
        <f>Sheet6!I394</f>
        <v>34000</v>
      </c>
    </row>
    <row r="148" spans="1:9" x14ac:dyDescent="0.2">
      <c r="A148" s="177">
        <v>2520</v>
      </c>
      <c r="B148" s="208" t="s">
        <v>74</v>
      </c>
      <c r="C148" s="178">
        <v>2</v>
      </c>
      <c r="D148" s="179">
        <v>0</v>
      </c>
      <c r="E148" s="180" t="s">
        <v>424</v>
      </c>
      <c r="F148" s="181" t="s">
        <v>425</v>
      </c>
      <c r="G148" s="725">
        <f t="shared" si="2"/>
        <v>0</v>
      </c>
      <c r="H148" s="727">
        <f>H150</f>
        <v>0</v>
      </c>
      <c r="I148" s="63">
        <f>I150</f>
        <v>0</v>
      </c>
    </row>
    <row r="149" spans="1:9" s="10" customFormat="1" ht="10.5" customHeight="1" x14ac:dyDescent="0.25">
      <c r="A149" s="177"/>
      <c r="B149" s="166"/>
      <c r="C149" s="178"/>
      <c r="D149" s="179"/>
      <c r="E149" s="172" t="s">
        <v>808</v>
      </c>
      <c r="F149" s="181"/>
      <c r="G149" s="62">
        <f t="shared" si="2"/>
        <v>0</v>
      </c>
      <c r="H149" s="182"/>
      <c r="I149" s="183"/>
    </row>
    <row r="150" spans="1:9" ht="15.75" x14ac:dyDescent="0.25">
      <c r="A150" s="177">
        <v>2521</v>
      </c>
      <c r="B150" s="210" t="s">
        <v>74</v>
      </c>
      <c r="C150" s="189">
        <v>2</v>
      </c>
      <c r="D150" s="190">
        <v>1</v>
      </c>
      <c r="E150" s="172" t="s">
        <v>426</v>
      </c>
      <c r="F150" s="197" t="s">
        <v>427</v>
      </c>
      <c r="G150" s="62">
        <f t="shared" si="2"/>
        <v>0</v>
      </c>
      <c r="H150" s="192"/>
      <c r="I150" s="193"/>
    </row>
    <row r="151" spans="1:9" x14ac:dyDescent="0.2">
      <c r="A151" s="177">
        <v>2530</v>
      </c>
      <c r="B151" s="208" t="s">
        <v>74</v>
      </c>
      <c r="C151" s="178">
        <v>3</v>
      </c>
      <c r="D151" s="179">
        <v>0</v>
      </c>
      <c r="E151" s="180" t="s">
        <v>428</v>
      </c>
      <c r="F151" s="181" t="s">
        <v>429</v>
      </c>
      <c r="G151" s="62">
        <f t="shared" si="2"/>
        <v>0</v>
      </c>
      <c r="H151" s="61">
        <f>H153</f>
        <v>0</v>
      </c>
      <c r="I151" s="63">
        <f>I153</f>
        <v>0</v>
      </c>
    </row>
    <row r="152" spans="1:9" s="10" customFormat="1" ht="10.5" customHeight="1" x14ac:dyDescent="0.25">
      <c r="A152" s="177"/>
      <c r="B152" s="166"/>
      <c r="C152" s="178"/>
      <c r="D152" s="179"/>
      <c r="E152" s="172" t="s">
        <v>808</v>
      </c>
      <c r="F152" s="181"/>
      <c r="G152" s="62">
        <f t="shared" si="2"/>
        <v>0</v>
      </c>
      <c r="H152" s="182"/>
      <c r="I152" s="183"/>
    </row>
    <row r="153" spans="1:9" ht="15.75" x14ac:dyDescent="0.25">
      <c r="A153" s="177">
        <v>2531</v>
      </c>
      <c r="B153" s="210" t="s">
        <v>74</v>
      </c>
      <c r="C153" s="189">
        <v>3</v>
      </c>
      <c r="D153" s="190">
        <v>1</v>
      </c>
      <c r="E153" s="172" t="s">
        <v>428</v>
      </c>
      <c r="F153" s="197" t="s">
        <v>430</v>
      </c>
      <c r="G153" s="62">
        <f t="shared" si="2"/>
        <v>0</v>
      </c>
      <c r="H153" s="192"/>
      <c r="I153" s="193"/>
    </row>
    <row r="154" spans="1:9" ht="24" x14ac:dyDescent="0.2">
      <c r="A154" s="177">
        <v>2540</v>
      </c>
      <c r="B154" s="208" t="s">
        <v>74</v>
      </c>
      <c r="C154" s="178">
        <v>4</v>
      </c>
      <c r="D154" s="179">
        <v>0</v>
      </c>
      <c r="E154" s="180" t="s">
        <v>431</v>
      </c>
      <c r="F154" s="181" t="s">
        <v>432</v>
      </c>
      <c r="G154" s="62">
        <f t="shared" si="2"/>
        <v>0</v>
      </c>
      <c r="H154" s="61">
        <f>H156</f>
        <v>0</v>
      </c>
      <c r="I154" s="63">
        <f>I156</f>
        <v>0</v>
      </c>
    </row>
    <row r="155" spans="1:9" s="10" customFormat="1" ht="10.5" customHeight="1" x14ac:dyDescent="0.25">
      <c r="A155" s="177"/>
      <c r="B155" s="166"/>
      <c r="C155" s="178"/>
      <c r="D155" s="179"/>
      <c r="E155" s="172" t="s">
        <v>808</v>
      </c>
      <c r="F155" s="181"/>
      <c r="G155" s="62">
        <f t="shared" si="2"/>
        <v>0</v>
      </c>
      <c r="H155" s="182"/>
      <c r="I155" s="183"/>
    </row>
    <row r="156" spans="1:9" ht="17.25" customHeight="1" x14ac:dyDescent="0.25">
      <c r="A156" s="177">
        <v>2541</v>
      </c>
      <c r="B156" s="210" t="s">
        <v>74</v>
      </c>
      <c r="C156" s="189">
        <v>4</v>
      </c>
      <c r="D156" s="190">
        <v>1</v>
      </c>
      <c r="E156" s="172" t="s">
        <v>431</v>
      </c>
      <c r="F156" s="197" t="s">
        <v>433</v>
      </c>
      <c r="G156" s="62">
        <f t="shared" si="2"/>
        <v>0</v>
      </c>
      <c r="H156" s="192"/>
      <c r="I156" s="193"/>
    </row>
    <row r="157" spans="1:9" ht="27" customHeight="1" x14ac:dyDescent="0.2">
      <c r="A157" s="177">
        <v>2550</v>
      </c>
      <c r="B157" s="208" t="s">
        <v>74</v>
      </c>
      <c r="C157" s="178">
        <v>5</v>
      </c>
      <c r="D157" s="179">
        <v>0</v>
      </c>
      <c r="E157" s="180" t="s">
        <v>434</v>
      </c>
      <c r="F157" s="181" t="s">
        <v>435</v>
      </c>
      <c r="G157" s="62">
        <f t="shared" si="2"/>
        <v>0</v>
      </c>
      <c r="H157" s="61">
        <f>H159</f>
        <v>0</v>
      </c>
      <c r="I157" s="63">
        <f>I159</f>
        <v>0</v>
      </c>
    </row>
    <row r="158" spans="1:9" s="10" customFormat="1" ht="10.5" customHeight="1" x14ac:dyDescent="0.25">
      <c r="A158" s="177"/>
      <c r="B158" s="166"/>
      <c r="C158" s="178"/>
      <c r="D158" s="179"/>
      <c r="E158" s="172" t="s">
        <v>808</v>
      </c>
      <c r="F158" s="181"/>
      <c r="G158" s="62">
        <f t="shared" si="2"/>
        <v>0</v>
      </c>
      <c r="H158" s="182"/>
      <c r="I158" s="183"/>
    </row>
    <row r="159" spans="1:9" ht="24" x14ac:dyDescent="0.25">
      <c r="A159" s="177">
        <v>2551</v>
      </c>
      <c r="B159" s="210" t="s">
        <v>74</v>
      </c>
      <c r="C159" s="189">
        <v>5</v>
      </c>
      <c r="D159" s="190">
        <v>1</v>
      </c>
      <c r="E159" s="172" t="s">
        <v>434</v>
      </c>
      <c r="F159" s="197" t="s">
        <v>436</v>
      </c>
      <c r="G159" s="62">
        <f t="shared" si="2"/>
        <v>0</v>
      </c>
      <c r="H159" s="192"/>
      <c r="I159" s="193"/>
    </row>
    <row r="160" spans="1:9" ht="28.5" x14ac:dyDescent="0.2">
      <c r="A160" s="177">
        <v>2560</v>
      </c>
      <c r="B160" s="208" t="s">
        <v>74</v>
      </c>
      <c r="C160" s="178">
        <v>6</v>
      </c>
      <c r="D160" s="179">
        <v>0</v>
      </c>
      <c r="E160" s="180" t="s">
        <v>437</v>
      </c>
      <c r="F160" s="181" t="s">
        <v>438</v>
      </c>
      <c r="G160" s="62">
        <f t="shared" si="2"/>
        <v>0</v>
      </c>
      <c r="H160" s="61">
        <f>H162</f>
        <v>0</v>
      </c>
      <c r="I160" s="63">
        <f>I162</f>
        <v>0</v>
      </c>
    </row>
    <row r="161" spans="1:9" s="10" customFormat="1" ht="10.5" customHeight="1" x14ac:dyDescent="0.25">
      <c r="A161" s="177"/>
      <c r="B161" s="166"/>
      <c r="C161" s="178"/>
      <c r="D161" s="179"/>
      <c r="E161" s="172" t="s">
        <v>808</v>
      </c>
      <c r="F161" s="181"/>
      <c r="G161" s="62">
        <f t="shared" si="2"/>
        <v>0</v>
      </c>
      <c r="H161" s="182"/>
      <c r="I161" s="183"/>
    </row>
    <row r="162" spans="1:9" ht="28.5" x14ac:dyDescent="0.25">
      <c r="A162" s="177">
        <v>2561</v>
      </c>
      <c r="B162" s="210" t="s">
        <v>74</v>
      </c>
      <c r="C162" s="189">
        <v>6</v>
      </c>
      <c r="D162" s="190">
        <v>1</v>
      </c>
      <c r="E162" s="172" t="s">
        <v>437</v>
      </c>
      <c r="F162" s="197" t="s">
        <v>439</v>
      </c>
      <c r="G162" s="62">
        <f t="shared" si="2"/>
        <v>0</v>
      </c>
      <c r="H162" s="192"/>
      <c r="I162" s="193"/>
    </row>
    <row r="163" spans="1:9" s="53" customFormat="1" ht="44.25" customHeight="1" x14ac:dyDescent="0.2">
      <c r="A163" s="203">
        <v>2600</v>
      </c>
      <c r="B163" s="208" t="s">
        <v>75</v>
      </c>
      <c r="C163" s="178">
        <v>0</v>
      </c>
      <c r="D163" s="179">
        <v>0</v>
      </c>
      <c r="E163" s="209" t="s">
        <v>872</v>
      </c>
      <c r="F163" s="204" t="s">
        <v>440</v>
      </c>
      <c r="G163" s="722">
        <f t="shared" si="2"/>
        <v>824850</v>
      </c>
      <c r="H163" s="723">
        <f>H165+H168+H171+H174+H177+H180</f>
        <v>420350</v>
      </c>
      <c r="I163" s="724">
        <f>I165+I168+I171+I174+I177+I180</f>
        <v>404500</v>
      </c>
    </row>
    <row r="164" spans="1:9" ht="11.25" customHeight="1" x14ac:dyDescent="0.25">
      <c r="A164" s="171"/>
      <c r="B164" s="166"/>
      <c r="C164" s="167"/>
      <c r="D164" s="168"/>
      <c r="E164" s="172" t="s">
        <v>807</v>
      </c>
      <c r="F164" s="173"/>
      <c r="G164" s="725">
        <f t="shared" si="2"/>
        <v>0</v>
      </c>
      <c r="H164" s="205"/>
      <c r="I164" s="206"/>
    </row>
    <row r="165" spans="1:9" x14ac:dyDescent="0.2">
      <c r="A165" s="177">
        <v>2610</v>
      </c>
      <c r="B165" s="208" t="s">
        <v>75</v>
      </c>
      <c r="C165" s="178">
        <v>1</v>
      </c>
      <c r="D165" s="179">
        <v>0</v>
      </c>
      <c r="E165" s="180" t="s">
        <v>441</v>
      </c>
      <c r="F165" s="181" t="s">
        <v>442</v>
      </c>
      <c r="G165" s="725">
        <f t="shared" si="2"/>
        <v>0</v>
      </c>
      <c r="H165" s="727">
        <f>H167</f>
        <v>0</v>
      </c>
      <c r="I165" s="726">
        <f>I167</f>
        <v>0</v>
      </c>
    </row>
    <row r="166" spans="1:9" s="10" customFormat="1" ht="10.5" customHeight="1" x14ac:dyDescent="0.25">
      <c r="A166" s="177"/>
      <c r="B166" s="166"/>
      <c r="C166" s="178"/>
      <c r="D166" s="179"/>
      <c r="E166" s="172" t="s">
        <v>808</v>
      </c>
      <c r="F166" s="181"/>
      <c r="G166" s="725">
        <f t="shared" si="2"/>
        <v>0</v>
      </c>
      <c r="H166" s="182"/>
      <c r="I166" s="183"/>
    </row>
    <row r="167" spans="1:9" ht="15.75" x14ac:dyDescent="0.25">
      <c r="A167" s="177">
        <v>2611</v>
      </c>
      <c r="B167" s="210" t="s">
        <v>75</v>
      </c>
      <c r="C167" s="189">
        <v>1</v>
      </c>
      <c r="D167" s="190">
        <v>1</v>
      </c>
      <c r="E167" s="172" t="s">
        <v>443</v>
      </c>
      <c r="F167" s="197" t="s">
        <v>444</v>
      </c>
      <c r="G167" s="725">
        <f t="shared" si="2"/>
        <v>0</v>
      </c>
      <c r="H167" s="192"/>
      <c r="I167" s="193"/>
    </row>
    <row r="168" spans="1:9" x14ac:dyDescent="0.2">
      <c r="A168" s="177">
        <v>2620</v>
      </c>
      <c r="B168" s="208" t="s">
        <v>75</v>
      </c>
      <c r="C168" s="178">
        <v>2</v>
      </c>
      <c r="D168" s="179">
        <v>0</v>
      </c>
      <c r="E168" s="180" t="s">
        <v>445</v>
      </c>
      <c r="F168" s="181" t="s">
        <v>446</v>
      </c>
      <c r="G168" s="722">
        <f t="shared" si="2"/>
        <v>0</v>
      </c>
      <c r="H168" s="723">
        <f>H170</f>
        <v>0</v>
      </c>
      <c r="I168" s="724">
        <f>I170</f>
        <v>0</v>
      </c>
    </row>
    <row r="169" spans="1:9" s="10" customFormat="1" ht="10.5" customHeight="1" x14ac:dyDescent="0.25">
      <c r="A169" s="177"/>
      <c r="B169" s="166"/>
      <c r="C169" s="178"/>
      <c r="D169" s="179"/>
      <c r="E169" s="172" t="s">
        <v>808</v>
      </c>
      <c r="F169" s="181"/>
      <c r="G169" s="722"/>
      <c r="H169" s="198"/>
      <c r="I169" s="215"/>
    </row>
    <row r="170" spans="1:9" x14ac:dyDescent="0.2">
      <c r="A170" s="184">
        <v>2621</v>
      </c>
      <c r="B170" s="211" t="s">
        <v>75</v>
      </c>
      <c r="C170" s="185">
        <v>2</v>
      </c>
      <c r="D170" s="186">
        <v>1</v>
      </c>
      <c r="E170" s="187" t="s">
        <v>445</v>
      </c>
      <c r="F170" s="212" t="s">
        <v>447</v>
      </c>
      <c r="G170" s="720">
        <f t="shared" si="2"/>
        <v>0</v>
      </c>
      <c r="H170" s="721">
        <f>Sheet6!H443</f>
        <v>0</v>
      </c>
      <c r="I170" s="721">
        <f>Sheet6!I443</f>
        <v>0</v>
      </c>
    </row>
    <row r="171" spans="1:9" x14ac:dyDescent="0.2">
      <c r="A171" s="177">
        <v>2630</v>
      </c>
      <c r="B171" s="208" t="s">
        <v>75</v>
      </c>
      <c r="C171" s="178">
        <v>3</v>
      </c>
      <c r="D171" s="179">
        <v>0</v>
      </c>
      <c r="E171" s="180" t="s">
        <v>448</v>
      </c>
      <c r="F171" s="181" t="s">
        <v>449</v>
      </c>
      <c r="G171" s="725">
        <f t="shared" si="2"/>
        <v>434600</v>
      </c>
      <c r="H171" s="727">
        <f>H173</f>
        <v>34600</v>
      </c>
      <c r="I171" s="726">
        <f>I173</f>
        <v>400000</v>
      </c>
    </row>
    <row r="172" spans="1:9" s="10" customFormat="1" ht="10.5" customHeight="1" x14ac:dyDescent="0.25">
      <c r="A172" s="177"/>
      <c r="B172" s="166"/>
      <c r="C172" s="178"/>
      <c r="D172" s="179"/>
      <c r="E172" s="172" t="s">
        <v>808</v>
      </c>
      <c r="F172" s="181"/>
      <c r="G172" s="725">
        <f t="shared" si="2"/>
        <v>0</v>
      </c>
      <c r="H172" s="182"/>
      <c r="I172" s="183"/>
    </row>
    <row r="173" spans="1:9" ht="15.75" x14ac:dyDescent="0.25">
      <c r="A173" s="177">
        <v>2631</v>
      </c>
      <c r="B173" s="210" t="s">
        <v>75</v>
      </c>
      <c r="C173" s="189">
        <v>3</v>
      </c>
      <c r="D173" s="190">
        <v>1</v>
      </c>
      <c r="E173" s="172" t="s">
        <v>450</v>
      </c>
      <c r="F173" s="216" t="s">
        <v>451</v>
      </c>
      <c r="G173" s="725">
        <f t="shared" si="2"/>
        <v>434600</v>
      </c>
      <c r="H173" s="192">
        <f>Sheet6!H457</f>
        <v>34600</v>
      </c>
      <c r="I173" s="193">
        <f>Sheet6!I457</f>
        <v>400000</v>
      </c>
    </row>
    <row r="174" spans="1:9" x14ac:dyDescent="0.2">
      <c r="A174" s="177">
        <v>2640</v>
      </c>
      <c r="B174" s="208" t="s">
        <v>75</v>
      </c>
      <c r="C174" s="178">
        <v>4</v>
      </c>
      <c r="D174" s="179">
        <v>0</v>
      </c>
      <c r="E174" s="180" t="s">
        <v>452</v>
      </c>
      <c r="F174" s="181" t="s">
        <v>453</v>
      </c>
      <c r="G174" s="722">
        <f t="shared" si="2"/>
        <v>25250</v>
      </c>
      <c r="H174" s="727">
        <f>H176</f>
        <v>20750</v>
      </c>
      <c r="I174" s="724">
        <f>I176</f>
        <v>4500</v>
      </c>
    </row>
    <row r="175" spans="1:9" s="10" customFormat="1" ht="10.5" customHeight="1" x14ac:dyDescent="0.25">
      <c r="A175" s="177"/>
      <c r="B175" s="166"/>
      <c r="C175" s="178"/>
      <c r="D175" s="179"/>
      <c r="E175" s="172" t="s">
        <v>808</v>
      </c>
      <c r="F175" s="181"/>
      <c r="G175" s="725">
        <f t="shared" si="2"/>
        <v>0</v>
      </c>
      <c r="H175" s="182"/>
      <c r="I175" s="183"/>
    </row>
    <row r="176" spans="1:9" ht="15.75" x14ac:dyDescent="0.25">
      <c r="A176" s="177">
        <v>2641</v>
      </c>
      <c r="B176" s="210" t="s">
        <v>75</v>
      </c>
      <c r="C176" s="189">
        <v>4</v>
      </c>
      <c r="D176" s="190">
        <v>1</v>
      </c>
      <c r="E176" s="172" t="s">
        <v>454</v>
      </c>
      <c r="F176" s="197" t="s">
        <v>455</v>
      </c>
      <c r="G176" s="722">
        <f t="shared" si="2"/>
        <v>25250</v>
      </c>
      <c r="H176" s="192">
        <f>Sheet6!H471</f>
        <v>20750</v>
      </c>
      <c r="I176" s="614">
        <f>Sheet6!I471</f>
        <v>4500</v>
      </c>
    </row>
    <row r="177" spans="1:9" ht="36" x14ac:dyDescent="0.2">
      <c r="A177" s="177">
        <v>2650</v>
      </c>
      <c r="B177" s="208" t="s">
        <v>75</v>
      </c>
      <c r="C177" s="178">
        <v>5</v>
      </c>
      <c r="D177" s="179">
        <v>0</v>
      </c>
      <c r="E177" s="180" t="s">
        <v>462</v>
      </c>
      <c r="F177" s="181" t="s">
        <v>463</v>
      </c>
      <c r="G177" s="725">
        <f t="shared" si="2"/>
        <v>0</v>
      </c>
      <c r="H177" s="727">
        <f>H179</f>
        <v>0</v>
      </c>
      <c r="I177" s="726">
        <f>I179</f>
        <v>0</v>
      </c>
    </row>
    <row r="178" spans="1:9" s="10" customFormat="1" ht="10.5" customHeight="1" x14ac:dyDescent="0.25">
      <c r="A178" s="177"/>
      <c r="B178" s="166"/>
      <c r="C178" s="178"/>
      <c r="D178" s="179"/>
      <c r="E178" s="172" t="s">
        <v>808</v>
      </c>
      <c r="F178" s="181"/>
      <c r="G178" s="62">
        <f t="shared" si="2"/>
        <v>0</v>
      </c>
      <c r="H178" s="182"/>
      <c r="I178" s="183"/>
    </row>
    <row r="179" spans="1:9" ht="36" x14ac:dyDescent="0.25">
      <c r="A179" s="177">
        <v>2651</v>
      </c>
      <c r="B179" s="210" t="s">
        <v>75</v>
      </c>
      <c r="C179" s="189">
        <v>5</v>
      </c>
      <c r="D179" s="190">
        <v>1</v>
      </c>
      <c r="E179" s="172" t="s">
        <v>462</v>
      </c>
      <c r="F179" s="197" t="s">
        <v>464</v>
      </c>
      <c r="G179" s="62">
        <f t="shared" si="2"/>
        <v>0</v>
      </c>
      <c r="H179" s="192"/>
      <c r="I179" s="193"/>
    </row>
    <row r="180" spans="1:9" ht="28.5" x14ac:dyDescent="0.2">
      <c r="A180" s="177">
        <v>2660</v>
      </c>
      <c r="B180" s="208" t="s">
        <v>75</v>
      </c>
      <c r="C180" s="178">
        <v>6</v>
      </c>
      <c r="D180" s="179">
        <v>0</v>
      </c>
      <c r="E180" s="180" t="s">
        <v>466</v>
      </c>
      <c r="F180" s="207" t="s">
        <v>467</v>
      </c>
      <c r="G180" s="722">
        <f t="shared" si="2"/>
        <v>365000</v>
      </c>
      <c r="H180" s="723">
        <f>H182</f>
        <v>365000</v>
      </c>
      <c r="I180" s="724">
        <f>I182</f>
        <v>0</v>
      </c>
    </row>
    <row r="181" spans="1:9" s="10" customFormat="1" ht="10.5" customHeight="1" x14ac:dyDescent="0.25">
      <c r="A181" s="177"/>
      <c r="B181" s="166"/>
      <c r="C181" s="178"/>
      <c r="D181" s="179"/>
      <c r="E181" s="172" t="s">
        <v>808</v>
      </c>
      <c r="F181" s="181"/>
      <c r="G181" s="722"/>
      <c r="H181" s="198"/>
      <c r="I181" s="215"/>
    </row>
    <row r="182" spans="1:9" ht="28.5" x14ac:dyDescent="0.2">
      <c r="A182" s="177">
        <v>2661</v>
      </c>
      <c r="B182" s="210" t="s">
        <v>75</v>
      </c>
      <c r="C182" s="189">
        <v>6</v>
      </c>
      <c r="D182" s="190">
        <v>1</v>
      </c>
      <c r="E182" s="172" t="s">
        <v>466</v>
      </c>
      <c r="F182" s="197" t="s">
        <v>468</v>
      </c>
      <c r="G182" s="722">
        <f t="shared" si="2"/>
        <v>365000</v>
      </c>
      <c r="H182" s="722">
        <f>Sheet6!H494</f>
        <v>365000</v>
      </c>
      <c r="I182" s="722">
        <f>Sheet6!I494</f>
        <v>0</v>
      </c>
    </row>
    <row r="183" spans="1:9" s="53" customFormat="1" ht="36" customHeight="1" x14ac:dyDescent="0.2">
      <c r="A183" s="203">
        <v>2700</v>
      </c>
      <c r="B183" s="208" t="s">
        <v>76</v>
      </c>
      <c r="C183" s="178">
        <v>0</v>
      </c>
      <c r="D183" s="179">
        <v>0</v>
      </c>
      <c r="E183" s="209" t="s">
        <v>873</v>
      </c>
      <c r="F183" s="204" t="s">
        <v>469</v>
      </c>
      <c r="G183" s="62">
        <f t="shared" si="2"/>
        <v>0</v>
      </c>
      <c r="H183" s="61">
        <f>H185+H190+H196+H202+H205+H208</f>
        <v>0</v>
      </c>
      <c r="I183" s="63">
        <f>I185+I190+I196+I202+I205+I208</f>
        <v>0</v>
      </c>
    </row>
    <row r="184" spans="1:9" ht="11.25" customHeight="1" x14ac:dyDescent="0.25">
      <c r="A184" s="171"/>
      <c r="B184" s="166"/>
      <c r="C184" s="167"/>
      <c r="D184" s="168"/>
      <c r="E184" s="172" t="s">
        <v>807</v>
      </c>
      <c r="F184" s="173"/>
      <c r="G184" s="62">
        <f t="shared" si="2"/>
        <v>0</v>
      </c>
      <c r="H184" s="205"/>
      <c r="I184" s="206"/>
    </row>
    <row r="185" spans="1:9" ht="28.5" x14ac:dyDescent="0.2">
      <c r="A185" s="177">
        <v>2710</v>
      </c>
      <c r="B185" s="208" t="s">
        <v>76</v>
      </c>
      <c r="C185" s="178">
        <v>1</v>
      </c>
      <c r="D185" s="179">
        <v>0</v>
      </c>
      <c r="E185" s="180" t="s">
        <v>470</v>
      </c>
      <c r="F185" s="181" t="s">
        <v>471</v>
      </c>
      <c r="G185" s="62">
        <f t="shared" si="2"/>
        <v>0</v>
      </c>
      <c r="H185" s="61">
        <f>H187+H188+H189</f>
        <v>0</v>
      </c>
      <c r="I185" s="63">
        <f>I187+I188+I189</f>
        <v>0</v>
      </c>
    </row>
    <row r="186" spans="1:9" s="10" customFormat="1" ht="10.5" customHeight="1" x14ac:dyDescent="0.25">
      <c r="A186" s="177"/>
      <c r="B186" s="166"/>
      <c r="C186" s="178"/>
      <c r="D186" s="179"/>
      <c r="E186" s="172" t="s">
        <v>808</v>
      </c>
      <c r="F186" s="181"/>
      <c r="G186" s="62">
        <f t="shared" si="2"/>
        <v>0</v>
      </c>
      <c r="H186" s="182"/>
      <c r="I186" s="183"/>
    </row>
    <row r="187" spans="1:9" ht="15.75" x14ac:dyDescent="0.25">
      <c r="A187" s="177">
        <v>2711</v>
      </c>
      <c r="B187" s="210" t="s">
        <v>76</v>
      </c>
      <c r="C187" s="189">
        <v>1</v>
      </c>
      <c r="D187" s="190">
        <v>1</v>
      </c>
      <c r="E187" s="172" t="s">
        <v>472</v>
      </c>
      <c r="F187" s="197" t="s">
        <v>473</v>
      </c>
      <c r="G187" s="62">
        <f t="shared" si="2"/>
        <v>0</v>
      </c>
      <c r="H187" s="192"/>
      <c r="I187" s="193"/>
    </row>
    <row r="188" spans="1:9" ht="15.75" x14ac:dyDescent="0.25">
      <c r="A188" s="177">
        <v>2712</v>
      </c>
      <c r="B188" s="210" t="s">
        <v>76</v>
      </c>
      <c r="C188" s="189">
        <v>1</v>
      </c>
      <c r="D188" s="190">
        <v>2</v>
      </c>
      <c r="E188" s="172" t="s">
        <v>474</v>
      </c>
      <c r="F188" s="197" t="s">
        <v>475</v>
      </c>
      <c r="G188" s="62">
        <f t="shared" si="2"/>
        <v>0</v>
      </c>
      <c r="H188" s="192"/>
      <c r="I188" s="193"/>
    </row>
    <row r="189" spans="1:9" ht="15.75" x14ac:dyDescent="0.25">
      <c r="A189" s="177">
        <v>2713</v>
      </c>
      <c r="B189" s="210" t="s">
        <v>76</v>
      </c>
      <c r="C189" s="189">
        <v>1</v>
      </c>
      <c r="D189" s="190">
        <v>3</v>
      </c>
      <c r="E189" s="172" t="s">
        <v>735</v>
      </c>
      <c r="F189" s="197" t="s">
        <v>476</v>
      </c>
      <c r="G189" s="62">
        <f t="shared" si="2"/>
        <v>0</v>
      </c>
      <c r="H189" s="192"/>
      <c r="I189" s="193"/>
    </row>
    <row r="190" spans="1:9" x14ac:dyDescent="0.2">
      <c r="A190" s="177">
        <v>2720</v>
      </c>
      <c r="B190" s="208" t="s">
        <v>76</v>
      </c>
      <c r="C190" s="178">
        <v>2</v>
      </c>
      <c r="D190" s="179">
        <v>0</v>
      </c>
      <c r="E190" s="180" t="s">
        <v>77</v>
      </c>
      <c r="F190" s="181" t="s">
        <v>477</v>
      </c>
      <c r="G190" s="62">
        <f t="shared" si="2"/>
        <v>0</v>
      </c>
      <c r="H190" s="61">
        <f>H192+H193+H194+H195</f>
        <v>0</v>
      </c>
      <c r="I190" s="63">
        <f>I192+I193+I194+I195</f>
        <v>0</v>
      </c>
    </row>
    <row r="191" spans="1:9" s="10" customFormat="1" ht="10.5" customHeight="1" x14ac:dyDescent="0.25">
      <c r="A191" s="177"/>
      <c r="B191" s="166"/>
      <c r="C191" s="178"/>
      <c r="D191" s="179"/>
      <c r="E191" s="172" t="s">
        <v>808</v>
      </c>
      <c r="F191" s="181"/>
      <c r="G191" s="62">
        <f t="shared" si="2"/>
        <v>0</v>
      </c>
      <c r="H191" s="182"/>
      <c r="I191" s="183"/>
    </row>
    <row r="192" spans="1:9" ht="15.75" x14ac:dyDescent="0.25">
      <c r="A192" s="177">
        <v>2721</v>
      </c>
      <c r="B192" s="210" t="s">
        <v>76</v>
      </c>
      <c r="C192" s="189">
        <v>2</v>
      </c>
      <c r="D192" s="190">
        <v>1</v>
      </c>
      <c r="E192" s="172" t="s">
        <v>478</v>
      </c>
      <c r="F192" s="197" t="s">
        <v>479</v>
      </c>
      <c r="G192" s="62">
        <f t="shared" si="2"/>
        <v>0</v>
      </c>
      <c r="H192" s="192"/>
      <c r="I192" s="193"/>
    </row>
    <row r="193" spans="1:9" ht="20.25" customHeight="1" x14ac:dyDescent="0.25">
      <c r="A193" s="177">
        <v>2722</v>
      </c>
      <c r="B193" s="210" t="s">
        <v>76</v>
      </c>
      <c r="C193" s="189">
        <v>2</v>
      </c>
      <c r="D193" s="190">
        <v>2</v>
      </c>
      <c r="E193" s="172" t="s">
        <v>480</v>
      </c>
      <c r="F193" s="197" t="s">
        <v>481</v>
      </c>
      <c r="G193" s="62">
        <f t="shared" si="2"/>
        <v>0</v>
      </c>
      <c r="H193" s="192"/>
      <c r="I193" s="193"/>
    </row>
    <row r="194" spans="1:9" ht="15.75" x14ac:dyDescent="0.25">
      <c r="A194" s="177">
        <v>2723</v>
      </c>
      <c r="B194" s="210" t="s">
        <v>76</v>
      </c>
      <c r="C194" s="189">
        <v>2</v>
      </c>
      <c r="D194" s="190">
        <v>3</v>
      </c>
      <c r="E194" s="172" t="s">
        <v>736</v>
      </c>
      <c r="F194" s="197" t="s">
        <v>482</v>
      </c>
      <c r="G194" s="62">
        <f t="shared" si="2"/>
        <v>0</v>
      </c>
      <c r="H194" s="192"/>
      <c r="I194" s="193"/>
    </row>
    <row r="195" spans="1:9" ht="15.75" x14ac:dyDescent="0.25">
      <c r="A195" s="177">
        <v>2724</v>
      </c>
      <c r="B195" s="210" t="s">
        <v>76</v>
      </c>
      <c r="C195" s="189">
        <v>2</v>
      </c>
      <c r="D195" s="190">
        <v>4</v>
      </c>
      <c r="E195" s="172" t="s">
        <v>483</v>
      </c>
      <c r="F195" s="197" t="s">
        <v>484</v>
      </c>
      <c r="G195" s="62">
        <f t="shared" si="2"/>
        <v>0</v>
      </c>
      <c r="H195" s="192"/>
      <c r="I195" s="193"/>
    </row>
    <row r="196" spans="1:9" x14ac:dyDescent="0.2">
      <c r="A196" s="177">
        <v>2730</v>
      </c>
      <c r="B196" s="208" t="s">
        <v>76</v>
      </c>
      <c r="C196" s="178">
        <v>3</v>
      </c>
      <c r="D196" s="179">
        <v>0</v>
      </c>
      <c r="E196" s="180" t="s">
        <v>485</v>
      </c>
      <c r="F196" s="181" t="s">
        <v>488</v>
      </c>
      <c r="G196" s="62">
        <f t="shared" si="2"/>
        <v>0</v>
      </c>
      <c r="H196" s="61">
        <f>H198+H199+H200+H201</f>
        <v>0</v>
      </c>
      <c r="I196" s="63">
        <f>I198+I199+I200+I201</f>
        <v>0</v>
      </c>
    </row>
    <row r="197" spans="1:9" s="10" customFormat="1" ht="10.5" customHeight="1" x14ac:dyDescent="0.25">
      <c r="A197" s="177"/>
      <c r="B197" s="166"/>
      <c r="C197" s="178"/>
      <c r="D197" s="179"/>
      <c r="E197" s="172" t="s">
        <v>808</v>
      </c>
      <c r="F197" s="181"/>
      <c r="G197" s="62">
        <f t="shared" si="2"/>
        <v>0</v>
      </c>
      <c r="H197" s="182"/>
      <c r="I197" s="183"/>
    </row>
    <row r="198" spans="1:9" ht="15" customHeight="1" x14ac:dyDescent="0.25">
      <c r="A198" s="177">
        <v>2731</v>
      </c>
      <c r="B198" s="210" t="s">
        <v>76</v>
      </c>
      <c r="C198" s="189">
        <v>3</v>
      </c>
      <c r="D198" s="190">
        <v>1</v>
      </c>
      <c r="E198" s="172" t="s">
        <v>489</v>
      </c>
      <c r="F198" s="191" t="s">
        <v>490</v>
      </c>
      <c r="G198" s="62">
        <f t="shared" si="2"/>
        <v>0</v>
      </c>
      <c r="H198" s="192"/>
      <c r="I198" s="193"/>
    </row>
    <row r="199" spans="1:9" ht="18" customHeight="1" x14ac:dyDescent="0.25">
      <c r="A199" s="177">
        <v>2732</v>
      </c>
      <c r="B199" s="210" t="s">
        <v>76</v>
      </c>
      <c r="C199" s="189">
        <v>3</v>
      </c>
      <c r="D199" s="190">
        <v>2</v>
      </c>
      <c r="E199" s="172" t="s">
        <v>491</v>
      </c>
      <c r="F199" s="191" t="s">
        <v>492</v>
      </c>
      <c r="G199" s="62">
        <f t="shared" si="2"/>
        <v>0</v>
      </c>
      <c r="H199" s="192"/>
      <c r="I199" s="193"/>
    </row>
    <row r="200" spans="1:9" ht="16.5" customHeight="1" x14ac:dyDescent="0.25">
      <c r="A200" s="177">
        <v>2733</v>
      </c>
      <c r="B200" s="210" t="s">
        <v>76</v>
      </c>
      <c r="C200" s="189">
        <v>3</v>
      </c>
      <c r="D200" s="190">
        <v>3</v>
      </c>
      <c r="E200" s="172" t="s">
        <v>493</v>
      </c>
      <c r="F200" s="191" t="s">
        <v>494</v>
      </c>
      <c r="G200" s="62">
        <f t="shared" si="2"/>
        <v>0</v>
      </c>
      <c r="H200" s="192"/>
      <c r="I200" s="193"/>
    </row>
    <row r="201" spans="1:9" ht="24" x14ac:dyDescent="0.25">
      <c r="A201" s="177">
        <v>2734</v>
      </c>
      <c r="B201" s="210" t="s">
        <v>76</v>
      </c>
      <c r="C201" s="189">
        <v>3</v>
      </c>
      <c r="D201" s="190">
        <v>4</v>
      </c>
      <c r="E201" s="172" t="s">
        <v>495</v>
      </c>
      <c r="F201" s="191" t="s">
        <v>496</v>
      </c>
      <c r="G201" s="62">
        <f t="shared" si="2"/>
        <v>0</v>
      </c>
      <c r="H201" s="192"/>
      <c r="I201" s="193"/>
    </row>
    <row r="202" spans="1:9" x14ac:dyDescent="0.2">
      <c r="A202" s="177">
        <v>2740</v>
      </c>
      <c r="B202" s="208" t="s">
        <v>76</v>
      </c>
      <c r="C202" s="178">
        <v>4</v>
      </c>
      <c r="D202" s="179">
        <v>0</v>
      </c>
      <c r="E202" s="180" t="s">
        <v>497</v>
      </c>
      <c r="F202" s="181" t="s">
        <v>498</v>
      </c>
      <c r="G202" s="62">
        <f t="shared" si="2"/>
        <v>0</v>
      </c>
      <c r="H202" s="61">
        <f>H204</f>
        <v>0</v>
      </c>
      <c r="I202" s="63">
        <f>I204</f>
        <v>0</v>
      </c>
    </row>
    <row r="203" spans="1:9" s="10" customFormat="1" ht="10.5" customHeight="1" x14ac:dyDescent="0.25">
      <c r="A203" s="177"/>
      <c r="B203" s="166"/>
      <c r="C203" s="178"/>
      <c r="D203" s="179"/>
      <c r="E203" s="172" t="s">
        <v>808</v>
      </c>
      <c r="F203" s="181"/>
      <c r="G203" s="62">
        <f t="shared" si="2"/>
        <v>0</v>
      </c>
      <c r="H203" s="182"/>
      <c r="I203" s="183"/>
    </row>
    <row r="204" spans="1:9" ht="15.75" x14ac:dyDescent="0.25">
      <c r="A204" s="177">
        <v>2741</v>
      </c>
      <c r="B204" s="210" t="s">
        <v>76</v>
      </c>
      <c r="C204" s="189">
        <v>4</v>
      </c>
      <c r="D204" s="190">
        <v>1</v>
      </c>
      <c r="E204" s="172" t="s">
        <v>497</v>
      </c>
      <c r="F204" s="197" t="s">
        <v>499</v>
      </c>
      <c r="G204" s="62">
        <f t="shared" si="2"/>
        <v>0</v>
      </c>
      <c r="H204" s="192"/>
      <c r="I204" s="193"/>
    </row>
    <row r="205" spans="1:9" ht="24" x14ac:dyDescent="0.2">
      <c r="A205" s="177">
        <v>2750</v>
      </c>
      <c r="B205" s="208" t="s">
        <v>76</v>
      </c>
      <c r="C205" s="178">
        <v>5</v>
      </c>
      <c r="D205" s="179">
        <v>0</v>
      </c>
      <c r="E205" s="180" t="s">
        <v>500</v>
      </c>
      <c r="F205" s="181" t="s">
        <v>501</v>
      </c>
      <c r="G205" s="62">
        <f t="shared" ref="G205:G268" si="3">H205+I205</f>
        <v>0</v>
      </c>
      <c r="H205" s="61">
        <f>H207</f>
        <v>0</v>
      </c>
      <c r="I205" s="63">
        <f>I207</f>
        <v>0</v>
      </c>
    </row>
    <row r="206" spans="1:9" s="10" customFormat="1" ht="10.5" customHeight="1" x14ac:dyDescent="0.25">
      <c r="A206" s="177"/>
      <c r="B206" s="166"/>
      <c r="C206" s="178"/>
      <c r="D206" s="179"/>
      <c r="E206" s="172" t="s">
        <v>808</v>
      </c>
      <c r="F206" s="181"/>
      <c r="G206" s="62">
        <f t="shared" si="3"/>
        <v>0</v>
      </c>
      <c r="H206" s="182"/>
      <c r="I206" s="183"/>
    </row>
    <row r="207" spans="1:9" ht="24" x14ac:dyDescent="0.25">
      <c r="A207" s="177">
        <v>2751</v>
      </c>
      <c r="B207" s="210" t="s">
        <v>76</v>
      </c>
      <c r="C207" s="189">
        <v>5</v>
      </c>
      <c r="D207" s="190">
        <v>1</v>
      </c>
      <c r="E207" s="172" t="s">
        <v>500</v>
      </c>
      <c r="F207" s="197" t="s">
        <v>501</v>
      </c>
      <c r="G207" s="62">
        <f t="shared" si="3"/>
        <v>0</v>
      </c>
      <c r="H207" s="192"/>
      <c r="I207" s="193"/>
    </row>
    <row r="208" spans="1:9" x14ac:dyDescent="0.2">
      <c r="A208" s="177">
        <v>2760</v>
      </c>
      <c r="B208" s="208" t="s">
        <v>76</v>
      </c>
      <c r="C208" s="178">
        <v>6</v>
      </c>
      <c r="D208" s="179">
        <v>0</v>
      </c>
      <c r="E208" s="180" t="s">
        <v>502</v>
      </c>
      <c r="F208" s="181" t="s">
        <v>503</v>
      </c>
      <c r="G208" s="71">
        <f t="shared" si="3"/>
        <v>0</v>
      </c>
      <c r="H208" s="70">
        <f>H210+H211</f>
        <v>0</v>
      </c>
      <c r="I208" s="63">
        <f>I210+I211</f>
        <v>0</v>
      </c>
    </row>
    <row r="209" spans="1:9" s="10" customFormat="1" ht="10.5" customHeight="1" x14ac:dyDescent="0.25">
      <c r="A209" s="177"/>
      <c r="B209" s="166"/>
      <c r="C209" s="178"/>
      <c r="D209" s="179"/>
      <c r="E209" s="172" t="s">
        <v>808</v>
      </c>
      <c r="F209" s="181"/>
      <c r="G209" s="71">
        <f t="shared" si="3"/>
        <v>0</v>
      </c>
      <c r="H209" s="198"/>
      <c r="I209" s="183"/>
    </row>
    <row r="210" spans="1:9" ht="24" x14ac:dyDescent="0.25">
      <c r="A210" s="177">
        <v>2761</v>
      </c>
      <c r="B210" s="210" t="s">
        <v>76</v>
      </c>
      <c r="C210" s="189">
        <v>6</v>
      </c>
      <c r="D210" s="190">
        <v>1</v>
      </c>
      <c r="E210" s="172" t="s">
        <v>78</v>
      </c>
      <c r="F210" s="181"/>
      <c r="G210" s="71">
        <f t="shared" si="3"/>
        <v>0</v>
      </c>
      <c r="H210" s="200"/>
      <c r="I210" s="193"/>
    </row>
    <row r="211" spans="1:9" ht="15.75" x14ac:dyDescent="0.25">
      <c r="A211" s="177">
        <v>2762</v>
      </c>
      <c r="B211" s="210" t="s">
        <v>76</v>
      </c>
      <c r="C211" s="189">
        <v>6</v>
      </c>
      <c r="D211" s="190">
        <v>2</v>
      </c>
      <c r="E211" s="172" t="s">
        <v>502</v>
      </c>
      <c r="F211" s="197" t="s">
        <v>504</v>
      </c>
      <c r="G211" s="71">
        <f t="shared" si="3"/>
        <v>0</v>
      </c>
      <c r="H211" s="200">
        <f>Sheet6!H581</f>
        <v>0</v>
      </c>
      <c r="I211" s="193"/>
    </row>
    <row r="212" spans="1:9" s="53" customFormat="1" ht="33.75" customHeight="1" x14ac:dyDescent="0.2">
      <c r="A212" s="203">
        <v>2800</v>
      </c>
      <c r="B212" s="208" t="s">
        <v>79</v>
      </c>
      <c r="C212" s="178">
        <v>0</v>
      </c>
      <c r="D212" s="179">
        <v>0</v>
      </c>
      <c r="E212" s="209" t="s">
        <v>874</v>
      </c>
      <c r="F212" s="204" t="s">
        <v>505</v>
      </c>
      <c r="G212" s="722">
        <f t="shared" si="3"/>
        <v>167600</v>
      </c>
      <c r="H212" s="723">
        <f>H214+H217+H226+H231+H236+H239</f>
        <v>149600</v>
      </c>
      <c r="I212" s="724">
        <f>I214+I217+I226+I231+I236+I239</f>
        <v>18000</v>
      </c>
    </row>
    <row r="213" spans="1:9" ht="11.25" customHeight="1" x14ac:dyDescent="0.25">
      <c r="A213" s="171"/>
      <c r="B213" s="166"/>
      <c r="C213" s="167"/>
      <c r="D213" s="168"/>
      <c r="E213" s="172" t="s">
        <v>807</v>
      </c>
      <c r="F213" s="173"/>
      <c r="G213" s="725">
        <f t="shared" si="3"/>
        <v>0</v>
      </c>
      <c r="H213" s="205"/>
      <c r="I213" s="206"/>
    </row>
    <row r="214" spans="1:9" x14ac:dyDescent="0.2">
      <c r="A214" s="177">
        <v>2810</v>
      </c>
      <c r="B214" s="210" t="s">
        <v>79</v>
      </c>
      <c r="C214" s="189">
        <v>1</v>
      </c>
      <c r="D214" s="190">
        <v>0</v>
      </c>
      <c r="E214" s="180" t="s">
        <v>506</v>
      </c>
      <c r="F214" s="181" t="s">
        <v>507</v>
      </c>
      <c r="G214" s="722">
        <f t="shared" si="3"/>
        <v>33000</v>
      </c>
      <c r="H214" s="723">
        <f>H216</f>
        <v>28000</v>
      </c>
      <c r="I214" s="723">
        <f>I216</f>
        <v>5000</v>
      </c>
    </row>
    <row r="215" spans="1:9" s="10" customFormat="1" ht="10.5" customHeight="1" x14ac:dyDescent="0.25">
      <c r="A215" s="177"/>
      <c r="B215" s="166"/>
      <c r="C215" s="178"/>
      <c r="D215" s="179"/>
      <c r="E215" s="172" t="s">
        <v>808</v>
      </c>
      <c r="F215" s="181"/>
      <c r="G215" s="725">
        <f t="shared" si="3"/>
        <v>0</v>
      </c>
      <c r="H215" s="182"/>
      <c r="I215" s="183"/>
    </row>
    <row r="216" spans="1:9" x14ac:dyDescent="0.2">
      <c r="A216" s="177">
        <v>2811</v>
      </c>
      <c r="B216" s="210" t="s">
        <v>79</v>
      </c>
      <c r="C216" s="189">
        <v>1</v>
      </c>
      <c r="D216" s="190">
        <v>1</v>
      </c>
      <c r="E216" s="172" t="s">
        <v>506</v>
      </c>
      <c r="F216" s="197" t="s">
        <v>508</v>
      </c>
      <c r="G216" s="722">
        <f t="shared" si="3"/>
        <v>33000</v>
      </c>
      <c r="H216" s="722">
        <f>Sheet6!H587</f>
        <v>28000</v>
      </c>
      <c r="I216" s="722">
        <f>Sheet6!I587</f>
        <v>5000</v>
      </c>
    </row>
    <row r="217" spans="1:9" x14ac:dyDescent="0.2">
      <c r="A217" s="177">
        <v>2820</v>
      </c>
      <c r="B217" s="208" t="s">
        <v>79</v>
      </c>
      <c r="C217" s="178">
        <v>2</v>
      </c>
      <c r="D217" s="179">
        <v>0</v>
      </c>
      <c r="E217" s="180" t="s">
        <v>509</v>
      </c>
      <c r="F217" s="181" t="s">
        <v>510</v>
      </c>
      <c r="G217" s="722">
        <f t="shared" si="3"/>
        <v>134600</v>
      </c>
      <c r="H217" s="723">
        <f>H219+H220+H221+H222+H223+H224+H225</f>
        <v>121600</v>
      </c>
      <c r="I217" s="724">
        <f>I219+I220+I221+I222+I223+I224+I225</f>
        <v>13000</v>
      </c>
    </row>
    <row r="218" spans="1:9" s="10" customFormat="1" ht="10.5" customHeight="1" x14ac:dyDescent="0.25">
      <c r="A218" s="177"/>
      <c r="B218" s="166"/>
      <c r="C218" s="178"/>
      <c r="D218" s="179"/>
      <c r="E218" s="172" t="s">
        <v>808</v>
      </c>
      <c r="F218" s="181"/>
      <c r="G218" s="725">
        <f t="shared" si="3"/>
        <v>0</v>
      </c>
      <c r="H218" s="182"/>
      <c r="I218" s="183"/>
    </row>
    <row r="219" spans="1:9" x14ac:dyDescent="0.2">
      <c r="A219" s="184">
        <v>2821</v>
      </c>
      <c r="B219" s="211" t="s">
        <v>79</v>
      </c>
      <c r="C219" s="185">
        <v>2</v>
      </c>
      <c r="D219" s="186">
        <v>1</v>
      </c>
      <c r="E219" s="187" t="s">
        <v>80</v>
      </c>
      <c r="F219" s="217"/>
      <c r="G219" s="720">
        <f t="shared" si="3"/>
        <v>32000</v>
      </c>
      <c r="H219" s="720">
        <f>Sheet6!H608</f>
        <v>30000</v>
      </c>
      <c r="I219" s="733">
        <f>Sheet6!I608</f>
        <v>2000</v>
      </c>
    </row>
    <row r="220" spans="1:9" x14ac:dyDescent="0.2">
      <c r="A220" s="177">
        <v>2822</v>
      </c>
      <c r="B220" s="210" t="s">
        <v>79</v>
      </c>
      <c r="C220" s="189">
        <v>2</v>
      </c>
      <c r="D220" s="190">
        <v>2</v>
      </c>
      <c r="E220" s="172" t="s">
        <v>81</v>
      </c>
      <c r="F220" s="181"/>
      <c r="G220" s="725">
        <f t="shared" si="3"/>
        <v>0</v>
      </c>
      <c r="H220" s="725"/>
      <c r="I220" s="725"/>
    </row>
    <row r="221" spans="1:9" x14ac:dyDescent="0.2">
      <c r="A221" s="184">
        <v>2823</v>
      </c>
      <c r="B221" s="211" t="s">
        <v>79</v>
      </c>
      <c r="C221" s="185">
        <v>2</v>
      </c>
      <c r="D221" s="186">
        <v>3</v>
      </c>
      <c r="E221" s="187" t="s">
        <v>116</v>
      </c>
      <c r="F221" s="212" t="s">
        <v>511</v>
      </c>
      <c r="G221" s="720">
        <f t="shared" si="3"/>
        <v>72000</v>
      </c>
      <c r="H221" s="720">
        <f>Sheet6!H624</f>
        <v>66000</v>
      </c>
      <c r="I221" s="720">
        <f>Sheet6!I624</f>
        <v>6000</v>
      </c>
    </row>
    <row r="222" spans="1:9" ht="15.75" x14ac:dyDescent="0.25">
      <c r="A222" s="177">
        <v>2824</v>
      </c>
      <c r="B222" s="210" t="s">
        <v>79</v>
      </c>
      <c r="C222" s="189">
        <v>2</v>
      </c>
      <c r="D222" s="190">
        <v>4</v>
      </c>
      <c r="E222" s="172" t="s">
        <v>82</v>
      </c>
      <c r="F222" s="197"/>
      <c r="G222" s="722">
        <f t="shared" si="3"/>
        <v>25600</v>
      </c>
      <c r="H222" s="218">
        <f>Sheet6!H640</f>
        <v>25600</v>
      </c>
      <c r="I222" s="193"/>
    </row>
    <row r="223" spans="1:9" x14ac:dyDescent="0.2">
      <c r="A223" s="177">
        <v>2825</v>
      </c>
      <c r="B223" s="210" t="s">
        <v>79</v>
      </c>
      <c r="C223" s="189">
        <v>2</v>
      </c>
      <c r="D223" s="190">
        <v>5</v>
      </c>
      <c r="E223" s="172" t="s">
        <v>83</v>
      </c>
      <c r="F223" s="197"/>
      <c r="G223" s="722">
        <f t="shared" si="3"/>
        <v>0</v>
      </c>
      <c r="H223" s="734">
        <f>Sheet6!H647</f>
        <v>0</v>
      </c>
      <c r="I223" s="735">
        <f>Sheet6!I647</f>
        <v>0</v>
      </c>
    </row>
    <row r="224" spans="1:9" ht="15.75" x14ac:dyDescent="0.25">
      <c r="A224" s="177">
        <v>2826</v>
      </c>
      <c r="B224" s="210" t="s">
        <v>79</v>
      </c>
      <c r="C224" s="189">
        <v>2</v>
      </c>
      <c r="D224" s="190">
        <v>6</v>
      </c>
      <c r="E224" s="172" t="s">
        <v>84</v>
      </c>
      <c r="F224" s="197"/>
      <c r="G224" s="725">
        <f t="shared" si="3"/>
        <v>0</v>
      </c>
      <c r="H224" s="192"/>
      <c r="I224" s="193"/>
    </row>
    <row r="225" spans="1:9" ht="24" x14ac:dyDescent="0.25">
      <c r="A225" s="177">
        <v>2827</v>
      </c>
      <c r="B225" s="210" t="s">
        <v>79</v>
      </c>
      <c r="C225" s="189">
        <v>2</v>
      </c>
      <c r="D225" s="190">
        <v>7</v>
      </c>
      <c r="E225" s="172" t="s">
        <v>85</v>
      </c>
      <c r="F225" s="197"/>
      <c r="G225" s="722">
        <f t="shared" si="3"/>
        <v>5000</v>
      </c>
      <c r="H225" s="200">
        <f>Sheet6!H661</f>
        <v>0</v>
      </c>
      <c r="I225" s="705">
        <f>Sheet6!I661</f>
        <v>5000</v>
      </c>
    </row>
    <row r="226" spans="1:9" ht="29.25" customHeight="1" x14ac:dyDescent="0.2">
      <c r="A226" s="177">
        <v>2830</v>
      </c>
      <c r="B226" s="208" t="s">
        <v>79</v>
      </c>
      <c r="C226" s="178">
        <v>3</v>
      </c>
      <c r="D226" s="179">
        <v>0</v>
      </c>
      <c r="E226" s="180" t="s">
        <v>512</v>
      </c>
      <c r="F226" s="207" t="s">
        <v>513</v>
      </c>
      <c r="G226" s="725">
        <f t="shared" si="3"/>
        <v>0</v>
      </c>
      <c r="H226" s="727">
        <f>H228+H229+H230</f>
        <v>0</v>
      </c>
      <c r="I226" s="726">
        <f>I228+I229+I230</f>
        <v>0</v>
      </c>
    </row>
    <row r="227" spans="1:9" s="10" customFormat="1" ht="10.5" customHeight="1" x14ac:dyDescent="0.25">
      <c r="A227" s="177"/>
      <c r="B227" s="166"/>
      <c r="C227" s="178"/>
      <c r="D227" s="179"/>
      <c r="E227" s="172" t="s">
        <v>808</v>
      </c>
      <c r="F227" s="181"/>
      <c r="G227" s="62">
        <f t="shared" si="3"/>
        <v>0</v>
      </c>
      <c r="H227" s="182"/>
      <c r="I227" s="183"/>
    </row>
    <row r="228" spans="1:9" ht="15.75" x14ac:dyDescent="0.25">
      <c r="A228" s="177">
        <v>2831</v>
      </c>
      <c r="B228" s="210" t="s">
        <v>79</v>
      </c>
      <c r="C228" s="189">
        <v>3</v>
      </c>
      <c r="D228" s="190">
        <v>1</v>
      </c>
      <c r="E228" s="172" t="s">
        <v>117</v>
      </c>
      <c r="F228" s="207"/>
      <c r="G228" s="62">
        <f t="shared" si="3"/>
        <v>0</v>
      </c>
      <c r="H228" s="192"/>
      <c r="I228" s="193"/>
    </row>
    <row r="229" spans="1:9" ht="15.75" x14ac:dyDescent="0.25">
      <c r="A229" s="177">
        <v>2832</v>
      </c>
      <c r="B229" s="210" t="s">
        <v>79</v>
      </c>
      <c r="C229" s="189">
        <v>3</v>
      </c>
      <c r="D229" s="190">
        <v>2</v>
      </c>
      <c r="E229" s="172" t="s">
        <v>127</v>
      </c>
      <c r="F229" s="207"/>
      <c r="G229" s="62">
        <f t="shared" si="3"/>
        <v>0</v>
      </c>
      <c r="H229" s="192"/>
      <c r="I229" s="193"/>
    </row>
    <row r="230" spans="1:9" ht="15.75" x14ac:dyDescent="0.25">
      <c r="A230" s="177">
        <v>2833</v>
      </c>
      <c r="B230" s="210" t="s">
        <v>79</v>
      </c>
      <c r="C230" s="189">
        <v>3</v>
      </c>
      <c r="D230" s="190">
        <v>3</v>
      </c>
      <c r="E230" s="172" t="s">
        <v>128</v>
      </c>
      <c r="F230" s="197" t="s">
        <v>514</v>
      </c>
      <c r="G230" s="62">
        <f t="shared" si="3"/>
        <v>0</v>
      </c>
      <c r="H230" s="192"/>
      <c r="I230" s="193"/>
    </row>
    <row r="231" spans="1:9" ht="14.25" customHeight="1" x14ac:dyDescent="0.2">
      <c r="A231" s="177">
        <v>2840</v>
      </c>
      <c r="B231" s="208" t="s">
        <v>79</v>
      </c>
      <c r="C231" s="178">
        <v>4</v>
      </c>
      <c r="D231" s="179">
        <v>0</v>
      </c>
      <c r="E231" s="180" t="s">
        <v>129</v>
      </c>
      <c r="F231" s="207" t="s">
        <v>515</v>
      </c>
      <c r="G231" s="62">
        <f t="shared" si="3"/>
        <v>0</v>
      </c>
      <c r="H231" s="61">
        <f>H233+H234+H235</f>
        <v>0</v>
      </c>
      <c r="I231" s="63">
        <f>I233+I234+I235</f>
        <v>0</v>
      </c>
    </row>
    <row r="232" spans="1:9" s="10" customFormat="1" ht="10.5" customHeight="1" x14ac:dyDescent="0.25">
      <c r="A232" s="177"/>
      <c r="B232" s="166"/>
      <c r="C232" s="178"/>
      <c r="D232" s="179"/>
      <c r="E232" s="172" t="s">
        <v>808</v>
      </c>
      <c r="F232" s="181"/>
      <c r="G232" s="62">
        <f t="shared" si="3"/>
        <v>0</v>
      </c>
      <c r="H232" s="182"/>
      <c r="I232" s="183"/>
    </row>
    <row r="233" spans="1:9" ht="14.25" customHeight="1" x14ac:dyDescent="0.25">
      <c r="A233" s="177">
        <v>2841</v>
      </c>
      <c r="B233" s="210" t="s">
        <v>79</v>
      </c>
      <c r="C233" s="189">
        <v>4</v>
      </c>
      <c r="D233" s="190">
        <v>1</v>
      </c>
      <c r="E233" s="172" t="s">
        <v>130</v>
      </c>
      <c r="F233" s="207"/>
      <c r="G233" s="62">
        <f t="shared" si="3"/>
        <v>0</v>
      </c>
      <c r="H233" s="192"/>
      <c r="I233" s="193"/>
    </row>
    <row r="234" spans="1:9" ht="29.25" customHeight="1" x14ac:dyDescent="0.25">
      <c r="A234" s="177">
        <v>2842</v>
      </c>
      <c r="B234" s="210" t="s">
        <v>79</v>
      </c>
      <c r="C234" s="189">
        <v>4</v>
      </c>
      <c r="D234" s="190">
        <v>2</v>
      </c>
      <c r="E234" s="172" t="s">
        <v>131</v>
      </c>
      <c r="F234" s="207"/>
      <c r="G234" s="62">
        <f t="shared" si="3"/>
        <v>0</v>
      </c>
      <c r="H234" s="192"/>
      <c r="I234" s="193"/>
    </row>
    <row r="235" spans="1:9" ht="15.75" x14ac:dyDescent="0.25">
      <c r="A235" s="177">
        <v>2843</v>
      </c>
      <c r="B235" s="210" t="s">
        <v>79</v>
      </c>
      <c r="C235" s="189">
        <v>4</v>
      </c>
      <c r="D235" s="190">
        <v>3</v>
      </c>
      <c r="E235" s="172" t="s">
        <v>129</v>
      </c>
      <c r="F235" s="197" t="s">
        <v>516</v>
      </c>
      <c r="G235" s="62">
        <f t="shared" si="3"/>
        <v>0</v>
      </c>
      <c r="H235" s="192"/>
      <c r="I235" s="193"/>
    </row>
    <row r="236" spans="1:9" ht="26.25" customHeight="1" x14ac:dyDescent="0.2">
      <c r="A236" s="177">
        <v>2850</v>
      </c>
      <c r="B236" s="208" t="s">
        <v>79</v>
      </c>
      <c r="C236" s="178">
        <v>5</v>
      </c>
      <c r="D236" s="179">
        <v>0</v>
      </c>
      <c r="E236" s="219" t="s">
        <v>517</v>
      </c>
      <c r="F236" s="207" t="s">
        <v>518</v>
      </c>
      <c r="G236" s="62">
        <f t="shared" si="3"/>
        <v>0</v>
      </c>
      <c r="H236" s="61">
        <f>H238</f>
        <v>0</v>
      </c>
      <c r="I236" s="63">
        <f>I238</f>
        <v>0</v>
      </c>
    </row>
    <row r="237" spans="1:9" s="10" customFormat="1" ht="10.5" customHeight="1" x14ac:dyDescent="0.25">
      <c r="A237" s="177"/>
      <c r="B237" s="166"/>
      <c r="C237" s="178"/>
      <c r="D237" s="179"/>
      <c r="E237" s="172" t="s">
        <v>808</v>
      </c>
      <c r="F237" s="181"/>
      <c r="G237" s="62">
        <f t="shared" si="3"/>
        <v>0</v>
      </c>
      <c r="H237" s="182"/>
      <c r="I237" s="183"/>
    </row>
    <row r="238" spans="1:9" ht="24" customHeight="1" x14ac:dyDescent="0.25">
      <c r="A238" s="177">
        <v>2851</v>
      </c>
      <c r="B238" s="208" t="s">
        <v>79</v>
      </c>
      <c r="C238" s="178">
        <v>5</v>
      </c>
      <c r="D238" s="179">
        <v>1</v>
      </c>
      <c r="E238" s="220" t="s">
        <v>517</v>
      </c>
      <c r="F238" s="197" t="s">
        <v>519</v>
      </c>
      <c r="G238" s="62">
        <f t="shared" si="3"/>
        <v>0</v>
      </c>
      <c r="H238" s="192"/>
      <c r="I238" s="193"/>
    </row>
    <row r="239" spans="1:9" ht="27" customHeight="1" x14ac:dyDescent="0.2">
      <c r="A239" s="177">
        <v>2860</v>
      </c>
      <c r="B239" s="208" t="s">
        <v>79</v>
      </c>
      <c r="C239" s="178">
        <v>6</v>
      </c>
      <c r="D239" s="179">
        <v>0</v>
      </c>
      <c r="E239" s="219" t="s">
        <v>520</v>
      </c>
      <c r="F239" s="207" t="s">
        <v>640</v>
      </c>
      <c r="G239" s="62">
        <f t="shared" si="3"/>
        <v>0</v>
      </c>
      <c r="H239" s="61">
        <f>H241</f>
        <v>0</v>
      </c>
      <c r="I239" s="63">
        <f>I241</f>
        <v>0</v>
      </c>
    </row>
    <row r="240" spans="1:9" s="10" customFormat="1" ht="10.5" customHeight="1" x14ac:dyDescent="0.25">
      <c r="A240" s="177"/>
      <c r="B240" s="166"/>
      <c r="C240" s="178"/>
      <c r="D240" s="179"/>
      <c r="E240" s="172" t="s">
        <v>808</v>
      </c>
      <c r="F240" s="181"/>
      <c r="G240" s="62">
        <f t="shared" si="3"/>
        <v>0</v>
      </c>
      <c r="H240" s="182"/>
      <c r="I240" s="183"/>
    </row>
    <row r="241" spans="1:9" ht="12" customHeight="1" x14ac:dyDescent="0.25">
      <c r="A241" s="177">
        <v>2861</v>
      </c>
      <c r="B241" s="210" t="s">
        <v>79</v>
      </c>
      <c r="C241" s="189">
        <v>6</v>
      </c>
      <c r="D241" s="190">
        <v>1</v>
      </c>
      <c r="E241" s="220" t="s">
        <v>520</v>
      </c>
      <c r="F241" s="197" t="s">
        <v>641</v>
      </c>
      <c r="G241" s="62">
        <f t="shared" si="3"/>
        <v>0</v>
      </c>
      <c r="H241" s="192"/>
      <c r="I241" s="193"/>
    </row>
    <row r="242" spans="1:9" s="53" customFormat="1" ht="44.25" customHeight="1" x14ac:dyDescent="0.2">
      <c r="A242" s="203">
        <v>2900</v>
      </c>
      <c r="B242" s="208" t="s">
        <v>86</v>
      </c>
      <c r="C242" s="178">
        <v>0</v>
      </c>
      <c r="D242" s="179">
        <v>0</v>
      </c>
      <c r="E242" s="209" t="s">
        <v>875</v>
      </c>
      <c r="F242" s="204" t="s">
        <v>642</v>
      </c>
      <c r="G242" s="722">
        <f t="shared" si="3"/>
        <v>672000</v>
      </c>
      <c r="H242" s="723">
        <f>H244+H248+H252+H256+H260+H264+H267+H270</f>
        <v>417000</v>
      </c>
      <c r="I242" s="724">
        <f>I244+I248+I252+I256+I260+I264+I267+I270</f>
        <v>255000</v>
      </c>
    </row>
    <row r="243" spans="1:9" ht="11.25" customHeight="1" x14ac:dyDescent="0.25">
      <c r="A243" s="171"/>
      <c r="B243" s="166"/>
      <c r="C243" s="167"/>
      <c r="D243" s="168"/>
      <c r="E243" s="172" t="s">
        <v>807</v>
      </c>
      <c r="F243" s="173"/>
      <c r="G243" s="736"/>
      <c r="H243" s="175"/>
      <c r="I243" s="176"/>
    </row>
    <row r="244" spans="1:9" ht="24" x14ac:dyDescent="0.2">
      <c r="A244" s="177">
        <v>2910</v>
      </c>
      <c r="B244" s="208" t="s">
        <v>86</v>
      </c>
      <c r="C244" s="178">
        <v>1</v>
      </c>
      <c r="D244" s="179">
        <v>0</v>
      </c>
      <c r="E244" s="180" t="s">
        <v>120</v>
      </c>
      <c r="F244" s="181" t="s">
        <v>643</v>
      </c>
      <c r="G244" s="722">
        <f t="shared" si="3"/>
        <v>605000</v>
      </c>
      <c r="H244" s="723">
        <f>H246+H247</f>
        <v>350000</v>
      </c>
      <c r="I244" s="724">
        <f>I246+I247</f>
        <v>255000</v>
      </c>
    </row>
    <row r="245" spans="1:9" s="10" customFormat="1" ht="10.5" customHeight="1" x14ac:dyDescent="0.25">
      <c r="A245" s="177"/>
      <c r="B245" s="166"/>
      <c r="C245" s="178"/>
      <c r="D245" s="179"/>
      <c r="E245" s="172" t="s">
        <v>808</v>
      </c>
      <c r="F245" s="181"/>
      <c r="G245" s="736"/>
      <c r="H245" s="198"/>
      <c r="I245" s="215"/>
    </row>
    <row r="246" spans="1:9" x14ac:dyDescent="0.2">
      <c r="A246" s="184">
        <v>2911</v>
      </c>
      <c r="B246" s="211" t="s">
        <v>86</v>
      </c>
      <c r="C246" s="185">
        <v>1</v>
      </c>
      <c r="D246" s="186">
        <v>1</v>
      </c>
      <c r="E246" s="187" t="s">
        <v>644</v>
      </c>
      <c r="F246" s="212" t="s">
        <v>645</v>
      </c>
      <c r="G246" s="720">
        <f t="shared" si="3"/>
        <v>605000</v>
      </c>
      <c r="H246" s="720">
        <f>Sheet6!H711</f>
        <v>350000</v>
      </c>
      <c r="I246" s="720">
        <f>Sheet6!I711</f>
        <v>255000</v>
      </c>
    </row>
    <row r="247" spans="1:9" ht="15.75" x14ac:dyDescent="0.25">
      <c r="A247" s="177">
        <v>2912</v>
      </c>
      <c r="B247" s="210" t="s">
        <v>86</v>
      </c>
      <c r="C247" s="189">
        <v>1</v>
      </c>
      <c r="D247" s="190">
        <v>2</v>
      </c>
      <c r="E247" s="172" t="s">
        <v>87</v>
      </c>
      <c r="F247" s="197" t="s">
        <v>646</v>
      </c>
      <c r="G247" s="725">
        <f t="shared" si="3"/>
        <v>0</v>
      </c>
      <c r="H247" s="192"/>
      <c r="I247" s="193"/>
    </row>
    <row r="248" spans="1:9" x14ac:dyDescent="0.2">
      <c r="A248" s="177">
        <v>2920</v>
      </c>
      <c r="B248" s="208" t="s">
        <v>86</v>
      </c>
      <c r="C248" s="178">
        <v>2</v>
      </c>
      <c r="D248" s="179">
        <v>0</v>
      </c>
      <c r="E248" s="180" t="s">
        <v>88</v>
      </c>
      <c r="F248" s="181" t="s">
        <v>647</v>
      </c>
      <c r="G248" s="725">
        <f t="shared" si="3"/>
        <v>0</v>
      </c>
      <c r="H248" s="727">
        <f>H250+H251</f>
        <v>0</v>
      </c>
      <c r="I248" s="726">
        <f>I250+I251</f>
        <v>0</v>
      </c>
    </row>
    <row r="249" spans="1:9" s="10" customFormat="1" ht="10.5" customHeight="1" x14ac:dyDescent="0.25">
      <c r="A249" s="177"/>
      <c r="B249" s="166"/>
      <c r="C249" s="178"/>
      <c r="D249" s="179"/>
      <c r="E249" s="172" t="s">
        <v>808</v>
      </c>
      <c r="F249" s="181"/>
      <c r="G249" s="725">
        <f t="shared" si="3"/>
        <v>0</v>
      </c>
      <c r="H249" s="182"/>
      <c r="I249" s="183"/>
    </row>
    <row r="250" spans="1:9" ht="15.75" x14ac:dyDescent="0.25">
      <c r="A250" s="177">
        <v>2921</v>
      </c>
      <c r="B250" s="210" t="s">
        <v>86</v>
      </c>
      <c r="C250" s="189">
        <v>2</v>
      </c>
      <c r="D250" s="190">
        <v>1</v>
      </c>
      <c r="E250" s="172" t="s">
        <v>89</v>
      </c>
      <c r="F250" s="197" t="s">
        <v>648</v>
      </c>
      <c r="G250" s="62">
        <f t="shared" si="3"/>
        <v>0</v>
      </c>
      <c r="H250" s="192"/>
      <c r="I250" s="193"/>
    </row>
    <row r="251" spans="1:9" ht="15.75" x14ac:dyDescent="0.25">
      <c r="A251" s="177">
        <v>2922</v>
      </c>
      <c r="B251" s="210" t="s">
        <v>86</v>
      </c>
      <c r="C251" s="189">
        <v>2</v>
      </c>
      <c r="D251" s="190">
        <v>2</v>
      </c>
      <c r="E251" s="172" t="s">
        <v>90</v>
      </c>
      <c r="F251" s="197" t="s">
        <v>649</v>
      </c>
      <c r="G251" s="62">
        <f t="shared" si="3"/>
        <v>0</v>
      </c>
      <c r="H251" s="192"/>
      <c r="I251" s="193"/>
    </row>
    <row r="252" spans="1:9" ht="36" x14ac:dyDescent="0.2">
      <c r="A252" s="177">
        <v>2930</v>
      </c>
      <c r="B252" s="208" t="s">
        <v>86</v>
      </c>
      <c r="C252" s="178">
        <v>3</v>
      </c>
      <c r="D252" s="179">
        <v>0</v>
      </c>
      <c r="E252" s="180" t="s">
        <v>91</v>
      </c>
      <c r="F252" s="181" t="s">
        <v>650</v>
      </c>
      <c r="G252" s="62">
        <f t="shared" si="3"/>
        <v>0</v>
      </c>
      <c r="H252" s="61">
        <f>H254+H255</f>
        <v>0</v>
      </c>
      <c r="I252" s="63">
        <f>I254+I255</f>
        <v>0</v>
      </c>
    </row>
    <row r="253" spans="1:9" s="10" customFormat="1" ht="10.5" customHeight="1" x14ac:dyDescent="0.25">
      <c r="A253" s="177"/>
      <c r="B253" s="166"/>
      <c r="C253" s="178"/>
      <c r="D253" s="179"/>
      <c r="E253" s="172" t="s">
        <v>808</v>
      </c>
      <c r="F253" s="181"/>
      <c r="G253" s="62">
        <f t="shared" si="3"/>
        <v>0</v>
      </c>
      <c r="H253" s="182"/>
      <c r="I253" s="183"/>
    </row>
    <row r="254" spans="1:9" ht="24" x14ac:dyDescent="0.25">
      <c r="A254" s="177">
        <v>2931</v>
      </c>
      <c r="B254" s="210" t="s">
        <v>86</v>
      </c>
      <c r="C254" s="189">
        <v>3</v>
      </c>
      <c r="D254" s="190">
        <v>1</v>
      </c>
      <c r="E254" s="172" t="s">
        <v>92</v>
      </c>
      <c r="F254" s="197" t="s">
        <v>651</v>
      </c>
      <c r="G254" s="62">
        <f t="shared" si="3"/>
        <v>0</v>
      </c>
      <c r="H254" s="192"/>
      <c r="I254" s="193"/>
    </row>
    <row r="255" spans="1:9" ht="15.75" x14ac:dyDescent="0.25">
      <c r="A255" s="177">
        <v>2932</v>
      </c>
      <c r="B255" s="210" t="s">
        <v>86</v>
      </c>
      <c r="C255" s="189">
        <v>3</v>
      </c>
      <c r="D255" s="190">
        <v>2</v>
      </c>
      <c r="E255" s="172" t="s">
        <v>93</v>
      </c>
      <c r="F255" s="197"/>
      <c r="G255" s="62">
        <f t="shared" si="3"/>
        <v>0</v>
      </c>
      <c r="H255" s="192"/>
      <c r="I255" s="193"/>
    </row>
    <row r="256" spans="1:9" x14ac:dyDescent="0.2">
      <c r="A256" s="177">
        <v>2940</v>
      </c>
      <c r="B256" s="208" t="s">
        <v>86</v>
      </c>
      <c r="C256" s="178">
        <v>4</v>
      </c>
      <c r="D256" s="179">
        <v>0</v>
      </c>
      <c r="E256" s="180" t="s">
        <v>652</v>
      </c>
      <c r="F256" s="181" t="s">
        <v>653</v>
      </c>
      <c r="G256" s="62">
        <f t="shared" si="3"/>
        <v>0</v>
      </c>
      <c r="H256" s="61">
        <f>H258+H259</f>
        <v>0</v>
      </c>
      <c r="I256" s="63">
        <f>I258+I259</f>
        <v>0</v>
      </c>
    </row>
    <row r="257" spans="1:9" s="10" customFormat="1" ht="10.5" customHeight="1" x14ac:dyDescent="0.25">
      <c r="A257" s="177"/>
      <c r="B257" s="166"/>
      <c r="C257" s="178"/>
      <c r="D257" s="179"/>
      <c r="E257" s="172" t="s">
        <v>808</v>
      </c>
      <c r="F257" s="181"/>
      <c r="G257" s="62">
        <f t="shared" si="3"/>
        <v>0</v>
      </c>
      <c r="H257" s="182"/>
      <c r="I257" s="183"/>
    </row>
    <row r="258" spans="1:9" ht="15.75" x14ac:dyDescent="0.25">
      <c r="A258" s="177">
        <v>2941</v>
      </c>
      <c r="B258" s="210" t="s">
        <v>86</v>
      </c>
      <c r="C258" s="189">
        <v>4</v>
      </c>
      <c r="D258" s="190">
        <v>1</v>
      </c>
      <c r="E258" s="172" t="s">
        <v>94</v>
      </c>
      <c r="F258" s="197" t="s">
        <v>654</v>
      </c>
      <c r="G258" s="62">
        <f t="shared" si="3"/>
        <v>0</v>
      </c>
      <c r="H258" s="192"/>
      <c r="I258" s="193"/>
    </row>
    <row r="259" spans="1:9" ht="15.75" x14ac:dyDescent="0.25">
      <c r="A259" s="177">
        <v>2942</v>
      </c>
      <c r="B259" s="210" t="s">
        <v>86</v>
      </c>
      <c r="C259" s="189">
        <v>4</v>
      </c>
      <c r="D259" s="190">
        <v>2</v>
      </c>
      <c r="E259" s="172" t="s">
        <v>95</v>
      </c>
      <c r="F259" s="197" t="s">
        <v>655</v>
      </c>
      <c r="G259" s="62">
        <f t="shared" si="3"/>
        <v>0</v>
      </c>
      <c r="H259" s="192"/>
      <c r="I259" s="193"/>
    </row>
    <row r="260" spans="1:9" ht="24" x14ac:dyDescent="0.2">
      <c r="A260" s="177">
        <v>2950</v>
      </c>
      <c r="B260" s="208" t="s">
        <v>86</v>
      </c>
      <c r="C260" s="178">
        <v>5</v>
      </c>
      <c r="D260" s="179">
        <v>0</v>
      </c>
      <c r="E260" s="180" t="s">
        <v>656</v>
      </c>
      <c r="F260" s="181" t="s">
        <v>657</v>
      </c>
      <c r="G260" s="722">
        <f t="shared" si="3"/>
        <v>0</v>
      </c>
      <c r="H260" s="723">
        <f>H262+H263</f>
        <v>0</v>
      </c>
      <c r="I260" s="724">
        <f>I262+I263</f>
        <v>0</v>
      </c>
    </row>
    <row r="261" spans="1:9" s="10" customFormat="1" ht="10.5" customHeight="1" x14ac:dyDescent="0.25">
      <c r="A261" s="177"/>
      <c r="B261" s="166"/>
      <c r="C261" s="178"/>
      <c r="D261" s="179"/>
      <c r="E261" s="172" t="s">
        <v>808</v>
      </c>
      <c r="F261" s="181"/>
      <c r="G261" s="722">
        <f t="shared" si="3"/>
        <v>0</v>
      </c>
      <c r="H261" s="198"/>
      <c r="I261" s="215"/>
    </row>
    <row r="262" spans="1:9" x14ac:dyDescent="0.2">
      <c r="A262" s="177">
        <v>2951</v>
      </c>
      <c r="B262" s="210" t="s">
        <v>86</v>
      </c>
      <c r="C262" s="189">
        <v>5</v>
      </c>
      <c r="D262" s="190">
        <v>1</v>
      </c>
      <c r="E262" s="172" t="s">
        <v>96</v>
      </c>
      <c r="F262" s="181"/>
      <c r="G262" s="722">
        <f>H262+I262</f>
        <v>0</v>
      </c>
      <c r="H262" s="722"/>
      <c r="I262" s="722"/>
    </row>
    <row r="263" spans="1:9" ht="15.75" x14ac:dyDescent="0.25">
      <c r="A263" s="177">
        <v>2952</v>
      </c>
      <c r="B263" s="210" t="s">
        <v>86</v>
      </c>
      <c r="C263" s="189">
        <v>5</v>
      </c>
      <c r="D263" s="190">
        <v>2</v>
      </c>
      <c r="E263" s="172" t="s">
        <v>97</v>
      </c>
      <c r="F263" s="197" t="s">
        <v>658</v>
      </c>
      <c r="G263" s="725">
        <f t="shared" si="3"/>
        <v>0</v>
      </c>
      <c r="H263" s="192"/>
      <c r="I263" s="193"/>
    </row>
    <row r="264" spans="1:9" ht="24" x14ac:dyDescent="0.2">
      <c r="A264" s="177">
        <v>2960</v>
      </c>
      <c r="B264" s="208" t="s">
        <v>86</v>
      </c>
      <c r="C264" s="178">
        <v>6</v>
      </c>
      <c r="D264" s="179">
        <v>0</v>
      </c>
      <c r="E264" s="180" t="s">
        <v>659</v>
      </c>
      <c r="F264" s="181" t="s">
        <v>660</v>
      </c>
      <c r="G264" s="725">
        <f t="shared" si="3"/>
        <v>0</v>
      </c>
      <c r="H264" s="727">
        <f>H266</f>
        <v>0</v>
      </c>
      <c r="I264" s="726">
        <f>I266</f>
        <v>0</v>
      </c>
    </row>
    <row r="265" spans="1:9" s="10" customFormat="1" ht="10.5" customHeight="1" x14ac:dyDescent="0.25">
      <c r="A265" s="177"/>
      <c r="B265" s="166"/>
      <c r="C265" s="178"/>
      <c r="D265" s="179"/>
      <c r="E265" s="172" t="s">
        <v>808</v>
      </c>
      <c r="F265" s="181"/>
      <c r="G265" s="725">
        <f t="shared" si="3"/>
        <v>0</v>
      </c>
      <c r="H265" s="182"/>
      <c r="I265" s="183"/>
    </row>
    <row r="266" spans="1:9" ht="15.75" x14ac:dyDescent="0.25">
      <c r="A266" s="177">
        <v>2961</v>
      </c>
      <c r="B266" s="210" t="s">
        <v>86</v>
      </c>
      <c r="C266" s="189">
        <v>6</v>
      </c>
      <c r="D266" s="190">
        <v>1</v>
      </c>
      <c r="E266" s="172" t="s">
        <v>659</v>
      </c>
      <c r="F266" s="197" t="s">
        <v>661</v>
      </c>
      <c r="G266" s="725">
        <f t="shared" si="3"/>
        <v>0</v>
      </c>
      <c r="H266" s="192"/>
      <c r="I266" s="193"/>
    </row>
    <row r="267" spans="1:9" ht="24" x14ac:dyDescent="0.2">
      <c r="A267" s="177">
        <v>2970</v>
      </c>
      <c r="B267" s="208" t="s">
        <v>86</v>
      </c>
      <c r="C267" s="178">
        <v>7</v>
      </c>
      <c r="D267" s="179">
        <v>0</v>
      </c>
      <c r="E267" s="180" t="s">
        <v>662</v>
      </c>
      <c r="F267" s="181" t="s">
        <v>663</v>
      </c>
      <c r="G267" s="725">
        <f t="shared" si="3"/>
        <v>0</v>
      </c>
      <c r="H267" s="727">
        <f>H269</f>
        <v>0</v>
      </c>
      <c r="I267" s="726">
        <f>I269</f>
        <v>0</v>
      </c>
    </row>
    <row r="268" spans="1:9" s="10" customFormat="1" ht="10.5" customHeight="1" x14ac:dyDescent="0.25">
      <c r="A268" s="177"/>
      <c r="B268" s="166"/>
      <c r="C268" s="178"/>
      <c r="D268" s="179"/>
      <c r="E268" s="172" t="s">
        <v>808</v>
      </c>
      <c r="F268" s="181"/>
      <c r="G268" s="725">
        <f t="shared" si="3"/>
        <v>0</v>
      </c>
      <c r="H268" s="182"/>
      <c r="I268" s="183"/>
    </row>
    <row r="269" spans="1:9" ht="24" x14ac:dyDescent="0.25">
      <c r="A269" s="177">
        <v>2971</v>
      </c>
      <c r="B269" s="210" t="s">
        <v>86</v>
      </c>
      <c r="C269" s="189">
        <v>7</v>
      </c>
      <c r="D269" s="190">
        <v>1</v>
      </c>
      <c r="E269" s="172" t="s">
        <v>662</v>
      </c>
      <c r="F269" s="197" t="s">
        <v>663</v>
      </c>
      <c r="G269" s="725">
        <f t="shared" ref="G269:G304" si="4">H269+I269</f>
        <v>0</v>
      </c>
      <c r="H269" s="192"/>
      <c r="I269" s="193"/>
    </row>
    <row r="270" spans="1:9" x14ac:dyDescent="0.2">
      <c r="A270" s="177">
        <v>2980</v>
      </c>
      <c r="B270" s="208" t="s">
        <v>86</v>
      </c>
      <c r="C270" s="178">
        <v>8</v>
      </c>
      <c r="D270" s="179">
        <v>0</v>
      </c>
      <c r="E270" s="180" t="s">
        <v>664</v>
      </c>
      <c r="F270" s="181" t="s">
        <v>665</v>
      </c>
      <c r="G270" s="722">
        <f t="shared" si="4"/>
        <v>67000</v>
      </c>
      <c r="H270" s="723">
        <f>H272</f>
        <v>67000</v>
      </c>
      <c r="I270" s="724">
        <f>I272</f>
        <v>0</v>
      </c>
    </row>
    <row r="271" spans="1:9" s="10" customFormat="1" ht="10.5" customHeight="1" x14ac:dyDescent="0.25">
      <c r="A271" s="177"/>
      <c r="B271" s="166"/>
      <c r="C271" s="178"/>
      <c r="D271" s="179"/>
      <c r="E271" s="172" t="s">
        <v>808</v>
      </c>
      <c r="F271" s="181"/>
      <c r="G271" s="736">
        <f t="shared" si="4"/>
        <v>0</v>
      </c>
      <c r="H271" s="198"/>
      <c r="I271" s="215"/>
    </row>
    <row r="272" spans="1:9" x14ac:dyDescent="0.2">
      <c r="A272" s="177">
        <v>2981</v>
      </c>
      <c r="B272" s="210" t="s">
        <v>86</v>
      </c>
      <c r="C272" s="189">
        <v>8</v>
      </c>
      <c r="D272" s="190">
        <v>1</v>
      </c>
      <c r="E272" s="172" t="s">
        <v>664</v>
      </c>
      <c r="F272" s="197" t="s">
        <v>666</v>
      </c>
      <c r="G272" s="722">
        <f t="shared" si="4"/>
        <v>67000</v>
      </c>
      <c r="H272" s="722">
        <f>SUM(Sheet6!H769)</f>
        <v>67000</v>
      </c>
      <c r="I272" s="722">
        <f>SUM(Sheet6!I769)</f>
        <v>0</v>
      </c>
    </row>
    <row r="273" spans="1:9" s="53" customFormat="1" ht="42" customHeight="1" x14ac:dyDescent="0.2">
      <c r="A273" s="203">
        <v>3000</v>
      </c>
      <c r="B273" s="208" t="s">
        <v>99</v>
      </c>
      <c r="C273" s="178">
        <v>0</v>
      </c>
      <c r="D273" s="179">
        <v>0</v>
      </c>
      <c r="E273" s="209" t="s">
        <v>876</v>
      </c>
      <c r="F273" s="204" t="s">
        <v>667</v>
      </c>
      <c r="G273" s="722">
        <f t="shared" si="4"/>
        <v>25000</v>
      </c>
      <c r="H273" s="723">
        <f>H275+H279+H282+H285+H288+H291+H294+H297+H301</f>
        <v>25000</v>
      </c>
      <c r="I273" s="726">
        <f>I275+I279+I282+I285+I288+I291+I294+I297+I301</f>
        <v>0</v>
      </c>
    </row>
    <row r="274" spans="1:9" ht="11.25" customHeight="1" x14ac:dyDescent="0.25">
      <c r="A274" s="171"/>
      <c r="B274" s="166"/>
      <c r="C274" s="167"/>
      <c r="D274" s="168"/>
      <c r="E274" s="172" t="s">
        <v>807</v>
      </c>
      <c r="F274" s="173"/>
      <c r="G274" s="722"/>
      <c r="H274" s="175"/>
      <c r="I274" s="206"/>
    </row>
    <row r="275" spans="1:9" x14ac:dyDescent="0.2">
      <c r="A275" s="177">
        <v>3010</v>
      </c>
      <c r="B275" s="208" t="s">
        <v>99</v>
      </c>
      <c r="C275" s="178">
        <v>1</v>
      </c>
      <c r="D275" s="179">
        <v>0</v>
      </c>
      <c r="E275" s="180" t="s">
        <v>98</v>
      </c>
      <c r="F275" s="181" t="s">
        <v>668</v>
      </c>
      <c r="G275" s="722">
        <f t="shared" si="4"/>
        <v>0</v>
      </c>
      <c r="H275" s="723">
        <f>H277+H278</f>
        <v>0</v>
      </c>
      <c r="I275" s="726">
        <f>I277+I278</f>
        <v>0</v>
      </c>
    </row>
    <row r="276" spans="1:9" s="10" customFormat="1" ht="10.5" customHeight="1" x14ac:dyDescent="0.25">
      <c r="A276" s="177"/>
      <c r="B276" s="166"/>
      <c r="C276" s="178"/>
      <c r="D276" s="179"/>
      <c r="E276" s="172" t="s">
        <v>808</v>
      </c>
      <c r="F276" s="181"/>
      <c r="G276" s="722"/>
      <c r="H276" s="198"/>
      <c r="I276" s="183"/>
    </row>
    <row r="277" spans="1:9" ht="15.75" x14ac:dyDescent="0.25">
      <c r="A277" s="177">
        <v>3011</v>
      </c>
      <c r="B277" s="210" t="s">
        <v>99</v>
      </c>
      <c r="C277" s="189">
        <v>1</v>
      </c>
      <c r="D277" s="190">
        <v>1</v>
      </c>
      <c r="E277" s="172" t="s">
        <v>669</v>
      </c>
      <c r="F277" s="197" t="s">
        <v>670</v>
      </c>
      <c r="G277" s="725">
        <f t="shared" si="4"/>
        <v>0</v>
      </c>
      <c r="H277" s="192"/>
      <c r="I277" s="193"/>
    </row>
    <row r="278" spans="1:9" ht="15.75" x14ac:dyDescent="0.25">
      <c r="A278" s="177">
        <v>3012</v>
      </c>
      <c r="B278" s="210" t="s">
        <v>99</v>
      </c>
      <c r="C278" s="189">
        <v>1</v>
      </c>
      <c r="D278" s="190">
        <v>2</v>
      </c>
      <c r="E278" s="172" t="s">
        <v>671</v>
      </c>
      <c r="F278" s="197" t="s">
        <v>672</v>
      </c>
      <c r="G278" s="722">
        <f t="shared" si="4"/>
        <v>0</v>
      </c>
      <c r="H278" s="722">
        <f>Sheet6!H817</f>
        <v>0</v>
      </c>
      <c r="I278" s="193"/>
    </row>
    <row r="279" spans="1:9" x14ac:dyDescent="0.2">
      <c r="A279" s="177">
        <v>3020</v>
      </c>
      <c r="B279" s="208" t="s">
        <v>99</v>
      </c>
      <c r="C279" s="178">
        <v>2</v>
      </c>
      <c r="D279" s="179">
        <v>0</v>
      </c>
      <c r="E279" s="180" t="s">
        <v>673</v>
      </c>
      <c r="F279" s="181" t="s">
        <v>674</v>
      </c>
      <c r="G279" s="62">
        <f t="shared" si="4"/>
        <v>0</v>
      </c>
      <c r="H279" s="61">
        <f>H281</f>
        <v>0</v>
      </c>
      <c r="I279" s="63">
        <f>I281</f>
        <v>0</v>
      </c>
    </row>
    <row r="280" spans="1:9" s="10" customFormat="1" ht="10.5" customHeight="1" x14ac:dyDescent="0.25">
      <c r="A280" s="177"/>
      <c r="B280" s="166"/>
      <c r="C280" s="178"/>
      <c r="D280" s="179"/>
      <c r="E280" s="172" t="s">
        <v>808</v>
      </c>
      <c r="F280" s="181"/>
      <c r="G280" s="62">
        <f t="shared" si="4"/>
        <v>0</v>
      </c>
      <c r="H280" s="182"/>
      <c r="I280" s="183"/>
    </row>
    <row r="281" spans="1:9" ht="15.75" x14ac:dyDescent="0.25">
      <c r="A281" s="177">
        <v>3021</v>
      </c>
      <c r="B281" s="210" t="s">
        <v>99</v>
      </c>
      <c r="C281" s="189">
        <v>2</v>
      </c>
      <c r="D281" s="190">
        <v>1</v>
      </c>
      <c r="E281" s="172" t="s">
        <v>673</v>
      </c>
      <c r="F281" s="197" t="s">
        <v>675</v>
      </c>
      <c r="G281" s="62">
        <f t="shared" si="4"/>
        <v>0</v>
      </c>
      <c r="H281" s="192"/>
      <c r="I281" s="193"/>
    </row>
    <row r="282" spans="1:9" x14ac:dyDescent="0.2">
      <c r="A282" s="177">
        <v>3030</v>
      </c>
      <c r="B282" s="208" t="s">
        <v>99</v>
      </c>
      <c r="C282" s="178">
        <v>3</v>
      </c>
      <c r="D282" s="179">
        <v>0</v>
      </c>
      <c r="E282" s="180" t="s">
        <v>676</v>
      </c>
      <c r="F282" s="181" t="s">
        <v>677</v>
      </c>
      <c r="G282" s="62">
        <f t="shared" si="4"/>
        <v>0</v>
      </c>
      <c r="H282" s="61">
        <f>H284</f>
        <v>0</v>
      </c>
      <c r="I282" s="63">
        <f>I284</f>
        <v>0</v>
      </c>
    </row>
    <row r="283" spans="1:9" s="10" customFormat="1" ht="15.75" x14ac:dyDescent="0.25">
      <c r="A283" s="177"/>
      <c r="B283" s="166"/>
      <c r="C283" s="178"/>
      <c r="D283" s="179"/>
      <c r="E283" s="172" t="s">
        <v>808</v>
      </c>
      <c r="F283" s="181"/>
      <c r="G283" s="62">
        <f t="shared" si="4"/>
        <v>0</v>
      </c>
      <c r="H283" s="182"/>
      <c r="I283" s="183"/>
    </row>
    <row r="284" spans="1:9" s="10" customFormat="1" ht="15.75" x14ac:dyDescent="0.25">
      <c r="A284" s="177">
        <v>3031</v>
      </c>
      <c r="B284" s="210" t="s">
        <v>99</v>
      </c>
      <c r="C284" s="189">
        <v>3</v>
      </c>
      <c r="D284" s="190" t="s">
        <v>2</v>
      </c>
      <c r="E284" s="172" t="s">
        <v>676</v>
      </c>
      <c r="F284" s="181"/>
      <c r="G284" s="62">
        <f t="shared" si="4"/>
        <v>0</v>
      </c>
      <c r="H284" s="182"/>
      <c r="I284" s="183"/>
    </row>
    <row r="285" spans="1:9" x14ac:dyDescent="0.2">
      <c r="A285" s="177">
        <v>3040</v>
      </c>
      <c r="B285" s="208" t="s">
        <v>99</v>
      </c>
      <c r="C285" s="178">
        <v>4</v>
      </c>
      <c r="D285" s="179">
        <v>0</v>
      </c>
      <c r="E285" s="180" t="s">
        <v>678</v>
      </c>
      <c r="F285" s="181" t="s">
        <v>679</v>
      </c>
      <c r="G285" s="62">
        <f t="shared" si="4"/>
        <v>0</v>
      </c>
      <c r="H285" s="61">
        <f>H287</f>
        <v>0</v>
      </c>
      <c r="I285" s="63">
        <f>I287</f>
        <v>0</v>
      </c>
    </row>
    <row r="286" spans="1:9" s="10" customFormat="1" ht="10.5" customHeight="1" x14ac:dyDescent="0.25">
      <c r="A286" s="177"/>
      <c r="B286" s="166"/>
      <c r="C286" s="178"/>
      <c r="D286" s="179"/>
      <c r="E286" s="172" t="s">
        <v>808</v>
      </c>
      <c r="F286" s="181"/>
      <c r="G286" s="62">
        <f t="shared" si="4"/>
        <v>0</v>
      </c>
      <c r="H286" s="182"/>
      <c r="I286" s="183"/>
    </row>
    <row r="287" spans="1:9" ht="15.75" x14ac:dyDescent="0.25">
      <c r="A287" s="177">
        <v>3041</v>
      </c>
      <c r="B287" s="210" t="s">
        <v>99</v>
      </c>
      <c r="C287" s="189">
        <v>4</v>
      </c>
      <c r="D287" s="190">
        <v>1</v>
      </c>
      <c r="E287" s="172" t="s">
        <v>678</v>
      </c>
      <c r="F287" s="197" t="s">
        <v>680</v>
      </c>
      <c r="G287" s="62">
        <f t="shared" si="4"/>
        <v>0</v>
      </c>
      <c r="H287" s="192"/>
      <c r="I287" s="193"/>
    </row>
    <row r="288" spans="1:9" x14ac:dyDescent="0.2">
      <c r="A288" s="177">
        <v>3050</v>
      </c>
      <c r="B288" s="208" t="s">
        <v>99</v>
      </c>
      <c r="C288" s="178">
        <v>5</v>
      </c>
      <c r="D288" s="179">
        <v>0</v>
      </c>
      <c r="E288" s="180" t="s">
        <v>681</v>
      </c>
      <c r="F288" s="181" t="s">
        <v>682</v>
      </c>
      <c r="G288" s="62">
        <f t="shared" si="4"/>
        <v>0</v>
      </c>
      <c r="H288" s="61">
        <f>H290</f>
        <v>0</v>
      </c>
      <c r="I288" s="63">
        <f>I290</f>
        <v>0</v>
      </c>
    </row>
    <row r="289" spans="1:9" s="10" customFormat="1" ht="10.5" customHeight="1" x14ac:dyDescent="0.25">
      <c r="A289" s="177"/>
      <c r="B289" s="166"/>
      <c r="C289" s="178"/>
      <c r="D289" s="179"/>
      <c r="E289" s="172" t="s">
        <v>808</v>
      </c>
      <c r="F289" s="181"/>
      <c r="G289" s="62">
        <f t="shared" si="4"/>
        <v>0</v>
      </c>
      <c r="H289" s="182"/>
      <c r="I289" s="183"/>
    </row>
    <row r="290" spans="1:9" ht="15.75" x14ac:dyDescent="0.25">
      <c r="A290" s="177">
        <v>3051</v>
      </c>
      <c r="B290" s="210" t="s">
        <v>99</v>
      </c>
      <c r="C290" s="189">
        <v>5</v>
      </c>
      <c r="D290" s="190">
        <v>1</v>
      </c>
      <c r="E290" s="172" t="s">
        <v>681</v>
      </c>
      <c r="F290" s="197" t="s">
        <v>682</v>
      </c>
      <c r="G290" s="62">
        <f t="shared" si="4"/>
        <v>0</v>
      </c>
      <c r="H290" s="192"/>
      <c r="I290" s="193"/>
    </row>
    <row r="291" spans="1:9" ht="14.25" customHeight="1" x14ac:dyDescent="0.2">
      <c r="A291" s="177">
        <v>3060</v>
      </c>
      <c r="B291" s="208" t="s">
        <v>99</v>
      </c>
      <c r="C291" s="178">
        <v>6</v>
      </c>
      <c r="D291" s="179">
        <v>0</v>
      </c>
      <c r="E291" s="180" t="s">
        <v>683</v>
      </c>
      <c r="F291" s="181" t="s">
        <v>684</v>
      </c>
      <c r="G291" s="62">
        <f t="shared" si="4"/>
        <v>0</v>
      </c>
      <c r="H291" s="61">
        <f>H293</f>
        <v>0</v>
      </c>
      <c r="I291" s="63">
        <f>I293</f>
        <v>0</v>
      </c>
    </row>
    <row r="292" spans="1:9" s="10" customFormat="1" ht="10.5" customHeight="1" x14ac:dyDescent="0.25">
      <c r="A292" s="177"/>
      <c r="B292" s="166"/>
      <c r="C292" s="178"/>
      <c r="D292" s="179"/>
      <c r="E292" s="172" t="s">
        <v>808</v>
      </c>
      <c r="F292" s="181"/>
      <c r="G292" s="62">
        <f t="shared" si="4"/>
        <v>0</v>
      </c>
      <c r="H292" s="182"/>
      <c r="I292" s="183"/>
    </row>
    <row r="293" spans="1:9" ht="12" customHeight="1" x14ac:dyDescent="0.25">
      <c r="A293" s="177">
        <v>3061</v>
      </c>
      <c r="B293" s="210" t="s">
        <v>99</v>
      </c>
      <c r="C293" s="189">
        <v>6</v>
      </c>
      <c r="D293" s="190">
        <v>1</v>
      </c>
      <c r="E293" s="172" t="s">
        <v>683</v>
      </c>
      <c r="F293" s="197" t="s">
        <v>684</v>
      </c>
      <c r="G293" s="62">
        <f t="shared" si="4"/>
        <v>0</v>
      </c>
      <c r="H293" s="192"/>
      <c r="I293" s="193"/>
    </row>
    <row r="294" spans="1:9" ht="28.5" x14ac:dyDescent="0.2">
      <c r="A294" s="177">
        <v>3070</v>
      </c>
      <c r="B294" s="208" t="s">
        <v>99</v>
      </c>
      <c r="C294" s="178">
        <v>7</v>
      </c>
      <c r="D294" s="179">
        <v>0</v>
      </c>
      <c r="E294" s="180" t="s">
        <v>685</v>
      </c>
      <c r="F294" s="181" t="s">
        <v>686</v>
      </c>
      <c r="G294" s="722">
        <f t="shared" si="4"/>
        <v>25000</v>
      </c>
      <c r="H294" s="723">
        <f>H296</f>
        <v>25000</v>
      </c>
      <c r="I294" s="726">
        <f>I296</f>
        <v>0</v>
      </c>
    </row>
    <row r="295" spans="1:9" s="10" customFormat="1" ht="10.5" customHeight="1" x14ac:dyDescent="0.25">
      <c r="A295" s="177"/>
      <c r="B295" s="166"/>
      <c r="C295" s="178"/>
      <c r="D295" s="179"/>
      <c r="E295" s="172" t="s">
        <v>808</v>
      </c>
      <c r="F295" s="181"/>
      <c r="G295" s="725">
        <f t="shared" si="4"/>
        <v>0</v>
      </c>
      <c r="H295" s="182"/>
      <c r="I295" s="183"/>
    </row>
    <row r="296" spans="1:9" ht="24" x14ac:dyDescent="0.25">
      <c r="A296" s="177">
        <v>3071</v>
      </c>
      <c r="B296" s="210" t="s">
        <v>99</v>
      </c>
      <c r="C296" s="189">
        <v>7</v>
      </c>
      <c r="D296" s="190">
        <v>1</v>
      </c>
      <c r="E296" s="172" t="s">
        <v>685</v>
      </c>
      <c r="F296" s="197" t="s">
        <v>688</v>
      </c>
      <c r="G296" s="722">
        <f t="shared" si="4"/>
        <v>25000</v>
      </c>
      <c r="H296" s="722">
        <f>SUM(Sheet6!H869)+Sheet6!H870</f>
        <v>25000</v>
      </c>
      <c r="I296" s="193"/>
    </row>
    <row r="297" spans="1:9" ht="36" x14ac:dyDescent="0.2">
      <c r="A297" s="177">
        <v>3080</v>
      </c>
      <c r="B297" s="208" t="s">
        <v>99</v>
      </c>
      <c r="C297" s="178">
        <v>8</v>
      </c>
      <c r="D297" s="179">
        <v>0</v>
      </c>
      <c r="E297" s="180" t="s">
        <v>689</v>
      </c>
      <c r="F297" s="181" t="s">
        <v>690</v>
      </c>
      <c r="G297" s="725">
        <f t="shared" si="4"/>
        <v>0</v>
      </c>
      <c r="H297" s="727">
        <f>H299</f>
        <v>0</v>
      </c>
      <c r="I297" s="726">
        <f>I299</f>
        <v>0</v>
      </c>
    </row>
    <row r="298" spans="1:9" s="10" customFormat="1" ht="10.5" customHeight="1" x14ac:dyDescent="0.25">
      <c r="A298" s="177"/>
      <c r="B298" s="166"/>
      <c r="C298" s="178"/>
      <c r="D298" s="179"/>
      <c r="E298" s="172" t="s">
        <v>808</v>
      </c>
      <c r="F298" s="181"/>
      <c r="G298" s="725">
        <f t="shared" si="4"/>
        <v>0</v>
      </c>
      <c r="H298" s="182"/>
      <c r="I298" s="183"/>
    </row>
    <row r="299" spans="1:9" ht="24" x14ac:dyDescent="0.25">
      <c r="A299" s="177">
        <v>3081</v>
      </c>
      <c r="B299" s="210" t="s">
        <v>99</v>
      </c>
      <c r="C299" s="189">
        <v>8</v>
      </c>
      <c r="D299" s="190">
        <v>1</v>
      </c>
      <c r="E299" s="172" t="s">
        <v>689</v>
      </c>
      <c r="F299" s="197" t="s">
        <v>691</v>
      </c>
      <c r="G299" s="725">
        <f t="shared" si="4"/>
        <v>0</v>
      </c>
      <c r="H299" s="192"/>
      <c r="I299" s="193"/>
    </row>
    <row r="300" spans="1:9" s="10" customFormat="1" ht="10.5" customHeight="1" x14ac:dyDescent="0.25">
      <c r="A300" s="177"/>
      <c r="B300" s="166"/>
      <c r="C300" s="178"/>
      <c r="D300" s="179"/>
      <c r="E300" s="172" t="s">
        <v>808</v>
      </c>
      <c r="F300" s="181"/>
      <c r="G300" s="725">
        <f t="shared" si="4"/>
        <v>0</v>
      </c>
      <c r="H300" s="182"/>
      <c r="I300" s="183"/>
    </row>
    <row r="301" spans="1:9" ht="23.25" customHeight="1" x14ac:dyDescent="0.2">
      <c r="A301" s="177">
        <v>3090</v>
      </c>
      <c r="B301" s="208" t="s">
        <v>99</v>
      </c>
      <c r="C301" s="178">
        <v>9</v>
      </c>
      <c r="D301" s="179">
        <v>0</v>
      </c>
      <c r="E301" s="180" t="s">
        <v>692</v>
      </c>
      <c r="F301" s="181" t="s">
        <v>693</v>
      </c>
      <c r="G301" s="722">
        <f t="shared" si="4"/>
        <v>0</v>
      </c>
      <c r="H301" s="723">
        <f>H303+H304</f>
        <v>0</v>
      </c>
      <c r="I301" s="726">
        <f>I303+I304</f>
        <v>0</v>
      </c>
    </row>
    <row r="302" spans="1:9" s="10" customFormat="1" ht="10.5" customHeight="1" x14ac:dyDescent="0.25">
      <c r="A302" s="177"/>
      <c r="B302" s="166"/>
      <c r="C302" s="178"/>
      <c r="D302" s="179"/>
      <c r="E302" s="172" t="s">
        <v>808</v>
      </c>
      <c r="F302" s="181"/>
      <c r="G302" s="725">
        <f t="shared" si="4"/>
        <v>0</v>
      </c>
      <c r="H302" s="182"/>
      <c r="I302" s="183"/>
    </row>
    <row r="303" spans="1:9" ht="17.25" customHeight="1" x14ac:dyDescent="0.25">
      <c r="A303" s="221">
        <v>3091</v>
      </c>
      <c r="B303" s="210" t="s">
        <v>99</v>
      </c>
      <c r="C303" s="222">
        <v>9</v>
      </c>
      <c r="D303" s="223">
        <v>1</v>
      </c>
      <c r="E303" s="224" t="s">
        <v>692</v>
      </c>
      <c r="F303" s="225" t="s">
        <v>694</v>
      </c>
      <c r="G303" s="725">
        <f t="shared" si="4"/>
        <v>0</v>
      </c>
      <c r="H303" s="226"/>
      <c r="I303" s="227"/>
    </row>
    <row r="304" spans="1:9" ht="25.5" customHeight="1" x14ac:dyDescent="0.2">
      <c r="A304" s="221">
        <v>3092</v>
      </c>
      <c r="B304" s="210" t="s">
        <v>99</v>
      </c>
      <c r="C304" s="222">
        <v>9</v>
      </c>
      <c r="D304" s="223">
        <v>2</v>
      </c>
      <c r="E304" s="224" t="s">
        <v>121</v>
      </c>
      <c r="F304" s="225"/>
      <c r="G304" s="722">
        <f t="shared" si="4"/>
        <v>0</v>
      </c>
      <c r="H304" s="722"/>
      <c r="I304" s="725">
        <f>Sheet6!I867</f>
        <v>0</v>
      </c>
    </row>
    <row r="305" spans="1:9" s="53" customFormat="1" ht="32.25" customHeight="1" x14ac:dyDescent="0.2">
      <c r="A305" s="228">
        <v>3100</v>
      </c>
      <c r="B305" s="178" t="s">
        <v>100</v>
      </c>
      <c r="C305" s="178">
        <v>0</v>
      </c>
      <c r="D305" s="179">
        <v>0</v>
      </c>
      <c r="E305" s="229" t="s">
        <v>877</v>
      </c>
      <c r="F305" s="230"/>
      <c r="G305" s="737">
        <f>H305+I305-Sheet1!F141</f>
        <v>0</v>
      </c>
      <c r="H305" s="737">
        <f>H307</f>
        <v>350000</v>
      </c>
      <c r="I305" s="738">
        <f>I307</f>
        <v>0</v>
      </c>
    </row>
    <row r="306" spans="1:9" ht="11.25" customHeight="1" x14ac:dyDescent="0.25">
      <c r="A306" s="221"/>
      <c r="B306" s="166"/>
      <c r="C306" s="167"/>
      <c r="D306" s="168"/>
      <c r="E306" s="172" t="s">
        <v>807</v>
      </c>
      <c r="F306" s="173"/>
      <c r="G306" s="736"/>
      <c r="H306" s="205"/>
      <c r="I306" s="206"/>
    </row>
    <row r="307" spans="1:9" ht="24" x14ac:dyDescent="0.2">
      <c r="A307" s="221">
        <v>3110</v>
      </c>
      <c r="B307" s="231" t="s">
        <v>100</v>
      </c>
      <c r="C307" s="231">
        <v>1</v>
      </c>
      <c r="D307" s="232">
        <v>0</v>
      </c>
      <c r="E307" s="219" t="s">
        <v>737</v>
      </c>
      <c r="F307" s="197"/>
      <c r="G307" s="737">
        <f>H307+I307-Sheet1!F141</f>
        <v>0</v>
      </c>
      <c r="H307" s="737">
        <f>H309</f>
        <v>350000</v>
      </c>
      <c r="I307" s="738">
        <f>I309</f>
        <v>0</v>
      </c>
    </row>
    <row r="308" spans="1:9" s="10" customFormat="1" ht="10.5" customHeight="1" x14ac:dyDescent="0.25">
      <c r="A308" s="221"/>
      <c r="B308" s="166"/>
      <c r="C308" s="178"/>
      <c r="D308" s="179"/>
      <c r="E308" s="172" t="s">
        <v>808</v>
      </c>
      <c r="F308" s="181"/>
      <c r="G308" s="736"/>
      <c r="H308" s="182"/>
      <c r="I308" s="183"/>
    </row>
    <row r="309" spans="1:9" ht="15.75" thickBot="1" x14ac:dyDescent="0.25">
      <c r="A309" s="233">
        <v>3112</v>
      </c>
      <c r="B309" s="234" t="s">
        <v>100</v>
      </c>
      <c r="C309" s="234">
        <v>1</v>
      </c>
      <c r="D309" s="235">
        <v>2</v>
      </c>
      <c r="E309" s="236" t="s">
        <v>738</v>
      </c>
      <c r="F309" s="237"/>
      <c r="G309" s="737">
        <f>H309+I309-Sheet1!F141</f>
        <v>0</v>
      </c>
      <c r="H309" s="737">
        <f>Sheet1!F141</f>
        <v>350000</v>
      </c>
      <c r="I309" s="737"/>
    </row>
    <row r="310" spans="1:9" x14ac:dyDescent="0.2">
      <c r="B310" s="35"/>
      <c r="C310" s="36"/>
      <c r="D310" s="37"/>
    </row>
    <row r="311" spans="1:9" x14ac:dyDescent="0.2">
      <c r="B311" s="38"/>
      <c r="C311" s="36"/>
      <c r="D311" s="37"/>
    </row>
    <row r="312" spans="1:9" x14ac:dyDescent="0.2">
      <c r="B312" s="38"/>
      <c r="C312" s="36"/>
      <c r="D312" s="37"/>
      <c r="E312" s="6"/>
    </row>
    <row r="313" spans="1:9" x14ac:dyDescent="0.2">
      <c r="B313" s="38"/>
      <c r="C313" s="39"/>
      <c r="D313" s="40"/>
    </row>
  </sheetData>
  <mergeCells count="11">
    <mergeCell ref="B5:B6"/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</mergeCells>
  <phoneticPr fontId="0" type="noConversion"/>
  <pageMargins left="0" right="0" top="0.35433070866141736" bottom="0.43307086614173229" header="0.15748031496062992" footer="0.23622047244094491"/>
  <pageSetup paperSize="9" scale="95" firstPageNumber="7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17"/>
  <sheetViews>
    <sheetView workbookViewId="0">
      <selection activeCell="F227" sqref="F227"/>
    </sheetView>
  </sheetViews>
  <sheetFormatPr defaultRowHeight="12.75" outlineLevelRow="1" x14ac:dyDescent="0.2"/>
  <cols>
    <col min="1" max="1" width="5.85546875" style="56" customWidth="1"/>
    <col min="2" max="2" width="49.5703125" style="56" customWidth="1"/>
    <col min="3" max="3" width="6.28515625" style="41" customWidth="1"/>
    <col min="4" max="4" width="14.85546875" style="56" customWidth="1"/>
    <col min="5" max="5" width="12.28515625" style="56" customWidth="1"/>
    <col min="6" max="6" width="12" style="56" customWidth="1"/>
    <col min="7" max="16384" width="9.140625" style="56"/>
  </cols>
  <sheetData>
    <row r="1" spans="1:6" s="55" customFormat="1" ht="27" customHeight="1" x14ac:dyDescent="0.2">
      <c r="A1" s="1041" t="s">
        <v>22</v>
      </c>
      <c r="B1" s="1041"/>
      <c r="C1" s="1041"/>
      <c r="D1" s="1041"/>
      <c r="E1" s="1041"/>
      <c r="F1" s="1041"/>
    </row>
    <row r="2" spans="1:6" ht="37.5" customHeight="1" x14ac:dyDescent="0.25">
      <c r="A2" s="1042" t="s">
        <v>23</v>
      </c>
      <c r="B2" s="1042"/>
      <c r="C2" s="1042"/>
      <c r="D2" s="1042"/>
      <c r="E2" s="1042"/>
      <c r="F2" s="1042"/>
    </row>
    <row r="3" spans="1:6" s="57" customFormat="1" ht="15.75" x14ac:dyDescent="0.25">
      <c r="A3" s="81" t="s">
        <v>878</v>
      </c>
      <c r="B3" s="81"/>
      <c r="C3" s="81"/>
      <c r="D3" s="76"/>
      <c r="E3" s="76"/>
      <c r="F3" s="76"/>
    </row>
    <row r="4" spans="1:6" ht="13.5" thickBot="1" x14ac:dyDescent="0.25">
      <c r="A4" s="76"/>
      <c r="B4" s="76"/>
      <c r="C4" s="238"/>
      <c r="D4" s="76"/>
      <c r="E4" s="1031" t="s">
        <v>20</v>
      </c>
      <c r="F4" s="1031"/>
    </row>
    <row r="5" spans="1:6" ht="30" customHeight="1" thickBot="1" x14ac:dyDescent="0.25">
      <c r="A5" s="1043" t="s">
        <v>24</v>
      </c>
      <c r="B5" s="239" t="s">
        <v>740</v>
      </c>
      <c r="C5" s="240"/>
      <c r="D5" s="1047" t="s">
        <v>25</v>
      </c>
      <c r="E5" s="1045" t="s">
        <v>807</v>
      </c>
      <c r="F5" s="1046"/>
    </row>
    <row r="6" spans="1:6" ht="26.25" thickBot="1" x14ac:dyDescent="0.25">
      <c r="A6" s="1044"/>
      <c r="B6" s="241" t="s">
        <v>741</v>
      </c>
      <c r="C6" s="242" t="s">
        <v>742</v>
      </c>
      <c r="D6" s="1048"/>
      <c r="E6" s="243" t="s">
        <v>16</v>
      </c>
      <c r="F6" s="243" t="s">
        <v>17</v>
      </c>
    </row>
    <row r="7" spans="1:6" ht="13.5" thickBot="1" x14ac:dyDescent="0.25">
      <c r="A7" s="244">
        <v>1</v>
      </c>
      <c r="B7" s="244">
        <v>2</v>
      </c>
      <c r="C7" s="244" t="s">
        <v>743</v>
      </c>
      <c r="D7" s="244">
        <v>4</v>
      </c>
      <c r="E7" s="244">
        <v>5</v>
      </c>
      <c r="F7" s="244">
        <v>6</v>
      </c>
    </row>
    <row r="8" spans="1:6" ht="32.25" thickBot="1" x14ac:dyDescent="0.25">
      <c r="A8" s="245">
        <v>4000</v>
      </c>
      <c r="B8" s="246" t="s">
        <v>879</v>
      </c>
      <c r="C8" s="247"/>
      <c r="D8" s="717">
        <f>E8+F8-Sheet1!F141</f>
        <v>3672088.7</v>
      </c>
      <c r="E8" s="717">
        <f>E10</f>
        <v>2259088.7000000002</v>
      </c>
      <c r="F8" s="754">
        <f>F171+F206</f>
        <v>1763000</v>
      </c>
    </row>
    <row r="9" spans="1:6" ht="13.5" thickBot="1" x14ac:dyDescent="0.25">
      <c r="A9" s="245"/>
      <c r="B9" s="248" t="s">
        <v>811</v>
      </c>
      <c r="C9" s="247"/>
      <c r="D9" s="249"/>
      <c r="E9" s="250"/>
      <c r="F9" s="251"/>
    </row>
    <row r="10" spans="1:6" ht="42" customHeight="1" thickBot="1" x14ac:dyDescent="0.25">
      <c r="A10" s="245">
        <v>4050</v>
      </c>
      <c r="B10" s="252" t="s">
        <v>880</v>
      </c>
      <c r="C10" s="253" t="s">
        <v>250</v>
      </c>
      <c r="D10" s="717">
        <f>E10-Sheet1!F141</f>
        <v>1909088.7000000002</v>
      </c>
      <c r="E10" s="717">
        <f>E12+E25+E68+E83+E93++E127+E142+E115</f>
        <v>2259088.7000000002</v>
      </c>
      <c r="F10" s="755" t="str">
        <f>F12</f>
        <v xml:space="preserve"> X</v>
      </c>
    </row>
    <row r="11" spans="1:6" ht="13.5" thickBot="1" x14ac:dyDescent="0.25">
      <c r="A11" s="245"/>
      <c r="B11" s="248" t="s">
        <v>811</v>
      </c>
      <c r="C11" s="254"/>
      <c r="D11" s="255"/>
      <c r="E11" s="256"/>
      <c r="F11" s="257"/>
    </row>
    <row r="12" spans="1:6" ht="30.75" customHeight="1" thickBot="1" x14ac:dyDescent="0.25">
      <c r="A12" s="245">
        <v>4100</v>
      </c>
      <c r="B12" s="258" t="s">
        <v>881</v>
      </c>
      <c r="C12" s="259" t="s">
        <v>250</v>
      </c>
      <c r="D12" s="708">
        <f>E12</f>
        <v>550138.69999999995</v>
      </c>
      <c r="E12" s="708">
        <f>E14+E19+E22</f>
        <v>550138.69999999995</v>
      </c>
      <c r="F12" s="260" t="str">
        <f>F22</f>
        <v xml:space="preserve"> X</v>
      </c>
    </row>
    <row r="13" spans="1:6" ht="13.5" thickBot="1" x14ac:dyDescent="0.25">
      <c r="A13" s="261"/>
      <c r="B13" s="262" t="s">
        <v>811</v>
      </c>
      <c r="C13" s="263"/>
      <c r="D13" s="264"/>
      <c r="E13" s="265"/>
      <c r="F13" s="266"/>
    </row>
    <row r="14" spans="1:6" ht="24.75" thickBot="1" x14ac:dyDescent="0.25">
      <c r="A14" s="245">
        <v>4110</v>
      </c>
      <c r="B14" s="267" t="s">
        <v>882</v>
      </c>
      <c r="C14" s="259" t="s">
        <v>250</v>
      </c>
      <c r="D14" s="708">
        <f>E14</f>
        <v>550138.69999999995</v>
      </c>
      <c r="E14" s="742">
        <f>E16+E17+E18</f>
        <v>550138.69999999995</v>
      </c>
      <c r="F14" s="268" t="s">
        <v>259</v>
      </c>
    </row>
    <row r="15" spans="1:6" ht="13.5" thickBot="1" x14ac:dyDescent="0.25">
      <c r="A15" s="269"/>
      <c r="B15" s="270" t="s">
        <v>808</v>
      </c>
      <c r="C15" s="271"/>
      <c r="D15" s="272"/>
      <c r="E15" s="273"/>
      <c r="F15" s="274"/>
    </row>
    <row r="16" spans="1:6" ht="24" x14ac:dyDescent="0.2">
      <c r="A16" s="275">
        <v>4111</v>
      </c>
      <c r="B16" s="276" t="s">
        <v>744</v>
      </c>
      <c r="C16" s="277" t="s">
        <v>102</v>
      </c>
      <c r="D16" s="722">
        <f>E16</f>
        <v>480138.7</v>
      </c>
      <c r="E16" s="723">
        <f>Sheet6!H15+Sheet6!H83+Sheet6!H261+Sheet6!H396+Sheet6!H459+Sheet6!H610+Sheet6!H626+Sheet6!H714</f>
        <v>480138.7</v>
      </c>
      <c r="F16" s="278" t="s">
        <v>259</v>
      </c>
    </row>
    <row r="17" spans="1:10" ht="24" x14ac:dyDescent="0.2">
      <c r="A17" s="275">
        <v>4112</v>
      </c>
      <c r="B17" s="276" t="s">
        <v>745</v>
      </c>
      <c r="C17" s="279" t="s">
        <v>103</v>
      </c>
      <c r="D17" s="722">
        <f>E17</f>
        <v>70000</v>
      </c>
      <c r="E17" s="739">
        <f>Sheet6!G23+Sheet6!G86+Sheet6!H807+Sheet6!H627</f>
        <v>70000</v>
      </c>
      <c r="F17" s="278" t="s">
        <v>259</v>
      </c>
    </row>
    <row r="18" spans="1:10" ht="13.5" thickBot="1" x14ac:dyDescent="0.25">
      <c r="A18" s="280">
        <v>4114</v>
      </c>
      <c r="B18" s="281" t="s">
        <v>746</v>
      </c>
      <c r="C18" s="282" t="s">
        <v>101</v>
      </c>
      <c r="D18" s="740">
        <f>E18</f>
        <v>0</v>
      </c>
      <c r="E18" s="741">
        <f>Sheet6!H16</f>
        <v>0</v>
      </c>
      <c r="F18" s="283" t="s">
        <v>259</v>
      </c>
    </row>
    <row r="19" spans="1:10" ht="24.75" thickBot="1" x14ac:dyDescent="0.25">
      <c r="A19" s="245">
        <v>4120</v>
      </c>
      <c r="B19" s="284" t="s">
        <v>883</v>
      </c>
      <c r="C19" s="259" t="s">
        <v>250</v>
      </c>
      <c r="D19" s="716">
        <f>E19</f>
        <v>0</v>
      </c>
      <c r="E19" s="746">
        <f>E21</f>
        <v>0</v>
      </c>
      <c r="F19" s="268" t="s">
        <v>259</v>
      </c>
    </row>
    <row r="20" spans="1:10" ht="13.5" thickBot="1" x14ac:dyDescent="0.25">
      <c r="A20" s="269"/>
      <c r="B20" s="270" t="s">
        <v>808</v>
      </c>
      <c r="C20" s="271"/>
      <c r="D20" s="272"/>
      <c r="E20" s="273"/>
      <c r="F20" s="274"/>
    </row>
    <row r="21" spans="1:10" ht="13.5" customHeight="1" thickBot="1" x14ac:dyDescent="0.25">
      <c r="A21" s="280">
        <v>4121</v>
      </c>
      <c r="B21" s="281" t="s">
        <v>747</v>
      </c>
      <c r="C21" s="282" t="s">
        <v>104</v>
      </c>
      <c r="D21" s="740">
        <f>E21</f>
        <v>0</v>
      </c>
      <c r="E21" s="285"/>
      <c r="F21" s="283" t="s">
        <v>259</v>
      </c>
    </row>
    <row r="22" spans="1:10" ht="25.5" customHeight="1" thickBot="1" x14ac:dyDescent="0.25">
      <c r="A22" s="245">
        <v>4130</v>
      </c>
      <c r="B22" s="284" t="s">
        <v>884</v>
      </c>
      <c r="C22" s="259" t="s">
        <v>250</v>
      </c>
      <c r="D22" s="708">
        <f>E22</f>
        <v>0</v>
      </c>
      <c r="E22" s="742">
        <f>E24</f>
        <v>0</v>
      </c>
      <c r="F22" s="286" t="s">
        <v>259</v>
      </c>
    </row>
    <row r="23" spans="1:10" ht="13.5" thickBot="1" x14ac:dyDescent="0.25">
      <c r="A23" s="269"/>
      <c r="B23" s="270" t="s">
        <v>808</v>
      </c>
      <c r="C23" s="271"/>
      <c r="D23" s="745"/>
      <c r="E23" s="287"/>
      <c r="F23" s="274"/>
    </row>
    <row r="24" spans="1:10" ht="13.5" customHeight="1" thickBot="1" x14ac:dyDescent="0.25">
      <c r="A24" s="288">
        <v>4131</v>
      </c>
      <c r="B24" s="289" t="s">
        <v>105</v>
      </c>
      <c r="C24" s="290" t="s">
        <v>106</v>
      </c>
      <c r="D24" s="723">
        <f>E24</f>
        <v>0</v>
      </c>
      <c r="E24" s="723"/>
      <c r="F24" s="286" t="s">
        <v>260</v>
      </c>
    </row>
    <row r="25" spans="1:10" ht="36" customHeight="1" thickBot="1" x14ac:dyDescent="0.25">
      <c r="A25" s="245">
        <v>4200</v>
      </c>
      <c r="B25" s="291" t="s">
        <v>885</v>
      </c>
      <c r="C25" s="259" t="s">
        <v>250</v>
      </c>
      <c r="D25" s="708">
        <f>E25</f>
        <v>379650</v>
      </c>
      <c r="E25" s="742">
        <f>E27+E36+E41+E51+E54+E58</f>
        <v>379650</v>
      </c>
      <c r="F25" s="268" t="s">
        <v>259</v>
      </c>
    </row>
    <row r="26" spans="1:10" ht="13.5" thickBot="1" x14ac:dyDescent="0.25">
      <c r="A26" s="261"/>
      <c r="B26" s="262" t="s">
        <v>811</v>
      </c>
      <c r="C26" s="263"/>
      <c r="D26" s="264"/>
      <c r="E26" s="265"/>
      <c r="F26" s="266"/>
    </row>
    <row r="27" spans="1:10" ht="33.75" thickBot="1" x14ac:dyDescent="0.25">
      <c r="A27" s="245">
        <v>4210</v>
      </c>
      <c r="B27" s="284" t="s">
        <v>886</v>
      </c>
      <c r="C27" s="259" t="s">
        <v>250</v>
      </c>
      <c r="D27" s="708">
        <f>E27</f>
        <v>137800</v>
      </c>
      <c r="E27" s="742">
        <f>E29+E30+E31+E32+E33+E34+E35</f>
        <v>137800</v>
      </c>
      <c r="F27" s="268" t="s">
        <v>259</v>
      </c>
    </row>
    <row r="28" spans="1:10" ht="13.5" thickBot="1" x14ac:dyDescent="0.25">
      <c r="A28" s="269"/>
      <c r="B28" s="270" t="s">
        <v>808</v>
      </c>
      <c r="C28" s="271"/>
      <c r="D28" s="743">
        <f t="shared" ref="D28:D67" si="0">E28</f>
        <v>0</v>
      </c>
      <c r="E28" s="273"/>
      <c r="F28" s="274"/>
    </row>
    <row r="29" spans="1:10" ht="22.5" customHeight="1" x14ac:dyDescent="0.2">
      <c r="A29" s="275">
        <v>4211</v>
      </c>
      <c r="B29" s="276" t="s">
        <v>107</v>
      </c>
      <c r="C29" s="279" t="s">
        <v>108</v>
      </c>
      <c r="D29" s="722">
        <f t="shared" si="0"/>
        <v>1000</v>
      </c>
      <c r="E29" s="294">
        <f>Sheet6!H130</f>
        <v>1000</v>
      </c>
      <c r="F29" s="278" t="s">
        <v>259</v>
      </c>
    </row>
    <row r="30" spans="1:10" x14ac:dyDescent="0.2">
      <c r="A30" s="275">
        <v>4212</v>
      </c>
      <c r="B30" s="293" t="s">
        <v>887</v>
      </c>
      <c r="C30" s="279" t="s">
        <v>109</v>
      </c>
      <c r="D30" s="722">
        <f t="shared" si="0"/>
        <v>85000</v>
      </c>
      <c r="E30" s="294">
        <f>Sheet6!H28+Sheet6!H114+Sheet6!H473+Sheet6!H635+Sheet6!H721</f>
        <v>85000</v>
      </c>
      <c r="F30" s="278" t="s">
        <v>259</v>
      </c>
    </row>
    <row r="31" spans="1:10" x14ac:dyDescent="0.2">
      <c r="A31" s="275">
        <v>4213</v>
      </c>
      <c r="B31" s="276" t="s">
        <v>748</v>
      </c>
      <c r="C31" s="279" t="s">
        <v>110</v>
      </c>
      <c r="D31" s="722">
        <f t="shared" si="0"/>
        <v>26300</v>
      </c>
      <c r="E31" s="294">
        <f>Sheet6!H29+Sheet6!H460+Sheet6!H279</f>
        <v>26300</v>
      </c>
      <c r="F31" s="278" t="s">
        <v>259</v>
      </c>
    </row>
    <row r="32" spans="1:10" ht="14.25" x14ac:dyDescent="0.2">
      <c r="A32" s="275">
        <v>4214</v>
      </c>
      <c r="B32" s="276" t="s">
        <v>749</v>
      </c>
      <c r="C32" s="279" t="s">
        <v>111</v>
      </c>
      <c r="D32" s="722">
        <f t="shared" si="0"/>
        <v>9000</v>
      </c>
      <c r="E32" s="294">
        <f>Sheet6!H27+Sheet6!H611+Sheet6!H631</f>
        <v>9000</v>
      </c>
      <c r="F32" s="278" t="s">
        <v>259</v>
      </c>
      <c r="J32" s="810"/>
    </row>
    <row r="33" spans="1:12" ht="14.25" x14ac:dyDescent="0.2">
      <c r="A33" s="275">
        <v>4215</v>
      </c>
      <c r="B33" s="276" t="s">
        <v>750</v>
      </c>
      <c r="C33" s="279" t="s">
        <v>112</v>
      </c>
      <c r="D33" s="722">
        <f t="shared" si="0"/>
        <v>1500</v>
      </c>
      <c r="E33" s="811">
        <f>Sheet6!H17</f>
        <v>1500</v>
      </c>
      <c r="F33" s="278" t="s">
        <v>259</v>
      </c>
      <c r="J33" s="810"/>
    </row>
    <row r="34" spans="1:12" ht="17.25" customHeight="1" x14ac:dyDescent="0.2">
      <c r="A34" s="275">
        <v>4216</v>
      </c>
      <c r="B34" s="276" t="s">
        <v>751</v>
      </c>
      <c r="C34" s="279" t="s">
        <v>113</v>
      </c>
      <c r="D34" s="722">
        <f t="shared" si="0"/>
        <v>15000</v>
      </c>
      <c r="E34" s="294">
        <f>Sheet6!H30</f>
        <v>15000</v>
      </c>
      <c r="F34" s="278" t="s">
        <v>259</v>
      </c>
      <c r="J34" s="810"/>
    </row>
    <row r="35" spans="1:12" ht="15" thickBot="1" x14ac:dyDescent="0.25">
      <c r="A35" s="280">
        <v>4217</v>
      </c>
      <c r="B35" s="281" t="s">
        <v>752</v>
      </c>
      <c r="C35" s="282" t="s">
        <v>114</v>
      </c>
      <c r="D35" s="740">
        <f t="shared" si="0"/>
        <v>0</v>
      </c>
      <c r="E35" s="285"/>
      <c r="F35" s="283" t="s">
        <v>259</v>
      </c>
      <c r="J35" s="810"/>
    </row>
    <row r="36" spans="1:12" ht="24.75" thickBot="1" x14ac:dyDescent="0.25">
      <c r="A36" s="245">
        <v>4220</v>
      </c>
      <c r="B36" s="284" t="s">
        <v>888</v>
      </c>
      <c r="C36" s="259" t="s">
        <v>250</v>
      </c>
      <c r="D36" s="708">
        <f t="shared" si="0"/>
        <v>10500</v>
      </c>
      <c r="E36" s="742">
        <f>E38+E39+E40</f>
        <v>10500</v>
      </c>
      <c r="F36" s="268" t="s">
        <v>259</v>
      </c>
      <c r="J36" s="810"/>
    </row>
    <row r="37" spans="1:12" ht="15" thickBot="1" x14ac:dyDescent="0.25">
      <c r="A37" s="269"/>
      <c r="B37" s="270" t="s">
        <v>808</v>
      </c>
      <c r="C37" s="271"/>
      <c r="D37" s="745">
        <f t="shared" si="0"/>
        <v>0</v>
      </c>
      <c r="E37" s="287"/>
      <c r="F37" s="274"/>
      <c r="J37" s="810"/>
    </row>
    <row r="38" spans="1:12" ht="14.25" x14ac:dyDescent="0.2">
      <c r="A38" s="275">
        <v>4221</v>
      </c>
      <c r="B38" s="276" t="s">
        <v>753</v>
      </c>
      <c r="C38" s="295">
        <v>4221</v>
      </c>
      <c r="D38" s="722">
        <f t="shared" si="0"/>
        <v>500</v>
      </c>
      <c r="E38" s="294">
        <f>Sheet6!H34+Sheet6!H612</f>
        <v>500</v>
      </c>
      <c r="F38" s="278" t="s">
        <v>259</v>
      </c>
      <c r="J38" s="810"/>
    </row>
    <row r="39" spans="1:12" ht="14.25" x14ac:dyDescent="0.2">
      <c r="A39" s="275">
        <v>4222</v>
      </c>
      <c r="B39" s="276" t="s">
        <v>754</v>
      </c>
      <c r="C39" s="279" t="s">
        <v>212</v>
      </c>
      <c r="D39" s="722">
        <f t="shared" si="0"/>
        <v>10000</v>
      </c>
      <c r="E39" s="294">
        <f>Sheet6!H35</f>
        <v>10000</v>
      </c>
      <c r="F39" s="278" t="s">
        <v>259</v>
      </c>
      <c r="J39" s="810"/>
    </row>
    <row r="40" spans="1:12" ht="15" thickBot="1" x14ac:dyDescent="0.25">
      <c r="A40" s="280">
        <v>4223</v>
      </c>
      <c r="B40" s="281" t="s">
        <v>755</v>
      </c>
      <c r="C40" s="282" t="s">
        <v>213</v>
      </c>
      <c r="D40" s="740">
        <f t="shared" si="0"/>
        <v>0</v>
      </c>
      <c r="E40" s="285">
        <f>Sheet6!H18</f>
        <v>0</v>
      </c>
      <c r="F40" s="283" t="s">
        <v>259</v>
      </c>
      <c r="J40" s="810"/>
    </row>
    <row r="41" spans="1:12" ht="45.75" thickBot="1" x14ac:dyDescent="0.25">
      <c r="A41" s="245">
        <v>4230</v>
      </c>
      <c r="B41" s="284" t="s">
        <v>889</v>
      </c>
      <c r="C41" s="259" t="s">
        <v>250</v>
      </c>
      <c r="D41" s="708">
        <f t="shared" si="0"/>
        <v>67550</v>
      </c>
      <c r="E41" s="742">
        <f>E43+E44+E45+E46+E47+E48+E49+E50</f>
        <v>67550</v>
      </c>
      <c r="F41" s="268" t="s">
        <v>259</v>
      </c>
      <c r="J41" s="810"/>
    </row>
    <row r="42" spans="1:12" ht="15" thickBot="1" x14ac:dyDescent="0.25">
      <c r="A42" s="269"/>
      <c r="B42" s="270" t="s">
        <v>808</v>
      </c>
      <c r="C42" s="271"/>
      <c r="D42" s="743">
        <f t="shared" si="0"/>
        <v>0</v>
      </c>
      <c r="E42" s="273"/>
      <c r="F42" s="274"/>
      <c r="J42" s="810"/>
    </row>
    <row r="43" spans="1:12" ht="14.25" x14ac:dyDescent="0.2">
      <c r="A43" s="275">
        <v>4231</v>
      </c>
      <c r="B43" s="276" t="s">
        <v>756</v>
      </c>
      <c r="C43" s="279" t="s">
        <v>214</v>
      </c>
      <c r="D43" s="722">
        <f t="shared" si="0"/>
        <v>0</v>
      </c>
      <c r="E43" s="294">
        <f>Sheet6!G93+Sheet6!G655+Sheet6!G722+Sheet6!G777+Sheet6!G507</f>
        <v>0</v>
      </c>
      <c r="F43" s="278" t="s">
        <v>259</v>
      </c>
      <c r="J43" s="810"/>
    </row>
    <row r="44" spans="1:12" ht="14.25" x14ac:dyDescent="0.2">
      <c r="A44" s="275">
        <v>4232</v>
      </c>
      <c r="B44" s="276" t="s">
        <v>757</v>
      </c>
      <c r="C44" s="279" t="s">
        <v>215</v>
      </c>
      <c r="D44" s="722">
        <f t="shared" si="0"/>
        <v>5000</v>
      </c>
      <c r="E44" s="294">
        <f>Sheet6!H38+Sheet6!H92+Sheet6!H115</f>
        <v>5000</v>
      </c>
      <c r="F44" s="278" t="s">
        <v>259</v>
      </c>
      <c r="J44" s="810"/>
    </row>
    <row r="45" spans="1:12" ht="24" x14ac:dyDescent="0.2">
      <c r="A45" s="275">
        <v>4233</v>
      </c>
      <c r="B45" s="276" t="s">
        <v>758</v>
      </c>
      <c r="C45" s="279" t="s">
        <v>216</v>
      </c>
      <c r="D45" s="722">
        <f t="shared" si="0"/>
        <v>2000</v>
      </c>
      <c r="E45" s="294">
        <f>Sheet6!H19</f>
        <v>2000</v>
      </c>
      <c r="F45" s="278" t="s">
        <v>259</v>
      </c>
      <c r="J45" s="810"/>
    </row>
    <row r="46" spans="1:12" ht="14.25" x14ac:dyDescent="0.2">
      <c r="A46" s="275">
        <v>4234</v>
      </c>
      <c r="B46" s="276" t="s">
        <v>759</v>
      </c>
      <c r="C46" s="279" t="s">
        <v>217</v>
      </c>
      <c r="D46" s="722">
        <f t="shared" si="0"/>
        <v>2000</v>
      </c>
      <c r="E46" s="294">
        <f>Sheet6!H33</f>
        <v>2000</v>
      </c>
      <c r="F46" s="278" t="s">
        <v>259</v>
      </c>
      <c r="J46" s="810"/>
    </row>
    <row r="47" spans="1:12" ht="14.25" x14ac:dyDescent="0.2">
      <c r="A47" s="275">
        <v>4235</v>
      </c>
      <c r="B47" s="296" t="s">
        <v>760</v>
      </c>
      <c r="C47" s="297">
        <v>4235</v>
      </c>
      <c r="D47" s="722">
        <f t="shared" si="0"/>
        <v>1500</v>
      </c>
      <c r="E47" s="294">
        <f>Sheet6!H39</f>
        <v>1500</v>
      </c>
      <c r="F47" s="278" t="s">
        <v>259</v>
      </c>
      <c r="J47" s="810"/>
    </row>
    <row r="48" spans="1:12" ht="24" x14ac:dyDescent="0.2">
      <c r="A48" s="275">
        <v>4236</v>
      </c>
      <c r="B48" s="276" t="s">
        <v>761</v>
      </c>
      <c r="C48" s="279" t="s">
        <v>218</v>
      </c>
      <c r="D48" s="722">
        <f t="shared" si="0"/>
        <v>3000</v>
      </c>
      <c r="E48" s="294">
        <f>Sheet6!H118</f>
        <v>3000</v>
      </c>
      <c r="F48" s="278" t="s">
        <v>259</v>
      </c>
      <c r="J48" s="810"/>
      <c r="L48" s="810"/>
    </row>
    <row r="49" spans="1:12" ht="14.25" x14ac:dyDescent="0.2">
      <c r="A49" s="275">
        <v>4237</v>
      </c>
      <c r="B49" s="276" t="s">
        <v>762</v>
      </c>
      <c r="C49" s="279" t="s">
        <v>219</v>
      </c>
      <c r="D49" s="722">
        <f t="shared" si="0"/>
        <v>4500</v>
      </c>
      <c r="E49" s="294">
        <f>Sheet6!H20+Sheet6!H119+Sheet6!H642</f>
        <v>4500</v>
      </c>
      <c r="F49" s="278" t="s">
        <v>259</v>
      </c>
      <c r="J49" s="810"/>
      <c r="L49" s="810"/>
    </row>
    <row r="50" spans="1:12" ht="15" thickBot="1" x14ac:dyDescent="0.25">
      <c r="A50" s="280">
        <v>4238</v>
      </c>
      <c r="B50" s="281" t="s">
        <v>763</v>
      </c>
      <c r="C50" s="282" t="s">
        <v>220</v>
      </c>
      <c r="D50" s="744">
        <f t="shared" si="0"/>
        <v>49550</v>
      </c>
      <c r="E50" s="285">
        <f>Sheet6!H22+Sheet6!H127+Sheet6!H186+Sheet6!H262+Sheet6!H280+Sheet6!H315+Sheet6!H397+Sheet6!H461+Sheet6!H643+Sheet6!H476</f>
        <v>49550</v>
      </c>
      <c r="F50" s="283" t="s">
        <v>259</v>
      </c>
      <c r="J50" s="810"/>
      <c r="L50" s="810"/>
    </row>
    <row r="51" spans="1:12" ht="24.75" thickBot="1" x14ac:dyDescent="0.25">
      <c r="A51" s="245">
        <v>4240</v>
      </c>
      <c r="B51" s="284" t="s">
        <v>890</v>
      </c>
      <c r="C51" s="259" t="s">
        <v>250</v>
      </c>
      <c r="D51" s="708">
        <f t="shared" si="0"/>
        <v>20000</v>
      </c>
      <c r="E51" s="742">
        <f>E53</f>
        <v>20000</v>
      </c>
      <c r="F51" s="268" t="s">
        <v>259</v>
      </c>
      <c r="J51" s="810"/>
      <c r="L51" s="810"/>
    </row>
    <row r="52" spans="1:12" ht="14.25" x14ac:dyDescent="0.2">
      <c r="A52" s="269"/>
      <c r="B52" s="298" t="s">
        <v>808</v>
      </c>
      <c r="C52" s="271"/>
      <c r="D52" s="745">
        <f t="shared" si="0"/>
        <v>0</v>
      </c>
      <c r="E52" s="287"/>
      <c r="F52" s="274"/>
      <c r="J52" s="810"/>
      <c r="L52" s="810"/>
    </row>
    <row r="53" spans="1:12" ht="15" thickBot="1" x14ac:dyDescent="0.25">
      <c r="A53" s="280">
        <v>4241</v>
      </c>
      <c r="B53" s="299" t="s">
        <v>764</v>
      </c>
      <c r="C53" s="282" t="s">
        <v>221</v>
      </c>
      <c r="D53" s="744">
        <f t="shared" si="0"/>
        <v>20000</v>
      </c>
      <c r="E53" s="300">
        <f>Sheet6!H36+Sheet6!H116+Sheet6!H629+Sheet6!H723</f>
        <v>20000</v>
      </c>
      <c r="F53" s="283" t="s">
        <v>259</v>
      </c>
      <c r="J53" s="810"/>
      <c r="L53" s="810"/>
    </row>
    <row r="54" spans="1:12" ht="28.5" customHeight="1" thickBot="1" x14ac:dyDescent="0.25">
      <c r="A54" s="245">
        <v>4250</v>
      </c>
      <c r="B54" s="284" t="s">
        <v>891</v>
      </c>
      <c r="C54" s="259" t="s">
        <v>250</v>
      </c>
      <c r="D54" s="708">
        <f t="shared" si="0"/>
        <v>27000</v>
      </c>
      <c r="E54" s="742">
        <f>E56+E57</f>
        <v>27000</v>
      </c>
      <c r="F54" s="268" t="s">
        <v>259</v>
      </c>
      <c r="J54" s="810"/>
      <c r="L54" s="810"/>
    </row>
    <row r="55" spans="1:12" ht="14.25" x14ac:dyDescent="0.2">
      <c r="A55" s="269"/>
      <c r="B55" s="298" t="s">
        <v>808</v>
      </c>
      <c r="C55" s="271"/>
      <c r="D55" s="743">
        <f t="shared" si="0"/>
        <v>0</v>
      </c>
      <c r="E55" s="273"/>
      <c r="F55" s="274"/>
      <c r="J55" s="810"/>
      <c r="L55" s="1040"/>
    </row>
    <row r="56" spans="1:12" ht="24" x14ac:dyDescent="0.2">
      <c r="A56" s="275">
        <v>4251</v>
      </c>
      <c r="B56" s="276" t="s">
        <v>765</v>
      </c>
      <c r="C56" s="279" t="s">
        <v>222</v>
      </c>
      <c r="D56" s="722">
        <f t="shared" si="0"/>
        <v>18000</v>
      </c>
      <c r="E56" s="301">
        <f>Sheet6!H25+Sheet6!H124+Sheet6!H474+Sheet6!H634+Sheet6!H724</f>
        <v>18000</v>
      </c>
      <c r="F56" s="278" t="s">
        <v>259</v>
      </c>
      <c r="J56" s="810"/>
      <c r="L56" s="1040"/>
    </row>
    <row r="57" spans="1:12" ht="24.75" thickBot="1" x14ac:dyDescent="0.25">
      <c r="A57" s="280">
        <v>4252</v>
      </c>
      <c r="B57" s="281" t="s">
        <v>766</v>
      </c>
      <c r="C57" s="282" t="s">
        <v>223</v>
      </c>
      <c r="D57" s="744">
        <f t="shared" si="0"/>
        <v>9000</v>
      </c>
      <c r="E57" s="744">
        <f>Sheet6!H37+Sheet6!H614</f>
        <v>9000</v>
      </c>
      <c r="F57" s="283" t="s">
        <v>259</v>
      </c>
      <c r="J57" s="810"/>
    </row>
    <row r="58" spans="1:12" ht="33.75" thickBot="1" x14ac:dyDescent="0.25">
      <c r="A58" s="245">
        <v>4260</v>
      </c>
      <c r="B58" s="284" t="s">
        <v>892</v>
      </c>
      <c r="C58" s="259" t="s">
        <v>250</v>
      </c>
      <c r="D58" s="708">
        <f t="shared" si="0"/>
        <v>116800</v>
      </c>
      <c r="E58" s="742">
        <f>E60+E61+E62+E63+E64+E65+E66+E67</f>
        <v>116800</v>
      </c>
      <c r="F58" s="268" t="s">
        <v>259</v>
      </c>
      <c r="J58" s="810"/>
    </row>
    <row r="59" spans="1:12" ht="15" thickBot="1" x14ac:dyDescent="0.25">
      <c r="A59" s="269"/>
      <c r="B59" s="270" t="s">
        <v>808</v>
      </c>
      <c r="C59" s="271"/>
      <c r="D59" s="743">
        <f t="shared" si="0"/>
        <v>0</v>
      </c>
      <c r="E59" s="273"/>
      <c r="F59" s="274"/>
      <c r="J59" s="810"/>
    </row>
    <row r="60" spans="1:12" ht="14.25" x14ac:dyDescent="0.2">
      <c r="A60" s="275">
        <v>4261</v>
      </c>
      <c r="B60" s="276" t="s">
        <v>774</v>
      </c>
      <c r="C60" s="279" t="s">
        <v>224</v>
      </c>
      <c r="D60" s="722">
        <f t="shared" si="0"/>
        <v>6000</v>
      </c>
      <c r="E60" s="294">
        <f>Sheet6!H24+Sheet6!H87+Sheet6!H615+Sheet6!H630+Sheet6!H644+Sheet6!H716</f>
        <v>6000</v>
      </c>
      <c r="F60" s="278" t="s">
        <v>259</v>
      </c>
      <c r="J60" s="810"/>
    </row>
    <row r="61" spans="1:12" x14ac:dyDescent="0.2">
      <c r="A61" s="275">
        <v>4262</v>
      </c>
      <c r="B61" s="276" t="s">
        <v>775</v>
      </c>
      <c r="C61" s="279" t="s">
        <v>225</v>
      </c>
      <c r="D61" s="725">
        <f t="shared" si="0"/>
        <v>0</v>
      </c>
      <c r="E61" s="292"/>
      <c r="F61" s="278" t="s">
        <v>259</v>
      </c>
    </row>
    <row r="62" spans="1:12" ht="24" x14ac:dyDescent="0.2">
      <c r="A62" s="275">
        <v>4263</v>
      </c>
      <c r="B62" s="276" t="s">
        <v>123</v>
      </c>
      <c r="C62" s="279" t="s">
        <v>226</v>
      </c>
      <c r="D62" s="725">
        <f t="shared" si="0"/>
        <v>0</v>
      </c>
      <c r="E62" s="292"/>
      <c r="F62" s="278" t="s">
        <v>259</v>
      </c>
    </row>
    <row r="63" spans="1:12" x14ac:dyDescent="0.2">
      <c r="A63" s="275">
        <v>4264</v>
      </c>
      <c r="B63" s="276" t="s">
        <v>776</v>
      </c>
      <c r="C63" s="279" t="s">
        <v>227</v>
      </c>
      <c r="D63" s="722">
        <f t="shared" si="0"/>
        <v>27000</v>
      </c>
      <c r="E63" s="294">
        <f>Sheet6!H40+Sheet6!H263+Sheet6!H314+Sheet6!H398+Sheet6!H462</f>
        <v>27000</v>
      </c>
      <c r="F63" s="278" t="s">
        <v>259</v>
      </c>
    </row>
    <row r="64" spans="1:12" ht="24" x14ac:dyDescent="0.2">
      <c r="A64" s="275">
        <v>4265</v>
      </c>
      <c r="B64" s="302" t="s">
        <v>777</v>
      </c>
      <c r="C64" s="279" t="s">
        <v>228</v>
      </c>
      <c r="D64" s="725">
        <f t="shared" si="0"/>
        <v>0</v>
      </c>
      <c r="E64" s="292"/>
      <c r="F64" s="278" t="s">
        <v>259</v>
      </c>
    </row>
    <row r="65" spans="1:6" x14ac:dyDescent="0.2">
      <c r="A65" s="275">
        <v>4266</v>
      </c>
      <c r="B65" s="276" t="s">
        <v>778</v>
      </c>
      <c r="C65" s="279" t="s">
        <v>229</v>
      </c>
      <c r="D65" s="722">
        <f t="shared" si="0"/>
        <v>1000</v>
      </c>
      <c r="E65" s="294">
        <f>Sheet6!G594+Sheet6!G717+Sheet6!H117</f>
        <v>1000</v>
      </c>
      <c r="F65" s="278" t="s">
        <v>259</v>
      </c>
    </row>
    <row r="66" spans="1:6" x14ac:dyDescent="0.2">
      <c r="A66" s="275">
        <v>4267</v>
      </c>
      <c r="B66" s="276" t="s">
        <v>779</v>
      </c>
      <c r="C66" s="279" t="s">
        <v>230</v>
      </c>
      <c r="D66" s="722">
        <f t="shared" si="0"/>
        <v>20500</v>
      </c>
      <c r="E66" s="294">
        <f>Sheet6!H32+Sheet6!H120+Sheet6!H187+Sheet6!H632+Sheet6!H646+Sheet6!H718</f>
        <v>20500</v>
      </c>
      <c r="F66" s="278" t="s">
        <v>259</v>
      </c>
    </row>
    <row r="67" spans="1:6" ht="13.5" thickBot="1" x14ac:dyDescent="0.25">
      <c r="A67" s="288">
        <v>4268</v>
      </c>
      <c r="B67" s="303" t="s">
        <v>780</v>
      </c>
      <c r="C67" s="304" t="s">
        <v>231</v>
      </c>
      <c r="D67" s="748">
        <f t="shared" si="0"/>
        <v>62300</v>
      </c>
      <c r="E67" s="305">
        <f>Sheet6!H26+Sheet6!H121+Sheet6!H188+Sheet6!H463+Sheet6!H475+Sheet6!H616+Sheet6!H633+Sheet6!H645+Sheet6!H663</f>
        <v>62300</v>
      </c>
      <c r="F67" s="286" t="s">
        <v>259</v>
      </c>
    </row>
    <row r="68" spans="1:6" ht="15" customHeight="1" thickBot="1" x14ac:dyDescent="0.25">
      <c r="A68" s="245">
        <v>4300</v>
      </c>
      <c r="B68" s="284" t="s">
        <v>893</v>
      </c>
      <c r="C68" s="259" t="s">
        <v>250</v>
      </c>
      <c r="D68" s="716">
        <f>E68</f>
        <v>0</v>
      </c>
      <c r="E68" s="746">
        <f>E69+E74+E78</f>
        <v>0</v>
      </c>
      <c r="F68" s="268" t="s">
        <v>259</v>
      </c>
    </row>
    <row r="69" spans="1:6" ht="13.5" thickBot="1" x14ac:dyDescent="0.25">
      <c r="A69" s="261"/>
      <c r="B69" s="262" t="s">
        <v>811</v>
      </c>
      <c r="C69" s="263"/>
      <c r="D69" s="264"/>
      <c r="E69" s="265"/>
      <c r="F69" s="266"/>
    </row>
    <row r="70" spans="1:6" ht="13.5" thickBot="1" x14ac:dyDescent="0.25">
      <c r="A70" s="245">
        <v>4310</v>
      </c>
      <c r="B70" s="284" t="s">
        <v>894</v>
      </c>
      <c r="C70" s="259" t="s">
        <v>250</v>
      </c>
      <c r="D70" s="716">
        <f>E70</f>
        <v>0</v>
      </c>
      <c r="E70" s="746">
        <f>E72+E73</f>
        <v>0</v>
      </c>
      <c r="F70" s="268" t="s">
        <v>259</v>
      </c>
    </row>
    <row r="71" spans="1:6" x14ac:dyDescent="0.2">
      <c r="A71" s="269"/>
      <c r="B71" s="298" t="s">
        <v>808</v>
      </c>
      <c r="C71" s="271"/>
      <c r="D71" s="743"/>
      <c r="E71" s="273"/>
      <c r="F71" s="274"/>
    </row>
    <row r="72" spans="1:6" x14ac:dyDescent="0.2">
      <c r="A72" s="275">
        <v>4311</v>
      </c>
      <c r="B72" s="306" t="s">
        <v>781</v>
      </c>
      <c r="C72" s="279" t="s">
        <v>232</v>
      </c>
      <c r="D72" s="725">
        <f>E72</f>
        <v>0</v>
      </c>
      <c r="E72" s="292"/>
      <c r="F72" s="278" t="s">
        <v>259</v>
      </c>
    </row>
    <row r="73" spans="1:6" ht="13.5" thickBot="1" x14ac:dyDescent="0.25">
      <c r="A73" s="280">
        <v>4312</v>
      </c>
      <c r="B73" s="281" t="s">
        <v>782</v>
      </c>
      <c r="C73" s="282" t="s">
        <v>233</v>
      </c>
      <c r="D73" s="740">
        <f>E73</f>
        <v>0</v>
      </c>
      <c r="E73" s="285"/>
      <c r="F73" s="283" t="s">
        <v>259</v>
      </c>
    </row>
    <row r="74" spans="1:6" ht="13.5" thickBot="1" x14ac:dyDescent="0.25">
      <c r="A74" s="245">
        <v>4320</v>
      </c>
      <c r="B74" s="284" t="s">
        <v>895</v>
      </c>
      <c r="C74" s="259" t="s">
        <v>250</v>
      </c>
      <c r="D74" s="716">
        <f>E74</f>
        <v>0</v>
      </c>
      <c r="E74" s="746">
        <f>E76+E77</f>
        <v>0</v>
      </c>
      <c r="F74" s="268" t="s">
        <v>259</v>
      </c>
    </row>
    <row r="75" spans="1:6" x14ac:dyDescent="0.2">
      <c r="A75" s="269"/>
      <c r="B75" s="298" t="s">
        <v>808</v>
      </c>
      <c r="C75" s="271"/>
      <c r="D75" s="272"/>
      <c r="E75" s="273"/>
      <c r="F75" s="274"/>
    </row>
    <row r="76" spans="1:6" ht="15.75" customHeight="1" x14ac:dyDescent="0.2">
      <c r="A76" s="275">
        <v>4321</v>
      </c>
      <c r="B76" s="306" t="s">
        <v>783</v>
      </c>
      <c r="C76" s="279" t="s">
        <v>234</v>
      </c>
      <c r="D76" s="725">
        <f>E76</f>
        <v>0</v>
      </c>
      <c r="E76" s="79"/>
      <c r="F76" s="278" t="s">
        <v>259</v>
      </c>
    </row>
    <row r="77" spans="1:6" ht="13.5" thickBot="1" x14ac:dyDescent="0.25">
      <c r="A77" s="280">
        <v>4322</v>
      </c>
      <c r="B77" s="281" t="s">
        <v>784</v>
      </c>
      <c r="C77" s="282" t="s">
        <v>235</v>
      </c>
      <c r="D77" s="740">
        <f>E77</f>
        <v>0</v>
      </c>
      <c r="E77" s="307"/>
      <c r="F77" s="283" t="s">
        <v>259</v>
      </c>
    </row>
    <row r="78" spans="1:6" ht="23.25" thickBot="1" x14ac:dyDescent="0.25">
      <c r="A78" s="245">
        <v>4330</v>
      </c>
      <c r="B78" s="284" t="s">
        <v>896</v>
      </c>
      <c r="C78" s="259" t="s">
        <v>250</v>
      </c>
      <c r="D78" s="716">
        <f>E78</f>
        <v>0</v>
      </c>
      <c r="E78" s="746">
        <f>E80+E81+E82</f>
        <v>0</v>
      </c>
      <c r="F78" s="268" t="s">
        <v>259</v>
      </c>
    </row>
    <row r="79" spans="1:6" x14ac:dyDescent="0.2">
      <c r="A79" s="269"/>
      <c r="B79" s="298" t="s">
        <v>808</v>
      </c>
      <c r="C79" s="271"/>
      <c r="D79" s="272"/>
      <c r="E79" s="273"/>
      <c r="F79" s="274"/>
    </row>
    <row r="80" spans="1:6" ht="24" x14ac:dyDescent="0.2">
      <c r="A80" s="275">
        <v>4331</v>
      </c>
      <c r="B80" s="306" t="s">
        <v>785</v>
      </c>
      <c r="C80" s="279" t="s">
        <v>236</v>
      </c>
      <c r="D80" s="725">
        <f>E80</f>
        <v>0</v>
      </c>
      <c r="E80" s="292"/>
      <c r="F80" s="278" t="s">
        <v>259</v>
      </c>
    </row>
    <row r="81" spans="1:6" x14ac:dyDescent="0.2">
      <c r="A81" s="275">
        <v>4332</v>
      </c>
      <c r="B81" s="276" t="s">
        <v>786</v>
      </c>
      <c r="C81" s="279" t="s">
        <v>237</v>
      </c>
      <c r="D81" s="725">
        <f>E81</f>
        <v>0</v>
      </c>
      <c r="E81" s="292"/>
      <c r="F81" s="278" t="s">
        <v>259</v>
      </c>
    </row>
    <row r="82" spans="1:6" ht="13.5" thickBot="1" x14ac:dyDescent="0.25">
      <c r="A82" s="288">
        <v>4333</v>
      </c>
      <c r="B82" s="303" t="s">
        <v>787</v>
      </c>
      <c r="C82" s="304" t="s">
        <v>238</v>
      </c>
      <c r="D82" s="747">
        <f>E82</f>
        <v>0</v>
      </c>
      <c r="E82" s="308"/>
      <c r="F82" s="286" t="s">
        <v>259</v>
      </c>
    </row>
    <row r="83" spans="1:6" ht="13.5" thickBot="1" x14ac:dyDescent="0.25">
      <c r="A83" s="245">
        <v>4400</v>
      </c>
      <c r="B83" s="291" t="s">
        <v>897</v>
      </c>
      <c r="C83" s="259" t="s">
        <v>250</v>
      </c>
      <c r="D83" s="708">
        <f>E83</f>
        <v>906000</v>
      </c>
      <c r="E83" s="742">
        <f>E85+E89</f>
        <v>906000</v>
      </c>
      <c r="F83" s="268" t="s">
        <v>259</v>
      </c>
    </row>
    <row r="84" spans="1:6" ht="13.5" thickBot="1" x14ac:dyDescent="0.25">
      <c r="A84" s="261"/>
      <c r="B84" s="262" t="s">
        <v>811</v>
      </c>
      <c r="C84" s="263"/>
      <c r="D84" s="609"/>
      <c r="E84" s="265"/>
      <c r="F84" s="266"/>
    </row>
    <row r="85" spans="1:6" ht="24.75" thickBot="1" x14ac:dyDescent="0.25">
      <c r="A85" s="245">
        <v>4410</v>
      </c>
      <c r="B85" s="284" t="s">
        <v>898</v>
      </c>
      <c r="C85" s="259" t="s">
        <v>250</v>
      </c>
      <c r="D85" s="708">
        <f>E85</f>
        <v>906000</v>
      </c>
      <c r="E85" s="742">
        <f>E87+E88</f>
        <v>906000</v>
      </c>
      <c r="F85" s="268" t="s">
        <v>259</v>
      </c>
    </row>
    <row r="86" spans="1:6" x14ac:dyDescent="0.2">
      <c r="A86" s="269"/>
      <c r="B86" s="298" t="s">
        <v>808</v>
      </c>
      <c r="C86" s="271"/>
      <c r="D86" s="313"/>
      <c r="E86" s="273"/>
      <c r="F86" s="274"/>
    </row>
    <row r="87" spans="1:6" ht="24" x14ac:dyDescent="0.2">
      <c r="A87" s="275">
        <v>4411</v>
      </c>
      <c r="B87" s="306" t="s">
        <v>788</v>
      </c>
      <c r="C87" s="279" t="s">
        <v>239</v>
      </c>
      <c r="D87" s="722">
        <f>E87</f>
        <v>906000</v>
      </c>
      <c r="E87" s="659">
        <f>Sheet6!H778+Sheet6!H713+Sheet6!H637+Sheet6!H617+Sheet6!H601+Sheet6!H583+Sheet6!H508</f>
        <v>906000</v>
      </c>
      <c r="F87" s="278" t="s">
        <v>259</v>
      </c>
    </row>
    <row r="88" spans="1:6" ht="24.75" thickBot="1" x14ac:dyDescent="0.25">
      <c r="A88" s="280">
        <v>4412</v>
      </c>
      <c r="B88" s="281" t="s">
        <v>802</v>
      </c>
      <c r="C88" s="282" t="s">
        <v>240</v>
      </c>
      <c r="D88" s="740">
        <f>E88</f>
        <v>0</v>
      </c>
      <c r="E88" s="285"/>
      <c r="F88" s="283" t="s">
        <v>259</v>
      </c>
    </row>
    <row r="89" spans="1:6" ht="35.25" thickBot="1" x14ac:dyDescent="0.25">
      <c r="A89" s="245">
        <v>4420</v>
      </c>
      <c r="B89" s="284" t="s">
        <v>899</v>
      </c>
      <c r="C89" s="259" t="s">
        <v>250</v>
      </c>
      <c r="D89" s="749">
        <f>E89</f>
        <v>0</v>
      </c>
      <c r="E89" s="750">
        <f>E91+E92</f>
        <v>0</v>
      </c>
      <c r="F89" s="268" t="s">
        <v>259</v>
      </c>
    </row>
    <row r="90" spans="1:6" x14ac:dyDescent="0.2">
      <c r="A90" s="269"/>
      <c r="B90" s="298" t="s">
        <v>808</v>
      </c>
      <c r="C90" s="271"/>
      <c r="D90" s="660"/>
      <c r="E90" s="273"/>
      <c r="F90" s="274"/>
    </row>
    <row r="91" spans="1:6" ht="36" x14ac:dyDescent="0.2">
      <c r="A91" s="275">
        <v>4421</v>
      </c>
      <c r="B91" s="306" t="s">
        <v>955</v>
      </c>
      <c r="C91" s="279" t="s">
        <v>241</v>
      </c>
      <c r="D91" s="751">
        <f>E91</f>
        <v>0</v>
      </c>
      <c r="E91" s="126">
        <f>Sheet6!H129</f>
        <v>0</v>
      </c>
      <c r="F91" s="278" t="s">
        <v>259</v>
      </c>
    </row>
    <row r="92" spans="1:6" ht="24.75" thickBot="1" x14ac:dyDescent="0.25">
      <c r="A92" s="288">
        <v>4422</v>
      </c>
      <c r="B92" s="303" t="s">
        <v>34</v>
      </c>
      <c r="C92" s="304" t="s">
        <v>242</v>
      </c>
      <c r="D92" s="747">
        <f>E92</f>
        <v>0</v>
      </c>
      <c r="E92" s="308"/>
      <c r="F92" s="286" t="s">
        <v>259</v>
      </c>
    </row>
    <row r="93" spans="1:6" ht="23.25" thickBot="1" x14ac:dyDescent="0.25">
      <c r="A93" s="245">
        <v>4500</v>
      </c>
      <c r="B93" s="309" t="s">
        <v>900</v>
      </c>
      <c r="C93" s="259" t="s">
        <v>250</v>
      </c>
      <c r="D93" s="708">
        <f>E93</f>
        <v>0</v>
      </c>
      <c r="E93" s="742">
        <f>E95+E99+E103</f>
        <v>0</v>
      </c>
      <c r="F93" s="268" t="s">
        <v>259</v>
      </c>
    </row>
    <row r="94" spans="1:6" ht="13.5" thickBot="1" x14ac:dyDescent="0.25">
      <c r="A94" s="261"/>
      <c r="B94" s="262" t="s">
        <v>811</v>
      </c>
      <c r="C94" s="263"/>
      <c r="D94" s="264"/>
      <c r="E94" s="265"/>
      <c r="F94" s="266"/>
    </row>
    <row r="95" spans="1:6" ht="24.75" thickBot="1" x14ac:dyDescent="0.25">
      <c r="A95" s="245">
        <v>4510</v>
      </c>
      <c r="B95" s="310" t="s">
        <v>901</v>
      </c>
      <c r="C95" s="259" t="s">
        <v>250</v>
      </c>
      <c r="D95" s="716">
        <f>E95</f>
        <v>0</v>
      </c>
      <c r="E95" s="311"/>
      <c r="F95" s="268" t="s">
        <v>259</v>
      </c>
    </row>
    <row r="96" spans="1:6" ht="13.5" thickBot="1" x14ac:dyDescent="0.25">
      <c r="A96" s="269"/>
      <c r="B96" s="270" t="s">
        <v>808</v>
      </c>
      <c r="C96" s="271"/>
      <c r="D96" s="272"/>
      <c r="E96" s="273"/>
      <c r="F96" s="274"/>
    </row>
    <row r="97" spans="1:6" ht="24" x14ac:dyDescent="0.2">
      <c r="A97" s="275">
        <v>4511</v>
      </c>
      <c r="B97" s="312" t="s">
        <v>902</v>
      </c>
      <c r="C97" s="279" t="s">
        <v>243</v>
      </c>
      <c r="D97" s="725">
        <f>E97</f>
        <v>0</v>
      </c>
      <c r="E97" s="292"/>
      <c r="F97" s="278" t="s">
        <v>259</v>
      </c>
    </row>
    <row r="98" spans="1:6" ht="24.75" thickBot="1" x14ac:dyDescent="0.25">
      <c r="A98" s="280">
        <v>4512</v>
      </c>
      <c r="B98" s="281" t="s">
        <v>35</v>
      </c>
      <c r="C98" s="282" t="s">
        <v>244</v>
      </c>
      <c r="D98" s="740">
        <f>E98</f>
        <v>0</v>
      </c>
      <c r="E98" s="285"/>
      <c r="F98" s="283" t="s">
        <v>259</v>
      </c>
    </row>
    <row r="99" spans="1:6" ht="24.75" thickBot="1" x14ac:dyDescent="0.25">
      <c r="A99" s="245">
        <v>4520</v>
      </c>
      <c r="B99" s="310" t="s">
        <v>903</v>
      </c>
      <c r="C99" s="259" t="s">
        <v>250</v>
      </c>
      <c r="D99" s="716">
        <f>E99</f>
        <v>0</v>
      </c>
      <c r="E99" s="746">
        <f>E101+E102</f>
        <v>0</v>
      </c>
      <c r="F99" s="268" t="s">
        <v>259</v>
      </c>
    </row>
    <row r="100" spans="1:6" ht="13.5" thickBot="1" x14ac:dyDescent="0.25">
      <c r="A100" s="269"/>
      <c r="B100" s="270" t="s">
        <v>808</v>
      </c>
      <c r="C100" s="271"/>
      <c r="D100" s="272"/>
      <c r="E100" s="273"/>
      <c r="F100" s="274"/>
    </row>
    <row r="101" spans="1:6" ht="30" customHeight="1" x14ac:dyDescent="0.2">
      <c r="A101" s="275">
        <v>4521</v>
      </c>
      <c r="B101" s="276" t="s">
        <v>860</v>
      </c>
      <c r="C101" s="279" t="s">
        <v>245</v>
      </c>
      <c r="D101" s="725">
        <f>E101</f>
        <v>0</v>
      </c>
      <c r="E101" s="292"/>
      <c r="F101" s="278" t="s">
        <v>259</v>
      </c>
    </row>
    <row r="102" spans="1:6" ht="24.75" thickBot="1" x14ac:dyDescent="0.25">
      <c r="A102" s="280">
        <v>4522</v>
      </c>
      <c r="B102" s="281" t="s">
        <v>0</v>
      </c>
      <c r="C102" s="282" t="s">
        <v>246</v>
      </c>
      <c r="D102" s="740">
        <f>E102</f>
        <v>0</v>
      </c>
      <c r="E102" s="285"/>
      <c r="F102" s="283" t="s">
        <v>259</v>
      </c>
    </row>
    <row r="103" spans="1:6" ht="38.25" customHeight="1" thickBot="1" x14ac:dyDescent="0.25">
      <c r="A103" s="245">
        <v>4530</v>
      </c>
      <c r="B103" s="310" t="s">
        <v>904</v>
      </c>
      <c r="C103" s="259" t="s">
        <v>250</v>
      </c>
      <c r="D103" s="708">
        <f>E103+F103</f>
        <v>0</v>
      </c>
      <c r="E103" s="742">
        <f>E105+E106+E107</f>
        <v>0</v>
      </c>
      <c r="F103" s="756">
        <f>F105+F106+F107</f>
        <v>0</v>
      </c>
    </row>
    <row r="104" spans="1:6" ht="13.5" thickBot="1" x14ac:dyDescent="0.25">
      <c r="A104" s="269"/>
      <c r="B104" s="270" t="s">
        <v>808</v>
      </c>
      <c r="C104" s="271"/>
      <c r="D104" s="313"/>
      <c r="E104" s="287"/>
      <c r="F104" s="274"/>
    </row>
    <row r="105" spans="1:6" ht="38.25" customHeight="1" x14ac:dyDescent="0.2">
      <c r="A105" s="275">
        <v>4531</v>
      </c>
      <c r="B105" s="296" t="s">
        <v>861</v>
      </c>
      <c r="C105" s="277" t="s">
        <v>133</v>
      </c>
      <c r="D105" s="722">
        <f>E105+F105</f>
        <v>0</v>
      </c>
      <c r="E105" s="294"/>
      <c r="F105" s="314"/>
    </row>
    <row r="106" spans="1:6" ht="38.25" customHeight="1" x14ac:dyDescent="0.2">
      <c r="A106" s="275">
        <v>4532</v>
      </c>
      <c r="B106" s="296" t="s">
        <v>945</v>
      </c>
      <c r="C106" s="279" t="s">
        <v>134</v>
      </c>
      <c r="D106" s="725">
        <f>E106+F106</f>
        <v>0</v>
      </c>
      <c r="E106" s="292"/>
      <c r="F106" s="314"/>
    </row>
    <row r="107" spans="1:6" ht="24" x14ac:dyDescent="0.2">
      <c r="A107" s="280">
        <v>4533</v>
      </c>
      <c r="B107" s="315" t="s">
        <v>905</v>
      </c>
      <c r="C107" s="279" t="s">
        <v>135</v>
      </c>
      <c r="D107" s="725">
        <f>E107+F107</f>
        <v>0</v>
      </c>
      <c r="E107" s="727">
        <f>E109+E113+E114</f>
        <v>0</v>
      </c>
      <c r="F107" s="726">
        <f>F109+F113+F114</f>
        <v>0</v>
      </c>
    </row>
    <row r="108" spans="1:6" x14ac:dyDescent="0.2">
      <c r="A108" s="280"/>
      <c r="B108" s="316" t="s">
        <v>811</v>
      </c>
      <c r="C108" s="279"/>
      <c r="D108" s="317"/>
      <c r="E108" s="79"/>
      <c r="F108" s="278"/>
    </row>
    <row r="109" spans="1:6" ht="24" x14ac:dyDescent="0.2">
      <c r="A109" s="280">
        <v>4534</v>
      </c>
      <c r="B109" s="316" t="s">
        <v>699</v>
      </c>
      <c r="C109" s="279"/>
      <c r="D109" s="725">
        <f>E109+F109</f>
        <v>0</v>
      </c>
      <c r="E109" s="727">
        <f>E111+E112</f>
        <v>0</v>
      </c>
      <c r="F109" s="726">
        <f>F111+F112</f>
        <v>0</v>
      </c>
    </row>
    <row r="110" spans="1:6" x14ac:dyDescent="0.2">
      <c r="A110" s="280"/>
      <c r="B110" s="316" t="s">
        <v>827</v>
      </c>
      <c r="C110" s="279"/>
      <c r="D110" s="317"/>
      <c r="E110" s="79"/>
      <c r="F110" s="278"/>
    </row>
    <row r="111" spans="1:6" ht="21.75" customHeight="1" x14ac:dyDescent="0.2">
      <c r="A111" s="318">
        <v>4535</v>
      </c>
      <c r="B111" s="319" t="s">
        <v>826</v>
      </c>
      <c r="C111" s="279"/>
      <c r="D111" s="725">
        <f>E111+F111</f>
        <v>0</v>
      </c>
      <c r="E111" s="292"/>
      <c r="F111" s="314"/>
    </row>
    <row r="112" spans="1:6" x14ac:dyDescent="0.2">
      <c r="A112" s="275">
        <v>4536</v>
      </c>
      <c r="B112" s="316" t="s">
        <v>828</v>
      </c>
      <c r="C112" s="279"/>
      <c r="D112" s="725">
        <f>E112+F112</f>
        <v>0</v>
      </c>
      <c r="E112" s="292"/>
      <c r="F112" s="314"/>
    </row>
    <row r="113" spans="1:6" x14ac:dyDescent="0.2">
      <c r="A113" s="275">
        <v>4537</v>
      </c>
      <c r="B113" s="316" t="s">
        <v>829</v>
      </c>
      <c r="C113" s="279"/>
      <c r="D113" s="725">
        <f>E113+F113</f>
        <v>0</v>
      </c>
      <c r="E113" s="292"/>
      <c r="F113" s="314"/>
    </row>
    <row r="114" spans="1:6" ht="13.5" thickBot="1" x14ac:dyDescent="0.25">
      <c r="A114" s="280">
        <v>4538</v>
      </c>
      <c r="B114" s="320" t="s">
        <v>831</v>
      </c>
      <c r="C114" s="282"/>
      <c r="D114" s="740">
        <f>E114+F114</f>
        <v>0</v>
      </c>
      <c r="E114" s="285"/>
      <c r="F114" s="321"/>
    </row>
    <row r="115" spans="1:6" ht="35.25" thickBot="1" x14ac:dyDescent="0.25">
      <c r="A115" s="245">
        <v>4540</v>
      </c>
      <c r="B115" s="310" t="s">
        <v>906</v>
      </c>
      <c r="C115" s="259" t="s">
        <v>250</v>
      </c>
      <c r="D115" s="708">
        <f>D119</f>
        <v>33000</v>
      </c>
      <c r="E115" s="766">
        <f>E119</f>
        <v>33000</v>
      </c>
      <c r="F115" s="756">
        <f>F117+F118+F119</f>
        <v>0</v>
      </c>
    </row>
    <row r="116" spans="1:6" x14ac:dyDescent="0.2">
      <c r="A116" s="269"/>
      <c r="B116" s="298" t="s">
        <v>808</v>
      </c>
      <c r="C116" s="271"/>
      <c r="D116" s="743"/>
      <c r="E116" s="273"/>
      <c r="F116" s="274"/>
    </row>
    <row r="117" spans="1:6" ht="38.25" customHeight="1" x14ac:dyDescent="0.2">
      <c r="A117" s="275">
        <v>4541</v>
      </c>
      <c r="B117" s="323" t="s">
        <v>136</v>
      </c>
      <c r="C117" s="279" t="s">
        <v>138</v>
      </c>
      <c r="D117" s="725">
        <f>F117</f>
        <v>0</v>
      </c>
      <c r="E117" s="324" t="s">
        <v>259</v>
      </c>
      <c r="F117" s="314"/>
    </row>
    <row r="118" spans="1:6" ht="38.25" customHeight="1" x14ac:dyDescent="0.2">
      <c r="A118" s="275">
        <v>4542</v>
      </c>
      <c r="B118" s="296" t="s">
        <v>137</v>
      </c>
      <c r="C118" s="279" t="s">
        <v>139</v>
      </c>
      <c r="D118" s="725">
        <f>F118</f>
        <v>0</v>
      </c>
      <c r="E118" s="324" t="s">
        <v>259</v>
      </c>
      <c r="F118" s="314"/>
    </row>
    <row r="119" spans="1:6" ht="24.75" thickBot="1" x14ac:dyDescent="0.25">
      <c r="A119" s="288">
        <v>4543</v>
      </c>
      <c r="B119" s="325" t="s">
        <v>907</v>
      </c>
      <c r="C119" s="279" t="s">
        <v>140</v>
      </c>
      <c r="D119" s="812">
        <f>D126</f>
        <v>33000</v>
      </c>
      <c r="E119" s="796">
        <f>Sheet6!H126+Sheet6!H725</f>
        <v>33000</v>
      </c>
      <c r="F119" s="726">
        <f>F121+F124+F125+F126</f>
        <v>0</v>
      </c>
    </row>
    <row r="120" spans="1:6" x14ac:dyDescent="0.2">
      <c r="A120" s="280"/>
      <c r="B120" s="316" t="s">
        <v>811</v>
      </c>
      <c r="C120" s="279"/>
      <c r="D120" s="534"/>
      <c r="E120" s="409"/>
      <c r="F120" s="278"/>
    </row>
    <row r="121" spans="1:6" ht="24" x14ac:dyDescent="0.2">
      <c r="A121" s="280">
        <v>4544</v>
      </c>
      <c r="B121" s="316" t="s">
        <v>700</v>
      </c>
      <c r="C121" s="279"/>
      <c r="D121" s="722">
        <f>F121</f>
        <v>0</v>
      </c>
      <c r="E121" s="796" t="s">
        <v>259</v>
      </c>
      <c r="F121" s="726">
        <f>F123+F124</f>
        <v>0</v>
      </c>
    </row>
    <row r="122" spans="1:6" x14ac:dyDescent="0.2">
      <c r="A122" s="280"/>
      <c r="B122" s="316" t="s">
        <v>827</v>
      </c>
      <c r="C122" s="279"/>
      <c r="D122" s="534"/>
      <c r="E122" s="409"/>
      <c r="F122" s="278"/>
    </row>
    <row r="123" spans="1:6" ht="24" customHeight="1" x14ac:dyDescent="0.2">
      <c r="A123" s="318">
        <v>4545</v>
      </c>
      <c r="B123" s="319" t="s">
        <v>826</v>
      </c>
      <c r="C123" s="279"/>
      <c r="D123" s="722">
        <f>F123</f>
        <v>0</v>
      </c>
      <c r="E123" s="796" t="s">
        <v>259</v>
      </c>
      <c r="F123" s="314"/>
    </row>
    <row r="124" spans="1:6" x14ac:dyDescent="0.2">
      <c r="A124" s="275">
        <v>4546</v>
      </c>
      <c r="B124" s="326" t="s">
        <v>830</v>
      </c>
      <c r="C124" s="279"/>
      <c r="D124" s="722">
        <f>F124</f>
        <v>0</v>
      </c>
      <c r="E124" s="796" t="s">
        <v>259</v>
      </c>
      <c r="F124" s="314"/>
    </row>
    <row r="125" spans="1:6" x14ac:dyDescent="0.2">
      <c r="A125" s="275">
        <v>4547</v>
      </c>
      <c r="B125" s="316" t="s">
        <v>829</v>
      </c>
      <c r="C125" s="279"/>
      <c r="D125" s="722">
        <f>F125</f>
        <v>0</v>
      </c>
      <c r="E125" s="796" t="s">
        <v>259</v>
      </c>
      <c r="F125" s="314"/>
    </row>
    <row r="126" spans="1:6" ht="13.5" thickBot="1" x14ac:dyDescent="0.25">
      <c r="A126" s="288">
        <v>4548</v>
      </c>
      <c r="B126" s="327" t="s">
        <v>831</v>
      </c>
      <c r="C126" s="304"/>
      <c r="D126" s="748">
        <f>E126</f>
        <v>33000</v>
      </c>
      <c r="E126" s="797">
        <f>Sheet6!H126+Sheet6!H725</f>
        <v>33000</v>
      </c>
      <c r="F126" s="329"/>
    </row>
    <row r="127" spans="1:6" ht="32.25" customHeight="1" thickBot="1" x14ac:dyDescent="0.25">
      <c r="A127" s="245">
        <v>4600</v>
      </c>
      <c r="B127" s="310" t="s">
        <v>908</v>
      </c>
      <c r="C127" s="259" t="s">
        <v>250</v>
      </c>
      <c r="D127" s="708">
        <f>E127</f>
        <v>25000</v>
      </c>
      <c r="E127" s="742">
        <f>E131+E133+E139</f>
        <v>25000</v>
      </c>
      <c r="F127" s="268" t="s">
        <v>259</v>
      </c>
    </row>
    <row r="128" spans="1:6" ht="13.5" thickBot="1" x14ac:dyDescent="0.25">
      <c r="A128" s="330"/>
      <c r="B128" s="331" t="s">
        <v>811</v>
      </c>
      <c r="C128" s="332"/>
      <c r="D128" s="272"/>
      <c r="E128" s="273"/>
      <c r="F128" s="333"/>
    </row>
    <row r="129" spans="1:6" s="57" customFormat="1" x14ac:dyDescent="0.2">
      <c r="A129" s="334">
        <v>4610</v>
      </c>
      <c r="B129" s="335" t="s">
        <v>5</v>
      </c>
      <c r="C129" s="336"/>
      <c r="D129" s="725">
        <f>E129</f>
        <v>0</v>
      </c>
      <c r="E129" s="727">
        <f>E131+E132</f>
        <v>0</v>
      </c>
      <c r="F129" s="278" t="s">
        <v>260</v>
      </c>
    </row>
    <row r="130" spans="1:6" x14ac:dyDescent="0.2">
      <c r="A130" s="330"/>
      <c r="B130" s="337" t="s">
        <v>811</v>
      </c>
      <c r="C130" s="336"/>
      <c r="D130" s="317"/>
      <c r="E130" s="79"/>
      <c r="F130" s="278"/>
    </row>
    <row r="131" spans="1:6" ht="38.25" x14ac:dyDescent="0.2">
      <c r="A131" s="330">
        <v>4610</v>
      </c>
      <c r="B131" s="338" t="s">
        <v>717</v>
      </c>
      <c r="C131" s="336" t="s">
        <v>716</v>
      </c>
      <c r="D131" s="725">
        <f>E131</f>
        <v>0</v>
      </c>
      <c r="E131" s="292"/>
      <c r="F131" s="278" t="s">
        <v>259</v>
      </c>
    </row>
    <row r="132" spans="1:6" ht="26.25" thickBot="1" x14ac:dyDescent="0.25">
      <c r="A132" s="339">
        <v>4620</v>
      </c>
      <c r="B132" s="340" t="s">
        <v>7</v>
      </c>
      <c r="C132" s="341" t="s">
        <v>6</v>
      </c>
      <c r="D132" s="740">
        <f>E132</f>
        <v>0</v>
      </c>
      <c r="E132" s="285"/>
      <c r="F132" s="283" t="s">
        <v>259</v>
      </c>
    </row>
    <row r="133" spans="1:6" ht="35.25" thickBot="1" x14ac:dyDescent="0.25">
      <c r="A133" s="342">
        <v>4630</v>
      </c>
      <c r="B133" s="343" t="s">
        <v>909</v>
      </c>
      <c r="C133" s="259" t="s">
        <v>250</v>
      </c>
      <c r="D133" s="708">
        <f t="shared" ref="D133:D141" si="1">E133</f>
        <v>25000</v>
      </c>
      <c r="E133" s="742">
        <f>E135+E136+E137+E138</f>
        <v>25000</v>
      </c>
      <c r="F133" s="268" t="s">
        <v>259</v>
      </c>
    </row>
    <row r="134" spans="1:6" ht="13.5" thickBot="1" x14ac:dyDescent="0.25">
      <c r="A134" s="330"/>
      <c r="B134" s="331" t="s">
        <v>808</v>
      </c>
      <c r="C134" s="271"/>
      <c r="D134" s="743">
        <f t="shared" si="1"/>
        <v>0</v>
      </c>
      <c r="E134" s="273"/>
      <c r="F134" s="274"/>
    </row>
    <row r="135" spans="1:6" x14ac:dyDescent="0.2">
      <c r="A135" s="334">
        <v>4631</v>
      </c>
      <c r="B135" s="344" t="s">
        <v>145</v>
      </c>
      <c r="C135" s="279" t="s">
        <v>141</v>
      </c>
      <c r="D135" s="725">
        <f t="shared" si="1"/>
        <v>3000</v>
      </c>
      <c r="E135" s="292">
        <f>Sheet6!H870</f>
        <v>3000</v>
      </c>
      <c r="F135" s="278" t="s">
        <v>259</v>
      </c>
    </row>
    <row r="136" spans="1:6" ht="25.5" customHeight="1" x14ac:dyDescent="0.2">
      <c r="A136" s="334">
        <v>4632</v>
      </c>
      <c r="B136" s="344" t="s">
        <v>146</v>
      </c>
      <c r="C136" s="279" t="s">
        <v>142</v>
      </c>
      <c r="D136" s="725">
        <f t="shared" si="1"/>
        <v>0</v>
      </c>
      <c r="E136" s="292"/>
      <c r="F136" s="278" t="s">
        <v>259</v>
      </c>
    </row>
    <row r="137" spans="1:6" ht="17.25" customHeight="1" x14ac:dyDescent="0.2">
      <c r="A137" s="334">
        <v>4633</v>
      </c>
      <c r="B137" s="344" t="s">
        <v>147</v>
      </c>
      <c r="C137" s="279" t="s">
        <v>143</v>
      </c>
      <c r="D137" s="725">
        <f t="shared" si="1"/>
        <v>0</v>
      </c>
      <c r="E137" s="292"/>
      <c r="F137" s="278" t="s">
        <v>259</v>
      </c>
    </row>
    <row r="138" spans="1:6" ht="14.25" customHeight="1" thickBot="1" x14ac:dyDescent="0.25">
      <c r="A138" s="345">
        <v>4634</v>
      </c>
      <c r="B138" s="346" t="s">
        <v>148</v>
      </c>
      <c r="C138" s="282" t="s">
        <v>144</v>
      </c>
      <c r="D138" s="744">
        <f t="shared" si="1"/>
        <v>22000</v>
      </c>
      <c r="E138" s="744">
        <f>Sheet6!G869+Sheet6!H264</f>
        <v>22000</v>
      </c>
      <c r="F138" s="283" t="s">
        <v>259</v>
      </c>
    </row>
    <row r="139" spans="1:6" ht="13.5" thickBot="1" x14ac:dyDescent="0.25">
      <c r="A139" s="342">
        <v>4640</v>
      </c>
      <c r="B139" s="343" t="s">
        <v>910</v>
      </c>
      <c r="C139" s="259" t="s">
        <v>250</v>
      </c>
      <c r="D139" s="716">
        <f t="shared" si="1"/>
        <v>0</v>
      </c>
      <c r="E139" s="746">
        <f>E141</f>
        <v>0</v>
      </c>
      <c r="F139" s="268" t="s">
        <v>259</v>
      </c>
    </row>
    <row r="140" spans="1:6" ht="13.5" thickBot="1" x14ac:dyDescent="0.25">
      <c r="A140" s="330"/>
      <c r="B140" s="331" t="s">
        <v>808</v>
      </c>
      <c r="C140" s="271"/>
      <c r="D140" s="743"/>
      <c r="E140" s="273"/>
      <c r="F140" s="274"/>
    </row>
    <row r="141" spans="1:6" ht="13.5" thickBot="1" x14ac:dyDescent="0.25">
      <c r="A141" s="347">
        <v>4641</v>
      </c>
      <c r="B141" s="348" t="s">
        <v>149</v>
      </c>
      <c r="C141" s="304" t="s">
        <v>150</v>
      </c>
      <c r="D141" s="747">
        <f t="shared" si="1"/>
        <v>0</v>
      </c>
      <c r="E141" s="308"/>
      <c r="F141" s="286" t="s">
        <v>259</v>
      </c>
    </row>
    <row r="142" spans="1:6" ht="38.25" customHeight="1" thickBot="1" x14ac:dyDescent="0.25">
      <c r="A142" s="245">
        <v>4700</v>
      </c>
      <c r="B142" s="284" t="s">
        <v>911</v>
      </c>
      <c r="C142" s="259" t="s">
        <v>250</v>
      </c>
      <c r="D142" s="717">
        <f>E142+F142-Sheet1!F141</f>
        <v>15300</v>
      </c>
      <c r="E142" s="757">
        <f>E144+E148+E154+E157+E161+E164+E167</f>
        <v>365300</v>
      </c>
      <c r="F142" s="758">
        <f>F167</f>
        <v>0</v>
      </c>
    </row>
    <row r="143" spans="1:6" ht="13.5" thickBot="1" x14ac:dyDescent="0.25">
      <c r="A143" s="261"/>
      <c r="B143" s="262" t="s">
        <v>811</v>
      </c>
      <c r="C143" s="263"/>
      <c r="D143" s="264"/>
      <c r="E143" s="265"/>
      <c r="F143" s="266"/>
    </row>
    <row r="144" spans="1:6" ht="40.5" customHeight="1" thickBot="1" x14ac:dyDescent="0.25">
      <c r="A144" s="245">
        <v>4710</v>
      </c>
      <c r="B144" s="284" t="s">
        <v>912</v>
      </c>
      <c r="C144" s="259" t="s">
        <v>250</v>
      </c>
      <c r="D144" s="708">
        <f>E144</f>
        <v>5000</v>
      </c>
      <c r="E144" s="742">
        <f>E146+E147</f>
        <v>5000</v>
      </c>
      <c r="F144" s="268" t="s">
        <v>259</v>
      </c>
    </row>
    <row r="145" spans="1:6" ht="13.5" thickBot="1" x14ac:dyDescent="0.25">
      <c r="A145" s="269"/>
      <c r="B145" s="270" t="s">
        <v>808</v>
      </c>
      <c r="C145" s="271"/>
      <c r="D145" s="313"/>
      <c r="E145" s="287"/>
      <c r="F145" s="274"/>
    </row>
    <row r="146" spans="1:6" ht="51" customHeight="1" x14ac:dyDescent="0.2">
      <c r="A146" s="275">
        <v>4711</v>
      </c>
      <c r="B146" s="276" t="s">
        <v>718</v>
      </c>
      <c r="C146" s="279" t="s">
        <v>151</v>
      </c>
      <c r="D146" s="722">
        <f>E146</f>
        <v>0</v>
      </c>
      <c r="E146" s="294"/>
      <c r="F146" s="278" t="s">
        <v>259</v>
      </c>
    </row>
    <row r="147" spans="1:6" ht="29.25" customHeight="1" thickBot="1" x14ac:dyDescent="0.25">
      <c r="A147" s="280">
        <v>4712</v>
      </c>
      <c r="B147" s="281" t="s">
        <v>174</v>
      </c>
      <c r="C147" s="282" t="s">
        <v>152</v>
      </c>
      <c r="D147" s="744">
        <f>E147</f>
        <v>5000</v>
      </c>
      <c r="E147" s="615">
        <f>SUM(Sheet6!H125)</f>
        <v>5000</v>
      </c>
      <c r="F147" s="283" t="s">
        <v>259</v>
      </c>
    </row>
    <row r="148" spans="1:6" ht="50.25" customHeight="1" thickBot="1" x14ac:dyDescent="0.25">
      <c r="A148" s="245">
        <v>4720</v>
      </c>
      <c r="B148" s="284" t="s">
        <v>913</v>
      </c>
      <c r="C148" s="259" t="s">
        <v>4</v>
      </c>
      <c r="D148" s="708">
        <f>E148</f>
        <v>10300</v>
      </c>
      <c r="E148" s="742">
        <f>E150+E151+E152+E153</f>
        <v>10300</v>
      </c>
      <c r="F148" s="268" t="s">
        <v>259</v>
      </c>
    </row>
    <row r="149" spans="1:6" ht="13.5" thickBot="1" x14ac:dyDescent="0.25">
      <c r="A149" s="269"/>
      <c r="B149" s="270" t="s">
        <v>808</v>
      </c>
      <c r="C149" s="271"/>
      <c r="D149" s="743"/>
      <c r="E149" s="273"/>
      <c r="F149" s="274"/>
    </row>
    <row r="150" spans="1:6" ht="15.75" customHeight="1" x14ac:dyDescent="0.2">
      <c r="A150" s="275">
        <v>4721</v>
      </c>
      <c r="B150" s="276" t="s">
        <v>36</v>
      </c>
      <c r="C150" s="279" t="s">
        <v>175</v>
      </c>
      <c r="D150" s="725">
        <f>E150</f>
        <v>0</v>
      </c>
      <c r="E150" s="292"/>
      <c r="F150" s="278" t="s">
        <v>259</v>
      </c>
    </row>
    <row r="151" spans="1:6" x14ac:dyDescent="0.2">
      <c r="A151" s="275">
        <v>4722</v>
      </c>
      <c r="B151" s="276" t="s">
        <v>37</v>
      </c>
      <c r="C151" s="297">
        <v>4822</v>
      </c>
      <c r="D151" s="725">
        <f>E151</f>
        <v>0</v>
      </c>
      <c r="E151" s="292">
        <f>Sheet6!H65</f>
        <v>0</v>
      </c>
      <c r="F151" s="278" t="s">
        <v>259</v>
      </c>
    </row>
    <row r="152" spans="1:6" x14ac:dyDescent="0.2">
      <c r="A152" s="275">
        <v>4723</v>
      </c>
      <c r="B152" s="276" t="s">
        <v>178</v>
      </c>
      <c r="C152" s="279" t="s">
        <v>176</v>
      </c>
      <c r="D152" s="722">
        <f>E152</f>
        <v>10300</v>
      </c>
      <c r="E152" s="722">
        <f>Sheet6!H465+Sheet6!H400+Sheet6!H123+Sheet6!H31</f>
        <v>10300</v>
      </c>
      <c r="F152" s="278" t="s">
        <v>259</v>
      </c>
    </row>
    <row r="153" spans="1:6" ht="24.75" thickBot="1" x14ac:dyDescent="0.25">
      <c r="A153" s="280">
        <v>4724</v>
      </c>
      <c r="B153" s="281" t="s">
        <v>179</v>
      </c>
      <c r="C153" s="282" t="s">
        <v>177</v>
      </c>
      <c r="D153" s="740">
        <f>E153</f>
        <v>0</v>
      </c>
      <c r="E153" s="285"/>
      <c r="F153" s="283" t="s">
        <v>259</v>
      </c>
    </row>
    <row r="154" spans="1:6" ht="24.75" thickBot="1" x14ac:dyDescent="0.25">
      <c r="A154" s="245">
        <v>4730</v>
      </c>
      <c r="B154" s="284" t="s">
        <v>914</v>
      </c>
      <c r="C154" s="259" t="s">
        <v>250</v>
      </c>
      <c r="D154" s="716">
        <f>E154</f>
        <v>0</v>
      </c>
      <c r="E154" s="746">
        <f>E156</f>
        <v>0</v>
      </c>
      <c r="F154" s="268" t="s">
        <v>259</v>
      </c>
    </row>
    <row r="155" spans="1:6" ht="13.5" thickBot="1" x14ac:dyDescent="0.25">
      <c r="A155" s="269"/>
      <c r="B155" s="270" t="s">
        <v>808</v>
      </c>
      <c r="C155" s="271"/>
      <c r="D155" s="272"/>
      <c r="E155" s="273"/>
      <c r="F155" s="274"/>
    </row>
    <row r="156" spans="1:6" ht="24.75" thickBot="1" x14ac:dyDescent="0.25">
      <c r="A156" s="280">
        <v>4731</v>
      </c>
      <c r="B156" s="349" t="s">
        <v>915</v>
      </c>
      <c r="C156" s="282" t="s">
        <v>180</v>
      </c>
      <c r="D156" s="740">
        <f>E156</f>
        <v>0</v>
      </c>
      <c r="E156" s="285"/>
      <c r="F156" s="283" t="s">
        <v>259</v>
      </c>
    </row>
    <row r="157" spans="1:6" ht="47.25" thickBot="1" x14ac:dyDescent="0.25">
      <c r="A157" s="245">
        <v>4740</v>
      </c>
      <c r="B157" s="350" t="s">
        <v>916</v>
      </c>
      <c r="C157" s="259" t="s">
        <v>250</v>
      </c>
      <c r="D157" s="716">
        <f>E157</f>
        <v>0</v>
      </c>
      <c r="E157" s="746">
        <f>E159+E160</f>
        <v>0</v>
      </c>
      <c r="F157" s="268" t="s">
        <v>259</v>
      </c>
    </row>
    <row r="158" spans="1:6" ht="13.5" thickBot="1" x14ac:dyDescent="0.25">
      <c r="A158" s="269"/>
      <c r="B158" s="270" t="s">
        <v>808</v>
      </c>
      <c r="C158" s="271"/>
      <c r="D158" s="272"/>
      <c r="E158" s="273"/>
      <c r="F158" s="274"/>
    </row>
    <row r="159" spans="1:6" ht="27.75" customHeight="1" x14ac:dyDescent="0.2">
      <c r="A159" s="275">
        <v>4741</v>
      </c>
      <c r="B159" s="276" t="s">
        <v>38</v>
      </c>
      <c r="C159" s="279" t="s">
        <v>181</v>
      </c>
      <c r="D159" s="725">
        <f>E159</f>
        <v>0</v>
      </c>
      <c r="E159" s="292"/>
      <c r="F159" s="278" t="s">
        <v>259</v>
      </c>
    </row>
    <row r="160" spans="1:6" ht="27" customHeight="1" thickBot="1" x14ac:dyDescent="0.25">
      <c r="A160" s="280">
        <v>4742</v>
      </c>
      <c r="B160" s="281" t="s">
        <v>183</v>
      </c>
      <c r="C160" s="282" t="s">
        <v>182</v>
      </c>
      <c r="D160" s="740">
        <f>E160</f>
        <v>0</v>
      </c>
      <c r="E160" s="285"/>
      <c r="F160" s="283" t="s">
        <v>259</v>
      </c>
    </row>
    <row r="161" spans="1:6" ht="39.75" customHeight="1" thickBot="1" x14ac:dyDescent="0.25">
      <c r="A161" s="245">
        <v>4750</v>
      </c>
      <c r="B161" s="284" t="s">
        <v>917</v>
      </c>
      <c r="C161" s="259" t="s">
        <v>250</v>
      </c>
      <c r="D161" s="716">
        <f>E161</f>
        <v>0</v>
      </c>
      <c r="E161" s="746">
        <f>E163</f>
        <v>0</v>
      </c>
      <c r="F161" s="268" t="s">
        <v>259</v>
      </c>
    </row>
    <row r="162" spans="1:6" ht="13.5" thickBot="1" x14ac:dyDescent="0.25">
      <c r="A162" s="269"/>
      <c r="B162" s="270" t="s">
        <v>808</v>
      </c>
      <c r="C162" s="271"/>
      <c r="D162" s="272"/>
      <c r="E162" s="273"/>
      <c r="F162" s="274"/>
    </row>
    <row r="163" spans="1:6" ht="39.75" customHeight="1" thickBot="1" x14ac:dyDescent="0.25">
      <c r="A163" s="280">
        <v>4751</v>
      </c>
      <c r="B163" s="281" t="s">
        <v>184</v>
      </c>
      <c r="C163" s="282" t="s">
        <v>185</v>
      </c>
      <c r="D163" s="740">
        <f>E163</f>
        <v>0</v>
      </c>
      <c r="E163" s="285"/>
      <c r="F163" s="283" t="s">
        <v>259</v>
      </c>
    </row>
    <row r="164" spans="1:6" ht="17.25" customHeight="1" thickBot="1" x14ac:dyDescent="0.25">
      <c r="A164" s="245">
        <v>4760</v>
      </c>
      <c r="B164" s="350" t="s">
        <v>918</v>
      </c>
      <c r="C164" s="259" t="s">
        <v>250</v>
      </c>
      <c r="D164" s="716">
        <f>E164</f>
        <v>0</v>
      </c>
      <c r="E164" s="746">
        <f>E166</f>
        <v>0</v>
      </c>
      <c r="F164" s="268" t="s">
        <v>259</v>
      </c>
    </row>
    <row r="165" spans="1:6" ht="13.5" thickBot="1" x14ac:dyDescent="0.25">
      <c r="A165" s="269"/>
      <c r="B165" s="270" t="s">
        <v>808</v>
      </c>
      <c r="C165" s="271"/>
      <c r="D165" s="272"/>
      <c r="E165" s="273"/>
      <c r="F165" s="274"/>
    </row>
    <row r="166" spans="1:6" ht="17.25" customHeight="1" thickBot="1" x14ac:dyDescent="0.25">
      <c r="A166" s="280">
        <v>4761</v>
      </c>
      <c r="B166" s="281" t="s">
        <v>187</v>
      </c>
      <c r="C166" s="282" t="s">
        <v>186</v>
      </c>
      <c r="D166" s="740">
        <f>E166</f>
        <v>0</v>
      </c>
      <c r="E166" s="285"/>
      <c r="F166" s="283" t="s">
        <v>259</v>
      </c>
    </row>
    <row r="167" spans="1:6" ht="13.5" thickBot="1" x14ac:dyDescent="0.25">
      <c r="A167" s="245">
        <v>4770</v>
      </c>
      <c r="B167" s="284" t="s">
        <v>919</v>
      </c>
      <c r="C167" s="259" t="s">
        <v>250</v>
      </c>
      <c r="D167" s="717">
        <f>E167+F167-Sheet1!F141</f>
        <v>0</v>
      </c>
      <c r="E167" s="757">
        <f>E169</f>
        <v>350000</v>
      </c>
      <c r="F167" s="758">
        <f>F169</f>
        <v>0</v>
      </c>
    </row>
    <row r="168" spans="1:6" ht="13.5" thickBot="1" x14ac:dyDescent="0.25">
      <c r="A168" s="261"/>
      <c r="B168" s="262" t="s">
        <v>808</v>
      </c>
      <c r="C168" s="351"/>
      <c r="D168" s="264"/>
      <c r="E168" s="352"/>
      <c r="F168" s="353"/>
    </row>
    <row r="169" spans="1:6" ht="13.5" thickBot="1" x14ac:dyDescent="0.25">
      <c r="A169" s="245">
        <v>4771</v>
      </c>
      <c r="B169" s="291" t="s">
        <v>192</v>
      </c>
      <c r="C169" s="354" t="s">
        <v>188</v>
      </c>
      <c r="D169" s="717">
        <f>E169+F169-Sheet1!F141</f>
        <v>0</v>
      </c>
      <c r="E169" s="757">
        <f>Sheet1!F141</f>
        <v>350000</v>
      </c>
      <c r="F169" s="758"/>
    </row>
    <row r="170" spans="1:6" ht="36.75" thickBot="1" x14ac:dyDescent="0.25">
      <c r="A170" s="355">
        <v>4772</v>
      </c>
      <c r="B170" s="356" t="s">
        <v>8</v>
      </c>
      <c r="C170" s="357" t="s">
        <v>250</v>
      </c>
      <c r="D170" s="759"/>
      <c r="E170" s="759"/>
      <c r="F170" s="358"/>
    </row>
    <row r="171" spans="1:6" s="55" customFormat="1" ht="56.25" customHeight="1" thickBot="1" x14ac:dyDescent="0.25">
      <c r="A171" s="245">
        <v>5000</v>
      </c>
      <c r="B171" s="359" t="s">
        <v>920</v>
      </c>
      <c r="C171" s="259" t="s">
        <v>250</v>
      </c>
      <c r="D171" s="708">
        <f>F171</f>
        <v>2563000</v>
      </c>
      <c r="E171" s="360" t="s">
        <v>259</v>
      </c>
      <c r="F171" s="760">
        <f>F173+F191+F197+F200</f>
        <v>2563000</v>
      </c>
    </row>
    <row r="172" spans="1:6" ht="13.5" thickBot="1" x14ac:dyDescent="0.25">
      <c r="A172" s="355"/>
      <c r="B172" s="262" t="s">
        <v>811</v>
      </c>
      <c r="C172" s="263"/>
      <c r="D172" s="264"/>
      <c r="E172" s="265"/>
      <c r="F172" s="266"/>
    </row>
    <row r="173" spans="1:6" ht="23.25" thickBot="1" x14ac:dyDescent="0.25">
      <c r="A173" s="269">
        <v>5100</v>
      </c>
      <c r="B173" s="291" t="s">
        <v>921</v>
      </c>
      <c r="C173" s="259" t="s">
        <v>250</v>
      </c>
      <c r="D173" s="708">
        <f>F173</f>
        <v>2563000</v>
      </c>
      <c r="E173" s="322" t="s">
        <v>259</v>
      </c>
      <c r="F173" s="760">
        <f>F175+F180+F185</f>
        <v>2563000</v>
      </c>
    </row>
    <row r="174" spans="1:6" ht="13.5" thickBot="1" x14ac:dyDescent="0.25">
      <c r="A174" s="361"/>
      <c r="B174" s="262" t="s">
        <v>811</v>
      </c>
      <c r="C174" s="263"/>
      <c r="D174" s="264"/>
      <c r="E174" s="265"/>
      <c r="F174" s="266"/>
    </row>
    <row r="175" spans="1:6" ht="24.75" thickBot="1" x14ac:dyDescent="0.25">
      <c r="A175" s="245">
        <v>5110</v>
      </c>
      <c r="B175" s="284" t="s">
        <v>922</v>
      </c>
      <c r="C175" s="259" t="s">
        <v>250</v>
      </c>
      <c r="D175" s="708">
        <f>F175</f>
        <v>2429000</v>
      </c>
      <c r="E175" s="322" t="s">
        <v>259</v>
      </c>
      <c r="F175" s="760">
        <f>F177+F178+F179</f>
        <v>2429000</v>
      </c>
    </row>
    <row r="176" spans="1:6" x14ac:dyDescent="0.2">
      <c r="A176" s="269"/>
      <c r="B176" s="298" t="s">
        <v>808</v>
      </c>
      <c r="C176" s="271"/>
      <c r="D176" s="743"/>
      <c r="E176" s="273"/>
      <c r="F176" s="274"/>
    </row>
    <row r="177" spans="1:7" x14ac:dyDescent="0.2">
      <c r="A177" s="275">
        <v>5111</v>
      </c>
      <c r="B177" s="306" t="s">
        <v>952</v>
      </c>
      <c r="C177" s="362" t="s">
        <v>189</v>
      </c>
      <c r="D177" s="725">
        <f>F177</f>
        <v>0</v>
      </c>
      <c r="E177" s="324" t="s">
        <v>259</v>
      </c>
      <c r="F177" s="363"/>
    </row>
    <row r="178" spans="1:7" ht="20.25" customHeight="1" x14ac:dyDescent="0.2">
      <c r="A178" s="275">
        <v>5112</v>
      </c>
      <c r="B178" s="276" t="s">
        <v>953</v>
      </c>
      <c r="C178" s="362" t="s">
        <v>190</v>
      </c>
      <c r="D178" s="725">
        <f>F178</f>
        <v>1459500</v>
      </c>
      <c r="E178" s="324" t="s">
        <v>259</v>
      </c>
      <c r="F178" s="363">
        <f>Sheet6!I131+Sheet6!I340+Sheet6!I479+Sheet6!I726+Sheet6!I466</f>
        <v>1459500</v>
      </c>
    </row>
    <row r="179" spans="1:7" ht="26.25" customHeight="1" thickBot="1" x14ac:dyDescent="0.25">
      <c r="A179" s="280">
        <v>5113</v>
      </c>
      <c r="B179" s="281" t="s">
        <v>954</v>
      </c>
      <c r="C179" s="364" t="s">
        <v>191</v>
      </c>
      <c r="D179" s="744">
        <f>F179</f>
        <v>969500</v>
      </c>
      <c r="E179" s="365" t="s">
        <v>259</v>
      </c>
      <c r="F179" s="744">
        <f>Sheet6!I41+Sheet6!I132+Sheet6!I265+Sheet6!I281+Sheet6!I316+Sheet6!I467+Sheet6!I480+Sheet6!I638+Sheet6!I664+Sheet6!I729</f>
        <v>969500</v>
      </c>
    </row>
    <row r="180" spans="1:7" ht="28.5" customHeight="1" thickBot="1" x14ac:dyDescent="0.25">
      <c r="A180" s="245">
        <v>5120</v>
      </c>
      <c r="B180" s="284" t="s">
        <v>923</v>
      </c>
      <c r="C180" s="259" t="s">
        <v>250</v>
      </c>
      <c r="D180" s="708">
        <f>F180</f>
        <v>103500</v>
      </c>
      <c r="E180" s="322" t="s">
        <v>259</v>
      </c>
      <c r="F180" s="760">
        <f>F182+F183+F184</f>
        <v>103500</v>
      </c>
    </row>
    <row r="181" spans="1:7" x14ac:dyDescent="0.2">
      <c r="A181" s="269"/>
      <c r="B181" s="366" t="s">
        <v>808</v>
      </c>
      <c r="C181" s="271"/>
      <c r="D181" s="743"/>
      <c r="E181" s="273"/>
      <c r="F181" s="274"/>
    </row>
    <row r="182" spans="1:7" x14ac:dyDescent="0.2">
      <c r="A182" s="275">
        <v>5121</v>
      </c>
      <c r="B182" s="276" t="s">
        <v>949</v>
      </c>
      <c r="C182" s="362" t="s">
        <v>193</v>
      </c>
      <c r="D182" s="722">
        <f>F182</f>
        <v>20000</v>
      </c>
      <c r="E182" s="324" t="s">
        <v>259</v>
      </c>
      <c r="F182" s="611">
        <f>Sheet6!I44+Sheet6!I509+Sheet6!I401+Sheet6!I478</f>
        <v>20000</v>
      </c>
    </row>
    <row r="183" spans="1:7" x14ac:dyDescent="0.2">
      <c r="A183" s="275">
        <v>5122</v>
      </c>
      <c r="B183" s="276" t="s">
        <v>950</v>
      </c>
      <c r="C183" s="362" t="s">
        <v>194</v>
      </c>
      <c r="D183" s="722">
        <f>F183</f>
        <v>21155</v>
      </c>
      <c r="E183" s="324" t="s">
        <v>259</v>
      </c>
      <c r="F183" s="722">
        <f>Sheet6!I45+Sheet6!I727+Sheet6!I618</f>
        <v>21155</v>
      </c>
    </row>
    <row r="184" spans="1:7" ht="17.25" customHeight="1" thickBot="1" x14ac:dyDescent="0.25">
      <c r="A184" s="280">
        <v>5123</v>
      </c>
      <c r="B184" s="281" t="s">
        <v>951</v>
      </c>
      <c r="C184" s="364" t="s">
        <v>195</v>
      </c>
      <c r="D184" s="744">
        <f>F184</f>
        <v>62345</v>
      </c>
      <c r="E184" s="367" t="s">
        <v>259</v>
      </c>
      <c r="F184" s="368">
        <f>Sheet6!I46+Sheet6!I133+Sheet6!I402+Sheet6!I602+Sheet6!I639+Sheet6!I728+Sheet6!I468</f>
        <v>62345</v>
      </c>
      <c r="G184" s="624"/>
    </row>
    <row r="185" spans="1:7" ht="28.5" customHeight="1" thickBot="1" x14ac:dyDescent="0.25">
      <c r="A185" s="245">
        <v>5130</v>
      </c>
      <c r="B185" s="284" t="s">
        <v>924</v>
      </c>
      <c r="C185" s="259" t="s">
        <v>250</v>
      </c>
      <c r="D185" s="708">
        <f>E185+F185</f>
        <v>30500</v>
      </c>
      <c r="E185" s="746">
        <f>E189+E190</f>
        <v>0</v>
      </c>
      <c r="F185" s="760">
        <f>F187+F188+F189+F190</f>
        <v>30500</v>
      </c>
    </row>
    <row r="186" spans="1:7" x14ac:dyDescent="0.2">
      <c r="A186" s="269"/>
      <c r="B186" s="298" t="s">
        <v>808</v>
      </c>
      <c r="C186" s="271"/>
      <c r="D186" s="272"/>
      <c r="E186" s="273"/>
      <c r="F186" s="274"/>
    </row>
    <row r="187" spans="1:7" ht="17.25" customHeight="1" x14ac:dyDescent="0.2">
      <c r="A187" s="275">
        <v>5131</v>
      </c>
      <c r="B187" s="306" t="s">
        <v>198</v>
      </c>
      <c r="C187" s="362" t="s">
        <v>196</v>
      </c>
      <c r="D187" s="725">
        <f>F187</f>
        <v>0</v>
      </c>
      <c r="E187" s="324" t="s">
        <v>259</v>
      </c>
      <c r="F187" s="363"/>
    </row>
    <row r="188" spans="1:7" ht="17.25" customHeight="1" x14ac:dyDescent="0.2">
      <c r="A188" s="275">
        <v>5132</v>
      </c>
      <c r="B188" s="276" t="s">
        <v>946</v>
      </c>
      <c r="C188" s="362" t="s">
        <v>197</v>
      </c>
      <c r="D188" s="725">
        <f>F188</f>
        <v>0</v>
      </c>
      <c r="E188" s="324" t="s">
        <v>259</v>
      </c>
      <c r="F188" s="363">
        <f>Sheet6!I42</f>
        <v>0</v>
      </c>
    </row>
    <row r="189" spans="1:7" ht="17.25" customHeight="1" x14ac:dyDescent="0.2">
      <c r="A189" s="275">
        <v>5133</v>
      </c>
      <c r="B189" s="276" t="s">
        <v>947</v>
      </c>
      <c r="C189" s="362" t="s">
        <v>204</v>
      </c>
      <c r="D189" s="722">
        <f>E189+F189</f>
        <v>500</v>
      </c>
      <c r="E189" s="712"/>
      <c r="F189" s="542">
        <f>Sheet6!I134</f>
        <v>500</v>
      </c>
    </row>
    <row r="190" spans="1:7" ht="17.25" customHeight="1" thickBot="1" x14ac:dyDescent="0.25">
      <c r="A190" s="280">
        <v>5134</v>
      </c>
      <c r="B190" s="281" t="s">
        <v>948</v>
      </c>
      <c r="C190" s="364" t="s">
        <v>205</v>
      </c>
      <c r="D190" s="744">
        <f>E190+F190</f>
        <v>30000</v>
      </c>
      <c r="E190" s="369"/>
      <c r="F190" s="368">
        <f>Sheet6!I341+Sheet6!I318+Sheet6!I135+Sheet6!I43+Sheet6!I730</f>
        <v>30000</v>
      </c>
    </row>
    <row r="191" spans="1:7" ht="19.5" customHeight="1" thickBot="1" x14ac:dyDescent="0.25">
      <c r="A191" s="245">
        <v>5200</v>
      </c>
      <c r="B191" s="284" t="s">
        <v>925</v>
      </c>
      <c r="C191" s="259" t="s">
        <v>250</v>
      </c>
      <c r="D191" s="716">
        <f>F191</f>
        <v>0</v>
      </c>
      <c r="E191" s="322" t="s">
        <v>259</v>
      </c>
      <c r="F191" s="756">
        <f>F193+F194+F195+F196</f>
        <v>0</v>
      </c>
    </row>
    <row r="192" spans="1:7" x14ac:dyDescent="0.2">
      <c r="A192" s="269"/>
      <c r="B192" s="298" t="s">
        <v>811</v>
      </c>
      <c r="C192" s="332"/>
      <c r="D192" s="272"/>
      <c r="E192" s="273"/>
      <c r="F192" s="333"/>
    </row>
    <row r="193" spans="1:6" ht="27" customHeight="1" x14ac:dyDescent="0.2">
      <c r="A193" s="269">
        <v>5211</v>
      </c>
      <c r="B193" s="306" t="s">
        <v>9</v>
      </c>
      <c r="C193" s="362" t="s">
        <v>199</v>
      </c>
      <c r="D193" s="725">
        <f>F193</f>
        <v>0</v>
      </c>
      <c r="E193" s="324" t="s">
        <v>259</v>
      </c>
      <c r="F193" s="363"/>
    </row>
    <row r="194" spans="1:6" ht="17.25" customHeight="1" x14ac:dyDescent="0.2">
      <c r="A194" s="275">
        <v>5221</v>
      </c>
      <c r="B194" s="276" t="s">
        <v>10</v>
      </c>
      <c r="C194" s="362" t="s">
        <v>200</v>
      </c>
      <c r="D194" s="725">
        <f>F194</f>
        <v>0</v>
      </c>
      <c r="E194" s="324" t="s">
        <v>259</v>
      </c>
      <c r="F194" s="363"/>
    </row>
    <row r="195" spans="1:6" ht="24.75" customHeight="1" x14ac:dyDescent="0.2">
      <c r="A195" s="275">
        <v>5231</v>
      </c>
      <c r="B195" s="276" t="s">
        <v>11</v>
      </c>
      <c r="C195" s="362" t="s">
        <v>201</v>
      </c>
      <c r="D195" s="725">
        <f>F195</f>
        <v>0</v>
      </c>
      <c r="E195" s="324" t="s">
        <v>259</v>
      </c>
      <c r="F195" s="363"/>
    </row>
    <row r="196" spans="1:6" ht="17.25" customHeight="1" thickBot="1" x14ac:dyDescent="0.25">
      <c r="A196" s="280">
        <v>5241</v>
      </c>
      <c r="B196" s="281" t="s">
        <v>203</v>
      </c>
      <c r="C196" s="364" t="s">
        <v>202</v>
      </c>
      <c r="D196" s="740">
        <f>F196</f>
        <v>0</v>
      </c>
      <c r="E196" s="367" t="s">
        <v>259</v>
      </c>
      <c r="F196" s="370"/>
    </row>
    <row r="197" spans="1:6" ht="16.5" customHeight="1" thickBot="1" x14ac:dyDescent="0.25">
      <c r="A197" s="245">
        <v>5300</v>
      </c>
      <c r="B197" s="284" t="s">
        <v>926</v>
      </c>
      <c r="C197" s="259" t="s">
        <v>250</v>
      </c>
      <c r="D197" s="716">
        <f>F197</f>
        <v>0</v>
      </c>
      <c r="E197" s="322" t="s">
        <v>259</v>
      </c>
      <c r="F197" s="756">
        <f>F199</f>
        <v>0</v>
      </c>
    </row>
    <row r="198" spans="1:6" x14ac:dyDescent="0.2">
      <c r="A198" s="371"/>
      <c r="B198" s="372" t="s">
        <v>811</v>
      </c>
      <c r="C198" s="332"/>
      <c r="D198" s="743"/>
      <c r="E198" s="273"/>
      <c r="F198" s="333"/>
    </row>
    <row r="199" spans="1:6" ht="13.5" customHeight="1" thickBot="1" x14ac:dyDescent="0.25">
      <c r="A199" s="261">
        <v>5311</v>
      </c>
      <c r="B199" s="299" t="s">
        <v>39</v>
      </c>
      <c r="C199" s="364" t="s">
        <v>206</v>
      </c>
      <c r="D199" s="740">
        <f>F199</f>
        <v>0</v>
      </c>
      <c r="E199" s="367" t="s">
        <v>259</v>
      </c>
      <c r="F199" s="370"/>
    </row>
    <row r="200" spans="1:6" ht="23.25" thickBot="1" x14ac:dyDescent="0.25">
      <c r="A200" s="245">
        <v>5400</v>
      </c>
      <c r="B200" s="284" t="s">
        <v>927</v>
      </c>
      <c r="C200" s="259" t="s">
        <v>250</v>
      </c>
      <c r="D200" s="716">
        <f>F200</f>
        <v>0</v>
      </c>
      <c r="E200" s="322" t="s">
        <v>259</v>
      </c>
      <c r="F200" s="756">
        <f>F202+F203+F204+F205</f>
        <v>0</v>
      </c>
    </row>
    <row r="201" spans="1:6" ht="13.5" thickBot="1" x14ac:dyDescent="0.25">
      <c r="A201" s="355"/>
      <c r="B201" s="372" t="s">
        <v>811</v>
      </c>
      <c r="C201" s="332"/>
      <c r="D201" s="272"/>
      <c r="E201" s="273"/>
      <c r="F201" s="333"/>
    </row>
    <row r="202" spans="1:6" x14ac:dyDescent="0.2">
      <c r="A202" s="275">
        <v>5411</v>
      </c>
      <c r="B202" s="306" t="s">
        <v>40</v>
      </c>
      <c r="C202" s="362" t="s">
        <v>207</v>
      </c>
      <c r="D202" s="725">
        <f>F202</f>
        <v>0</v>
      </c>
      <c r="E202" s="324" t="s">
        <v>259</v>
      </c>
      <c r="F202" s="363"/>
    </row>
    <row r="203" spans="1:6" x14ac:dyDescent="0.2">
      <c r="A203" s="275">
        <v>5421</v>
      </c>
      <c r="B203" s="276" t="s">
        <v>41</v>
      </c>
      <c r="C203" s="362" t="s">
        <v>208</v>
      </c>
      <c r="D203" s="725">
        <f>F203</f>
        <v>0</v>
      </c>
      <c r="E203" s="324" t="s">
        <v>259</v>
      </c>
      <c r="F203" s="363"/>
    </row>
    <row r="204" spans="1:6" x14ac:dyDescent="0.2">
      <c r="A204" s="275">
        <v>5431</v>
      </c>
      <c r="B204" s="276" t="s">
        <v>210</v>
      </c>
      <c r="C204" s="362" t="s">
        <v>209</v>
      </c>
      <c r="D204" s="725">
        <f>F204</f>
        <v>0</v>
      </c>
      <c r="E204" s="324" t="s">
        <v>259</v>
      </c>
      <c r="F204" s="363"/>
    </row>
    <row r="205" spans="1:6" ht="13.5" thickBot="1" x14ac:dyDescent="0.25">
      <c r="A205" s="288">
        <v>5441</v>
      </c>
      <c r="B205" s="373" t="s">
        <v>126</v>
      </c>
      <c r="C205" s="374" t="s">
        <v>211</v>
      </c>
      <c r="D205" s="747">
        <f>F205</f>
        <v>0</v>
      </c>
      <c r="E205" s="328" t="s">
        <v>259</v>
      </c>
      <c r="F205" s="375"/>
    </row>
    <row r="206" spans="1:6" s="1" customFormat="1" ht="59.25" customHeight="1" thickBot="1" x14ac:dyDescent="0.25">
      <c r="A206" s="376" t="s">
        <v>701</v>
      </c>
      <c r="B206" s="377" t="s">
        <v>928</v>
      </c>
      <c r="C206" s="378" t="s">
        <v>250</v>
      </c>
      <c r="D206" s="708">
        <f>F206</f>
        <v>-800000</v>
      </c>
      <c r="E206" s="322" t="s">
        <v>259</v>
      </c>
      <c r="F206" s="760">
        <f>F208+F213+F221+F224</f>
        <v>-800000</v>
      </c>
    </row>
    <row r="207" spans="1:6" s="1" customFormat="1" ht="13.5" thickBot="1" x14ac:dyDescent="0.25">
      <c r="A207" s="379"/>
      <c r="B207" s="380" t="s">
        <v>807</v>
      </c>
      <c r="C207" s="381"/>
      <c r="D207" s="264"/>
      <c r="E207" s="265"/>
      <c r="F207" s="266"/>
    </row>
    <row r="208" spans="1:6" s="1" customFormat="1" ht="29.25" thickBot="1" x14ac:dyDescent="0.25">
      <c r="A208" s="382" t="s">
        <v>702</v>
      </c>
      <c r="B208" s="383" t="s">
        <v>929</v>
      </c>
      <c r="C208" s="384" t="s">
        <v>250</v>
      </c>
      <c r="D208" s="708">
        <f>F208</f>
        <v>0</v>
      </c>
      <c r="E208" s="322" t="s">
        <v>259</v>
      </c>
      <c r="F208" s="760">
        <f>F210+F211+F212</f>
        <v>0</v>
      </c>
    </row>
    <row r="209" spans="1:6" s="1" customFormat="1" x14ac:dyDescent="0.2">
      <c r="A209" s="385"/>
      <c r="B209" s="386" t="s">
        <v>807</v>
      </c>
      <c r="C209" s="387"/>
      <c r="D209" s="272"/>
      <c r="E209" s="273"/>
      <c r="F209" s="333"/>
    </row>
    <row r="210" spans="1:6" s="1" customFormat="1" x14ac:dyDescent="0.2">
      <c r="A210" s="388" t="s">
        <v>703</v>
      </c>
      <c r="B210" s="389" t="s">
        <v>48</v>
      </c>
      <c r="C210" s="388" t="s">
        <v>43</v>
      </c>
      <c r="D210" s="722">
        <f>F210</f>
        <v>0</v>
      </c>
      <c r="E210" s="324" t="s">
        <v>260</v>
      </c>
      <c r="F210" s="390"/>
    </row>
    <row r="211" spans="1:6" s="34" customFormat="1" x14ac:dyDescent="0.2">
      <c r="A211" s="388" t="s">
        <v>704</v>
      </c>
      <c r="B211" s="389" t="s">
        <v>47</v>
      </c>
      <c r="C211" s="388" t="s">
        <v>44</v>
      </c>
      <c r="D211" s="725">
        <f>F211</f>
        <v>0</v>
      </c>
      <c r="E211" s="324" t="s">
        <v>260</v>
      </c>
      <c r="F211" s="391"/>
    </row>
    <row r="212" spans="1:6" s="1" customFormat="1" ht="35.25" customHeight="1" thickBot="1" x14ac:dyDescent="0.25">
      <c r="A212" s="392" t="s">
        <v>705</v>
      </c>
      <c r="B212" s="393" t="s">
        <v>50</v>
      </c>
      <c r="C212" s="394" t="s">
        <v>45</v>
      </c>
      <c r="D212" s="740">
        <f>F212</f>
        <v>0</v>
      </c>
      <c r="E212" s="328" t="s">
        <v>259</v>
      </c>
      <c r="F212" s="395"/>
    </row>
    <row r="213" spans="1:6" s="1" customFormat="1" ht="37.5" customHeight="1" thickBot="1" x14ac:dyDescent="0.25">
      <c r="A213" s="396" t="s">
        <v>706</v>
      </c>
      <c r="B213" s="383" t="s">
        <v>930</v>
      </c>
      <c r="C213" s="384" t="s">
        <v>250</v>
      </c>
      <c r="D213" s="716">
        <f>F213</f>
        <v>0</v>
      </c>
      <c r="E213" s="311" t="s">
        <v>249</v>
      </c>
      <c r="F213" s="756">
        <f>F215+F216</f>
        <v>0</v>
      </c>
    </row>
    <row r="214" spans="1:6" s="1" customFormat="1" x14ac:dyDescent="0.2">
      <c r="A214" s="397"/>
      <c r="B214" s="386" t="s">
        <v>807</v>
      </c>
      <c r="C214" s="387"/>
      <c r="D214" s="743"/>
      <c r="E214" s="273"/>
      <c r="F214" s="761"/>
    </row>
    <row r="215" spans="1:6" s="1" customFormat="1" ht="35.25" customHeight="1" thickBot="1" x14ac:dyDescent="0.25">
      <c r="A215" s="392" t="s">
        <v>707</v>
      </c>
      <c r="B215" s="393" t="s">
        <v>33</v>
      </c>
      <c r="C215" s="398" t="s">
        <v>51</v>
      </c>
      <c r="D215" s="740">
        <f>F215</f>
        <v>0</v>
      </c>
      <c r="E215" s="307" t="s">
        <v>249</v>
      </c>
      <c r="F215" s="762">
        <f>F216</f>
        <v>0</v>
      </c>
    </row>
    <row r="216" spans="1:6" s="1" customFormat="1" ht="26.25" thickBot="1" x14ac:dyDescent="0.25">
      <c r="A216" s="396" t="s">
        <v>708</v>
      </c>
      <c r="B216" s="399" t="s">
        <v>931</v>
      </c>
      <c r="C216" s="384" t="s">
        <v>250</v>
      </c>
      <c r="D216" s="716">
        <f>F216</f>
        <v>0</v>
      </c>
      <c r="E216" s="311" t="s">
        <v>249</v>
      </c>
      <c r="F216" s="756">
        <f>F218+F219+F220</f>
        <v>0</v>
      </c>
    </row>
    <row r="217" spans="1:6" s="1" customFormat="1" x14ac:dyDescent="0.2">
      <c r="A217" s="397"/>
      <c r="B217" s="386" t="s">
        <v>808</v>
      </c>
      <c r="C217" s="387"/>
      <c r="D217" s="743"/>
      <c r="E217" s="273"/>
      <c r="F217" s="333"/>
    </row>
    <row r="218" spans="1:6" s="1" customFormat="1" x14ac:dyDescent="0.2">
      <c r="A218" s="400" t="s">
        <v>709</v>
      </c>
      <c r="B218" s="401" t="s">
        <v>30</v>
      </c>
      <c r="C218" s="388" t="s">
        <v>55</v>
      </c>
      <c r="D218" s="725">
        <f>F218</f>
        <v>0</v>
      </c>
      <c r="E218" s="79"/>
      <c r="F218" s="402"/>
    </row>
    <row r="219" spans="1:6" s="1" customFormat="1" ht="25.5" x14ac:dyDescent="0.2">
      <c r="A219" s="403" t="s">
        <v>710</v>
      </c>
      <c r="B219" s="401" t="s">
        <v>29</v>
      </c>
      <c r="C219" s="404" t="s">
        <v>56</v>
      </c>
      <c r="D219" s="725">
        <f>F219</f>
        <v>0</v>
      </c>
      <c r="E219" s="79" t="s">
        <v>249</v>
      </c>
      <c r="F219" s="402"/>
    </row>
    <row r="220" spans="1:6" s="1" customFormat="1" ht="26.25" thickBot="1" x14ac:dyDescent="0.25">
      <c r="A220" s="392" t="s">
        <v>711</v>
      </c>
      <c r="B220" s="405" t="s">
        <v>28</v>
      </c>
      <c r="C220" s="398" t="s">
        <v>57</v>
      </c>
      <c r="D220" s="740">
        <f>F220</f>
        <v>0</v>
      </c>
      <c r="E220" s="307" t="s">
        <v>249</v>
      </c>
      <c r="F220" s="395"/>
    </row>
    <row r="221" spans="1:6" s="1" customFormat="1" ht="29.25" thickBot="1" x14ac:dyDescent="0.25">
      <c r="A221" s="396" t="s">
        <v>712</v>
      </c>
      <c r="B221" s="383" t="s">
        <v>932</v>
      </c>
      <c r="C221" s="384" t="s">
        <v>250</v>
      </c>
      <c r="D221" s="716">
        <f>F221</f>
        <v>0</v>
      </c>
      <c r="E221" s="311" t="s">
        <v>249</v>
      </c>
      <c r="F221" s="756">
        <f>F223</f>
        <v>0</v>
      </c>
    </row>
    <row r="222" spans="1:6" s="1" customFormat="1" x14ac:dyDescent="0.2">
      <c r="A222" s="397"/>
      <c r="B222" s="386" t="s">
        <v>807</v>
      </c>
      <c r="C222" s="387"/>
      <c r="D222" s="743"/>
      <c r="E222" s="273"/>
      <c r="F222" s="333"/>
    </row>
    <row r="223" spans="1:6" s="1" customFormat="1" ht="26.25" thickBot="1" x14ac:dyDescent="0.25">
      <c r="A223" s="406" t="s">
        <v>713</v>
      </c>
      <c r="B223" s="393" t="s">
        <v>31</v>
      </c>
      <c r="C223" s="379" t="s">
        <v>59</v>
      </c>
      <c r="D223" s="740">
        <f>F223</f>
        <v>0</v>
      </c>
      <c r="E223" s="307" t="s">
        <v>249</v>
      </c>
      <c r="F223" s="395"/>
    </row>
    <row r="224" spans="1:6" s="1" customFormat="1" ht="56.25" thickBot="1" x14ac:dyDescent="0.25">
      <c r="A224" s="396" t="s">
        <v>714</v>
      </c>
      <c r="B224" s="383" t="s">
        <v>933</v>
      </c>
      <c r="C224" s="384" t="s">
        <v>250</v>
      </c>
      <c r="D224" s="708">
        <f>F224</f>
        <v>-800000</v>
      </c>
      <c r="E224" s="407" t="s">
        <v>249</v>
      </c>
      <c r="F224" s="760">
        <f>F226+F227+F228+F229</f>
        <v>-800000</v>
      </c>
    </row>
    <row r="225" spans="1:9" s="1" customFormat="1" x14ac:dyDescent="0.2">
      <c r="A225" s="397"/>
      <c r="B225" s="386" t="s">
        <v>807</v>
      </c>
      <c r="C225" s="387"/>
      <c r="D225" s="745"/>
      <c r="E225" s="287"/>
      <c r="F225" s="408"/>
    </row>
    <row r="226" spans="1:9" s="1" customFormat="1" x14ac:dyDescent="0.2">
      <c r="A226" s="400" t="s">
        <v>715</v>
      </c>
      <c r="B226" s="389" t="s">
        <v>118</v>
      </c>
      <c r="C226" s="388" t="s">
        <v>62</v>
      </c>
      <c r="D226" s="722">
        <f>F226</f>
        <v>-800000</v>
      </c>
      <c r="E226" s="409" t="s">
        <v>249</v>
      </c>
      <c r="F226" s="410">
        <v>-800000</v>
      </c>
      <c r="G226" s="647"/>
      <c r="I226" s="646"/>
    </row>
    <row r="227" spans="1:9" s="1" customFormat="1" ht="15.75" customHeight="1" x14ac:dyDescent="0.2">
      <c r="A227" s="403" t="s">
        <v>720</v>
      </c>
      <c r="B227" s="389" t="s">
        <v>60</v>
      </c>
      <c r="C227" s="411" t="s">
        <v>63</v>
      </c>
      <c r="D227" s="725">
        <f>F227</f>
        <v>0</v>
      </c>
      <c r="E227" s="79" t="s">
        <v>249</v>
      </c>
      <c r="F227" s="402"/>
    </row>
    <row r="228" spans="1:9" s="1" customFormat="1" ht="25.5" x14ac:dyDescent="0.2">
      <c r="A228" s="400" t="s">
        <v>721</v>
      </c>
      <c r="B228" s="389" t="s">
        <v>61</v>
      </c>
      <c r="C228" s="404" t="s">
        <v>64</v>
      </c>
      <c r="D228" s="725">
        <f>F228</f>
        <v>0</v>
      </c>
      <c r="E228" s="79" t="s">
        <v>249</v>
      </c>
      <c r="F228" s="402"/>
    </row>
    <row r="229" spans="1:9" s="1" customFormat="1" ht="26.25" thickBot="1" x14ac:dyDescent="0.25">
      <c r="A229" s="412" t="s">
        <v>722</v>
      </c>
      <c r="B229" s="413" t="s">
        <v>32</v>
      </c>
      <c r="C229" s="414" t="s">
        <v>65</v>
      </c>
      <c r="D229" s="747">
        <f>F229</f>
        <v>0</v>
      </c>
      <c r="E229" s="415" t="s">
        <v>249</v>
      </c>
      <c r="F229" s="416"/>
    </row>
    <row r="230" spans="1:9" x14ac:dyDescent="0.2">
      <c r="A230" s="12"/>
      <c r="B230" s="15"/>
      <c r="C230" s="43"/>
      <c r="F230" s="13"/>
    </row>
    <row r="231" spans="1:9" hidden="1" outlineLevel="1" x14ac:dyDescent="0.2">
      <c r="A231" s="12"/>
      <c r="B231" s="19"/>
      <c r="C231" s="42"/>
      <c r="D231" s="64"/>
      <c r="E231" s="65" t="s">
        <v>296</v>
      </c>
      <c r="F231" s="13"/>
    </row>
    <row r="232" spans="1:9" hidden="1" outlineLevel="1" x14ac:dyDescent="0.2">
      <c r="A232" s="12"/>
      <c r="B232" s="20"/>
      <c r="C232" s="42"/>
      <c r="D232" s="66"/>
      <c r="E232" s="65" t="s">
        <v>297</v>
      </c>
      <c r="F232" s="13"/>
    </row>
    <row r="233" spans="1:9" ht="29.25" hidden="1" customHeight="1" outlineLevel="1" x14ac:dyDescent="0.2">
      <c r="A233" s="12"/>
      <c r="B233" s="21"/>
      <c r="C233" s="45"/>
      <c r="D233" s="67"/>
      <c r="E233" s="68" t="s">
        <v>298</v>
      </c>
      <c r="F233" s="13"/>
    </row>
    <row r="234" spans="1:9" collapsed="1" x14ac:dyDescent="0.2">
      <c r="A234" s="12"/>
      <c r="B234" s="19"/>
      <c r="C234" s="42"/>
      <c r="F234" s="13"/>
    </row>
    <row r="235" spans="1:9" x14ac:dyDescent="0.2">
      <c r="A235" s="12"/>
      <c r="B235" s="22"/>
      <c r="C235" s="42"/>
      <c r="F235" s="13"/>
    </row>
    <row r="236" spans="1:9" x14ac:dyDescent="0.2">
      <c r="A236" s="12"/>
      <c r="B236" s="22"/>
      <c r="C236" s="42"/>
      <c r="F236" s="13"/>
    </row>
    <row r="237" spans="1:9" x14ac:dyDescent="0.2">
      <c r="A237" s="12"/>
      <c r="B237" s="22"/>
      <c r="C237" s="42"/>
      <c r="F237" s="13"/>
    </row>
    <row r="238" spans="1:9" x14ac:dyDescent="0.2">
      <c r="A238" s="12"/>
      <c r="B238" s="22"/>
      <c r="C238" s="42"/>
      <c r="F238" s="13"/>
    </row>
    <row r="239" spans="1:9" x14ac:dyDescent="0.2">
      <c r="A239" s="12"/>
      <c r="B239" s="21"/>
      <c r="C239" s="45"/>
      <c r="F239" s="13"/>
    </row>
    <row r="240" spans="1:9" x14ac:dyDescent="0.2">
      <c r="A240" s="12"/>
      <c r="B240" s="22"/>
      <c r="C240" s="42"/>
      <c r="F240" s="13"/>
    </row>
    <row r="241" spans="1:6" x14ac:dyDescent="0.2">
      <c r="A241" s="12"/>
      <c r="B241" s="22"/>
      <c r="C241" s="42"/>
      <c r="F241" s="13"/>
    </row>
    <row r="242" spans="1:6" x14ac:dyDescent="0.2">
      <c r="A242" s="12"/>
      <c r="B242" s="22"/>
      <c r="C242" s="42"/>
      <c r="F242" s="13"/>
    </row>
    <row r="243" spans="1:6" x14ac:dyDescent="0.2">
      <c r="A243" s="12"/>
      <c r="B243" s="22"/>
      <c r="C243" s="42"/>
      <c r="F243" s="13"/>
    </row>
    <row r="244" spans="1:6" x14ac:dyDescent="0.2">
      <c r="A244" s="12"/>
      <c r="B244" s="22"/>
      <c r="C244" s="42"/>
      <c r="F244" s="13"/>
    </row>
    <row r="245" spans="1:6" x14ac:dyDescent="0.2">
      <c r="A245" s="12"/>
      <c r="B245" s="22"/>
      <c r="C245" s="42"/>
      <c r="F245" s="13"/>
    </row>
    <row r="246" spans="1:6" x14ac:dyDescent="0.2">
      <c r="A246" s="12"/>
      <c r="B246" s="21"/>
      <c r="C246" s="45"/>
      <c r="F246" s="13"/>
    </row>
    <row r="247" spans="1:6" x14ac:dyDescent="0.2">
      <c r="A247" s="12"/>
      <c r="B247" s="22"/>
      <c r="C247" s="42"/>
      <c r="F247" s="13"/>
    </row>
    <row r="248" spans="1:6" x14ac:dyDescent="0.2">
      <c r="A248" s="12"/>
      <c r="B248" s="19"/>
      <c r="C248" s="42"/>
      <c r="F248" s="13"/>
    </row>
    <row r="249" spans="1:6" x14ac:dyDescent="0.2">
      <c r="A249" s="12"/>
      <c r="B249" s="22"/>
      <c r="C249" s="42"/>
      <c r="F249" s="13"/>
    </row>
    <row r="250" spans="1:6" x14ac:dyDescent="0.2">
      <c r="A250" s="12"/>
      <c r="B250" s="17"/>
      <c r="C250" s="42"/>
      <c r="F250" s="13"/>
    </row>
    <row r="251" spans="1:6" x14ac:dyDescent="0.2">
      <c r="A251" s="12"/>
      <c r="B251" s="21"/>
      <c r="C251" s="45"/>
      <c r="F251" s="13"/>
    </row>
    <row r="252" spans="1:6" x14ac:dyDescent="0.2">
      <c r="A252" s="12"/>
      <c r="B252" s="22"/>
      <c r="C252" s="42"/>
      <c r="F252" s="13"/>
    </row>
    <row r="253" spans="1:6" x14ac:dyDescent="0.2">
      <c r="A253" s="12"/>
      <c r="B253" s="22"/>
      <c r="C253" s="42"/>
      <c r="F253" s="13"/>
    </row>
    <row r="254" spans="1:6" x14ac:dyDescent="0.2">
      <c r="A254" s="12"/>
      <c r="B254" s="21"/>
      <c r="C254" s="45"/>
      <c r="F254" s="13"/>
    </row>
    <row r="255" spans="1:6" x14ac:dyDescent="0.2">
      <c r="A255" s="12"/>
      <c r="B255" s="22"/>
      <c r="C255" s="42"/>
      <c r="F255" s="13"/>
    </row>
    <row r="256" spans="1:6" x14ac:dyDescent="0.2">
      <c r="A256" s="12"/>
      <c r="B256" s="22"/>
      <c r="C256" s="42"/>
      <c r="F256" s="13"/>
    </row>
    <row r="257" spans="1:6" x14ac:dyDescent="0.2">
      <c r="A257" s="12"/>
      <c r="B257" s="17"/>
      <c r="C257" s="42"/>
      <c r="F257" s="13"/>
    </row>
    <row r="258" spans="1:6" x14ac:dyDescent="0.2">
      <c r="A258" s="12"/>
      <c r="B258" s="21"/>
      <c r="C258" s="45"/>
      <c r="F258" s="13"/>
    </row>
    <row r="259" spans="1:6" x14ac:dyDescent="0.2">
      <c r="A259" s="12"/>
      <c r="B259" s="22"/>
      <c r="C259" s="42"/>
      <c r="F259" s="13"/>
    </row>
    <row r="260" spans="1:6" x14ac:dyDescent="0.2">
      <c r="A260" s="12"/>
      <c r="B260" s="22"/>
      <c r="C260" s="42"/>
      <c r="F260" s="13"/>
    </row>
    <row r="261" spans="1:6" x14ac:dyDescent="0.2">
      <c r="A261" s="12"/>
      <c r="B261" s="21"/>
      <c r="C261" s="45"/>
      <c r="F261" s="13"/>
    </row>
    <row r="262" spans="1:6" x14ac:dyDescent="0.2">
      <c r="A262" s="12"/>
      <c r="B262" s="22"/>
      <c r="C262" s="42"/>
      <c r="F262" s="13"/>
    </row>
    <row r="263" spans="1:6" x14ac:dyDescent="0.2">
      <c r="A263" s="12"/>
      <c r="B263" s="22"/>
      <c r="C263" s="42"/>
      <c r="F263" s="13"/>
    </row>
    <row r="264" spans="1:6" x14ac:dyDescent="0.2">
      <c r="A264" s="12"/>
      <c r="B264" s="22"/>
      <c r="C264" s="42"/>
      <c r="F264" s="13"/>
    </row>
    <row r="265" spans="1:6" x14ac:dyDescent="0.2">
      <c r="A265" s="12"/>
      <c r="B265" s="22"/>
      <c r="C265" s="42"/>
      <c r="F265" s="13"/>
    </row>
    <row r="266" spans="1:6" x14ac:dyDescent="0.2">
      <c r="A266" s="12"/>
      <c r="B266" s="22"/>
      <c r="C266" s="42"/>
      <c r="F266" s="13"/>
    </row>
    <row r="267" spans="1:6" x14ac:dyDescent="0.2">
      <c r="A267" s="12"/>
      <c r="B267" s="21"/>
      <c r="C267" s="45"/>
      <c r="F267" s="13"/>
    </row>
    <row r="268" spans="1:6" x14ac:dyDescent="0.2">
      <c r="A268" s="12"/>
      <c r="B268" s="22"/>
      <c r="C268" s="42"/>
      <c r="F268" s="13"/>
    </row>
    <row r="269" spans="1:6" x14ac:dyDescent="0.2">
      <c r="A269" s="12"/>
      <c r="B269" s="22"/>
      <c r="C269" s="42"/>
      <c r="F269" s="13"/>
    </row>
    <row r="270" spans="1:6" x14ac:dyDescent="0.2">
      <c r="A270" s="12"/>
      <c r="B270" s="22"/>
      <c r="C270" s="42"/>
      <c r="F270" s="13"/>
    </row>
    <row r="271" spans="1:6" x14ac:dyDescent="0.2">
      <c r="A271" s="12"/>
      <c r="B271" s="19"/>
      <c r="C271" s="42"/>
      <c r="F271" s="13"/>
    </row>
    <row r="272" spans="1:6" x14ac:dyDescent="0.2">
      <c r="A272" s="12"/>
      <c r="B272" s="19"/>
      <c r="C272" s="42"/>
      <c r="F272" s="13"/>
    </row>
    <row r="273" spans="1:6" x14ac:dyDescent="0.2">
      <c r="A273" s="12"/>
      <c r="B273" s="19"/>
      <c r="C273" s="42"/>
      <c r="F273" s="13"/>
    </row>
    <row r="274" spans="1:6" x14ac:dyDescent="0.2">
      <c r="A274" s="12"/>
      <c r="B274" s="19"/>
      <c r="C274" s="42"/>
      <c r="F274" s="13"/>
    </row>
    <row r="275" spans="1:6" x14ac:dyDescent="0.2">
      <c r="A275" s="12"/>
      <c r="B275" s="19"/>
      <c r="C275" s="42"/>
      <c r="F275" s="13"/>
    </row>
    <row r="276" spans="1:6" x14ac:dyDescent="0.2">
      <c r="A276" s="12"/>
      <c r="B276" s="22"/>
      <c r="C276" s="42"/>
      <c r="F276" s="13"/>
    </row>
    <row r="277" spans="1:6" x14ac:dyDescent="0.2">
      <c r="A277" s="12"/>
      <c r="B277" s="22"/>
      <c r="C277" s="42"/>
      <c r="F277" s="13"/>
    </row>
    <row r="278" spans="1:6" x14ac:dyDescent="0.2">
      <c r="A278" s="12"/>
      <c r="B278" s="22"/>
      <c r="C278" s="42"/>
      <c r="F278" s="13"/>
    </row>
    <row r="279" spans="1:6" x14ac:dyDescent="0.2">
      <c r="A279" s="12"/>
      <c r="B279" s="20"/>
      <c r="C279" s="42"/>
      <c r="F279" s="13"/>
    </row>
    <row r="280" spans="1:6" x14ac:dyDescent="0.2">
      <c r="A280" s="12"/>
      <c r="B280" s="19"/>
      <c r="C280" s="45"/>
      <c r="F280" s="13"/>
    </row>
    <row r="281" spans="1:6" ht="65.25" customHeight="1" x14ac:dyDescent="0.2">
      <c r="A281" s="12"/>
      <c r="B281" s="22"/>
      <c r="C281" s="42"/>
      <c r="F281" s="13"/>
    </row>
    <row r="282" spans="1:6" ht="39.75" customHeight="1" x14ac:dyDescent="0.2">
      <c r="A282" s="12"/>
      <c r="B282" s="22"/>
      <c r="C282" s="42"/>
      <c r="F282" s="13"/>
    </row>
    <row r="283" spans="1:6" x14ac:dyDescent="0.2">
      <c r="A283" s="12"/>
      <c r="B283" s="22"/>
      <c r="C283" s="42"/>
      <c r="F283" s="13"/>
    </row>
    <row r="284" spans="1:6" x14ac:dyDescent="0.2">
      <c r="A284" s="12"/>
      <c r="B284" s="22"/>
      <c r="C284" s="42"/>
      <c r="F284" s="13"/>
    </row>
    <row r="285" spans="1:6" x14ac:dyDescent="0.2">
      <c r="A285" s="12"/>
      <c r="B285" s="22"/>
      <c r="C285" s="42"/>
      <c r="F285" s="13"/>
    </row>
    <row r="286" spans="1:6" x14ac:dyDescent="0.2">
      <c r="A286" s="12"/>
      <c r="B286" s="22"/>
      <c r="C286" s="42"/>
      <c r="F286" s="13"/>
    </row>
    <row r="287" spans="1:6" x14ac:dyDescent="0.2">
      <c r="A287" s="12"/>
      <c r="B287" s="22"/>
      <c r="C287" s="42"/>
      <c r="F287" s="13"/>
    </row>
    <row r="288" spans="1:6" x14ac:dyDescent="0.2">
      <c r="A288" s="12"/>
      <c r="B288" s="22"/>
      <c r="C288" s="42"/>
      <c r="F288" s="13"/>
    </row>
    <row r="289" spans="1:6" x14ac:dyDescent="0.2">
      <c r="A289" s="12"/>
      <c r="B289" s="22"/>
      <c r="C289" s="42"/>
      <c r="F289" s="13"/>
    </row>
    <row r="290" spans="1:6" x14ac:dyDescent="0.2">
      <c r="A290" s="12"/>
      <c r="B290" s="22"/>
      <c r="C290" s="42"/>
      <c r="F290" s="13"/>
    </row>
    <row r="291" spans="1:6" x14ac:dyDescent="0.2">
      <c r="A291" s="12"/>
      <c r="B291" s="22"/>
      <c r="C291" s="42"/>
      <c r="F291" s="13"/>
    </row>
    <row r="292" spans="1:6" x14ac:dyDescent="0.2">
      <c r="A292" s="12"/>
      <c r="B292" s="22"/>
      <c r="C292" s="42"/>
      <c r="F292" s="13"/>
    </row>
    <row r="293" spans="1:6" x14ac:dyDescent="0.2">
      <c r="A293" s="12"/>
      <c r="B293" s="22"/>
      <c r="C293" s="42"/>
      <c r="F293" s="13"/>
    </row>
    <row r="294" spans="1:6" x14ac:dyDescent="0.2">
      <c r="A294" s="12"/>
      <c r="B294" s="23"/>
      <c r="C294" s="42"/>
      <c r="F294" s="13"/>
    </row>
    <row r="295" spans="1:6" x14ac:dyDescent="0.2">
      <c r="A295" s="12"/>
      <c r="B295" s="22"/>
      <c r="C295" s="42"/>
      <c r="F295" s="13"/>
    </row>
    <row r="296" spans="1:6" x14ac:dyDescent="0.2">
      <c r="A296" s="12"/>
      <c r="B296" s="16"/>
      <c r="C296" s="42"/>
      <c r="F296" s="13"/>
    </row>
    <row r="297" spans="1:6" x14ac:dyDescent="0.2">
      <c r="A297" s="12"/>
      <c r="B297" s="16"/>
      <c r="C297" s="42"/>
      <c r="F297" s="13"/>
    </row>
    <row r="298" spans="1:6" x14ac:dyDescent="0.2">
      <c r="A298" s="12"/>
      <c r="B298" s="16"/>
      <c r="C298" s="44"/>
      <c r="F298" s="13"/>
    </row>
    <row r="299" spans="1:6" x14ac:dyDescent="0.2">
      <c r="A299" s="12"/>
      <c r="B299" s="16"/>
      <c r="C299" s="44"/>
      <c r="F299" s="13"/>
    </row>
    <row r="300" spans="1:6" x14ac:dyDescent="0.2">
      <c r="A300" s="12"/>
      <c r="B300" s="14"/>
      <c r="C300" s="44"/>
      <c r="F300" s="13"/>
    </row>
    <row r="301" spans="1:6" x14ac:dyDescent="0.2">
      <c r="A301" s="12"/>
      <c r="B301" s="22"/>
      <c r="C301" s="42"/>
      <c r="F301" s="13"/>
    </row>
    <row r="302" spans="1:6" x14ac:dyDescent="0.2">
      <c r="A302" s="12"/>
      <c r="B302" s="22"/>
      <c r="C302" s="42"/>
      <c r="F302" s="13"/>
    </row>
    <row r="303" spans="1:6" x14ac:dyDescent="0.2">
      <c r="A303" s="12"/>
      <c r="B303" s="22"/>
      <c r="C303" s="42"/>
      <c r="F303" s="13"/>
    </row>
    <row r="304" spans="1:6" x14ac:dyDescent="0.2">
      <c r="A304" s="12"/>
      <c r="B304" s="22"/>
      <c r="C304" s="42"/>
      <c r="F304" s="13"/>
    </row>
    <row r="305" spans="1:6" x14ac:dyDescent="0.2">
      <c r="A305" s="12"/>
      <c r="B305" s="24"/>
      <c r="C305" s="42"/>
      <c r="F305" s="13"/>
    </row>
    <row r="306" spans="1:6" x14ac:dyDescent="0.2">
      <c r="A306" s="12"/>
      <c r="B306" s="24"/>
      <c r="C306" s="46"/>
      <c r="F306" s="13"/>
    </row>
    <row r="307" spans="1:6" x14ac:dyDescent="0.2">
      <c r="A307" s="12"/>
      <c r="B307" s="25"/>
      <c r="C307" s="46"/>
      <c r="F307" s="13"/>
    </row>
    <row r="308" spans="1:6" x14ac:dyDescent="0.2">
      <c r="A308" s="12"/>
      <c r="B308" s="24"/>
      <c r="C308" s="46"/>
      <c r="F308" s="13"/>
    </row>
    <row r="309" spans="1:6" x14ac:dyDescent="0.2">
      <c r="A309" s="12"/>
      <c r="B309" s="24"/>
      <c r="C309" s="46"/>
      <c r="F309" s="13"/>
    </row>
    <row r="310" spans="1:6" x14ac:dyDescent="0.2">
      <c r="A310" s="12"/>
      <c r="B310" s="24"/>
      <c r="C310" s="46"/>
      <c r="F310" s="13"/>
    </row>
    <row r="311" spans="1:6" x14ac:dyDescent="0.2">
      <c r="A311" s="12"/>
      <c r="B311" s="24"/>
      <c r="C311" s="46"/>
      <c r="F311" s="13"/>
    </row>
    <row r="312" spans="1:6" x14ac:dyDescent="0.2">
      <c r="A312" s="12"/>
      <c r="B312" s="24"/>
      <c r="C312" s="46"/>
      <c r="F312" s="13"/>
    </row>
    <row r="313" spans="1:6" x14ac:dyDescent="0.2">
      <c r="A313" s="12"/>
      <c r="B313" s="24"/>
      <c r="C313" s="46"/>
      <c r="F313" s="13"/>
    </row>
    <row r="314" spans="1:6" x14ac:dyDescent="0.2">
      <c r="A314" s="12"/>
      <c r="B314" s="24"/>
      <c r="C314" s="46"/>
      <c r="F314" s="13"/>
    </row>
    <row r="315" spans="1:6" x14ac:dyDescent="0.2">
      <c r="A315" s="12"/>
      <c r="B315" s="24"/>
      <c r="C315" s="46"/>
      <c r="F315" s="13"/>
    </row>
    <row r="316" spans="1:6" x14ac:dyDescent="0.2">
      <c r="A316" s="12"/>
      <c r="B316" s="24"/>
      <c r="C316" s="46"/>
      <c r="F316" s="13"/>
    </row>
    <row r="317" spans="1:6" x14ac:dyDescent="0.2">
      <c r="A317" s="12"/>
      <c r="B317" s="24"/>
      <c r="C317" s="46"/>
      <c r="F317" s="13"/>
    </row>
    <row r="318" spans="1:6" x14ac:dyDescent="0.2">
      <c r="A318" s="12"/>
      <c r="B318" s="24"/>
      <c r="C318" s="46"/>
      <c r="F318" s="13"/>
    </row>
    <row r="319" spans="1:6" x14ac:dyDescent="0.2">
      <c r="A319" s="12"/>
      <c r="B319" s="24"/>
      <c r="C319" s="46"/>
      <c r="F319" s="13"/>
    </row>
    <row r="320" spans="1:6" x14ac:dyDescent="0.2">
      <c r="A320" s="12"/>
      <c r="B320" s="24"/>
      <c r="C320" s="46"/>
      <c r="F320" s="13"/>
    </row>
    <row r="321" spans="1:6" x14ac:dyDescent="0.2">
      <c r="A321" s="12"/>
      <c r="B321" s="24"/>
      <c r="C321" s="46"/>
      <c r="F321" s="13"/>
    </row>
    <row r="322" spans="1:6" x14ac:dyDescent="0.2">
      <c r="A322" s="12"/>
      <c r="B322" s="24"/>
      <c r="C322" s="46"/>
      <c r="F322" s="13"/>
    </row>
    <row r="323" spans="1:6" x14ac:dyDescent="0.2">
      <c r="A323" s="12"/>
      <c r="B323" s="24"/>
      <c r="C323" s="46"/>
      <c r="F323" s="13"/>
    </row>
    <row r="324" spans="1:6" x14ac:dyDescent="0.2">
      <c r="A324" s="12"/>
      <c r="B324" s="24"/>
      <c r="C324" s="46"/>
      <c r="F324" s="13"/>
    </row>
    <row r="325" spans="1:6" x14ac:dyDescent="0.2">
      <c r="A325" s="12"/>
      <c r="B325" s="24"/>
      <c r="C325" s="46"/>
      <c r="F325" s="13"/>
    </row>
    <row r="326" spans="1:6" x14ac:dyDescent="0.2">
      <c r="A326" s="12"/>
      <c r="B326" s="24"/>
      <c r="C326" s="46"/>
      <c r="F326" s="13"/>
    </row>
    <row r="327" spans="1:6" x14ac:dyDescent="0.2">
      <c r="A327" s="12"/>
      <c r="B327" s="24"/>
      <c r="C327" s="46"/>
      <c r="F327" s="13"/>
    </row>
    <row r="328" spans="1:6" x14ac:dyDescent="0.2">
      <c r="A328" s="12"/>
      <c r="B328" s="24"/>
      <c r="C328" s="46"/>
      <c r="F328" s="13"/>
    </row>
    <row r="329" spans="1:6" x14ac:dyDescent="0.2">
      <c r="A329" s="12"/>
      <c r="B329" s="24"/>
      <c r="C329" s="46"/>
      <c r="F329" s="13"/>
    </row>
    <row r="330" spans="1:6" x14ac:dyDescent="0.2">
      <c r="A330" s="12"/>
      <c r="B330" s="24"/>
      <c r="C330" s="46"/>
      <c r="F330" s="13"/>
    </row>
    <row r="331" spans="1:6" x14ac:dyDescent="0.2">
      <c r="A331" s="12"/>
      <c r="B331" s="24"/>
      <c r="C331" s="46"/>
      <c r="F331" s="13"/>
    </row>
    <row r="332" spans="1:6" x14ac:dyDescent="0.2">
      <c r="A332" s="12"/>
      <c r="B332" s="26"/>
      <c r="C332" s="47"/>
      <c r="F332" s="13"/>
    </row>
    <row r="333" spans="1:6" x14ac:dyDescent="0.2">
      <c r="A333" s="12"/>
      <c r="B333" s="24"/>
      <c r="C333" s="46"/>
      <c r="F333" s="13"/>
    </row>
    <row r="334" spans="1:6" x14ac:dyDescent="0.2">
      <c r="A334" s="12"/>
      <c r="B334" s="24"/>
      <c r="C334" s="46"/>
      <c r="F334" s="13"/>
    </row>
    <row r="335" spans="1:6" x14ac:dyDescent="0.2">
      <c r="A335" s="12"/>
      <c r="B335" s="24"/>
      <c r="C335" s="46"/>
      <c r="F335" s="13"/>
    </row>
    <row r="336" spans="1:6" x14ac:dyDescent="0.2">
      <c r="A336" s="12"/>
      <c r="B336" s="24"/>
      <c r="C336" s="46"/>
      <c r="F336" s="13"/>
    </row>
    <row r="337" spans="1:6" x14ac:dyDescent="0.2">
      <c r="A337" s="12"/>
      <c r="B337" s="24"/>
      <c r="C337" s="46"/>
      <c r="F337" s="13"/>
    </row>
    <row r="338" spans="1:6" x14ac:dyDescent="0.2">
      <c r="A338" s="12"/>
      <c r="B338" s="24"/>
      <c r="C338" s="46"/>
      <c r="F338" s="13"/>
    </row>
    <row r="339" spans="1:6" x14ac:dyDescent="0.2">
      <c r="A339" s="12"/>
      <c r="B339" s="24"/>
      <c r="C339" s="46"/>
      <c r="F339" s="13"/>
    </row>
    <row r="340" spans="1:6" x14ac:dyDescent="0.2">
      <c r="A340" s="12"/>
      <c r="B340" s="24"/>
      <c r="C340" s="46"/>
      <c r="F340" s="13"/>
    </row>
    <row r="341" spans="1:6" x14ac:dyDescent="0.2">
      <c r="A341" s="12"/>
      <c r="B341" s="24"/>
      <c r="C341" s="46"/>
      <c r="F341" s="13"/>
    </row>
    <row r="342" spans="1:6" x14ac:dyDescent="0.2">
      <c r="A342" s="12"/>
      <c r="B342" s="24"/>
      <c r="C342" s="46"/>
      <c r="F342" s="13"/>
    </row>
    <row r="343" spans="1:6" x14ac:dyDescent="0.2">
      <c r="A343" s="12"/>
      <c r="B343" s="24"/>
      <c r="C343" s="46"/>
      <c r="F343" s="13"/>
    </row>
    <row r="344" spans="1:6" x14ac:dyDescent="0.2">
      <c r="A344" s="12"/>
      <c r="B344" s="24"/>
      <c r="C344" s="46"/>
      <c r="F344" s="13"/>
    </row>
    <row r="345" spans="1:6" x14ac:dyDescent="0.2">
      <c r="A345" s="12"/>
      <c r="B345" s="24"/>
      <c r="C345" s="46"/>
      <c r="F345" s="13"/>
    </row>
    <row r="346" spans="1:6" x14ac:dyDescent="0.2">
      <c r="A346" s="12"/>
      <c r="B346" s="24"/>
      <c r="C346" s="46"/>
      <c r="F346" s="13"/>
    </row>
    <row r="347" spans="1:6" x14ac:dyDescent="0.2">
      <c r="A347" s="12"/>
      <c r="B347" s="24"/>
      <c r="C347" s="46"/>
      <c r="F347" s="13"/>
    </row>
    <row r="348" spans="1:6" x14ac:dyDescent="0.2">
      <c r="A348" s="12"/>
      <c r="B348" s="27"/>
      <c r="C348" s="42"/>
      <c r="F348" s="13"/>
    </row>
    <row r="349" spans="1:6" x14ac:dyDescent="0.2">
      <c r="A349" s="12"/>
      <c r="B349" s="16"/>
      <c r="C349" s="44"/>
      <c r="F349" s="13"/>
    </row>
    <row r="350" spans="1:6" x14ac:dyDescent="0.2">
      <c r="A350" s="12"/>
      <c r="B350" s="16"/>
      <c r="C350" s="48"/>
      <c r="F350" s="13"/>
    </row>
    <row r="351" spans="1:6" x14ac:dyDescent="0.2">
      <c r="A351" s="12"/>
      <c r="B351" s="16"/>
      <c r="C351" s="48"/>
      <c r="F351" s="13"/>
    </row>
    <row r="352" spans="1:6" x14ac:dyDescent="0.2">
      <c r="A352" s="12"/>
      <c r="B352" s="16"/>
      <c r="C352" s="48"/>
      <c r="F352" s="13"/>
    </row>
    <row r="353" spans="1:6" x14ac:dyDescent="0.2">
      <c r="A353" s="12"/>
      <c r="B353" s="16"/>
      <c r="C353" s="48"/>
      <c r="F353" s="13"/>
    </row>
    <row r="354" spans="1:6" x14ac:dyDescent="0.2">
      <c r="A354" s="12"/>
      <c r="B354" s="17"/>
      <c r="C354" s="48"/>
      <c r="F354" s="13"/>
    </row>
    <row r="355" spans="1:6" x14ac:dyDescent="0.2">
      <c r="A355" s="12"/>
      <c r="B355" s="18"/>
      <c r="C355" s="49"/>
      <c r="F355" s="13"/>
    </row>
    <row r="356" spans="1:6" x14ac:dyDescent="0.2">
      <c r="A356" s="12"/>
      <c r="B356" s="16"/>
      <c r="C356" s="48"/>
      <c r="F356" s="13"/>
    </row>
    <row r="357" spans="1:6" x14ac:dyDescent="0.2">
      <c r="A357" s="12"/>
      <c r="B357" s="16"/>
      <c r="C357" s="48"/>
      <c r="F357" s="13"/>
    </row>
    <row r="358" spans="1:6" x14ac:dyDescent="0.2">
      <c r="A358" s="12"/>
      <c r="B358" s="16"/>
      <c r="C358" s="48"/>
      <c r="F358" s="13"/>
    </row>
    <row r="359" spans="1:6" x14ac:dyDescent="0.2">
      <c r="A359" s="12"/>
      <c r="B359" s="18"/>
      <c r="C359" s="49"/>
      <c r="F359" s="13"/>
    </row>
    <row r="360" spans="1:6" x14ac:dyDescent="0.2">
      <c r="A360" s="12"/>
      <c r="B360" s="16"/>
      <c r="C360" s="48"/>
      <c r="F360" s="13"/>
    </row>
    <row r="361" spans="1:6" x14ac:dyDescent="0.2">
      <c r="A361" s="12"/>
      <c r="B361" s="16"/>
      <c r="C361" s="48"/>
      <c r="F361" s="13"/>
    </row>
    <row r="362" spans="1:6" x14ac:dyDescent="0.2">
      <c r="A362" s="12"/>
      <c r="B362" s="16"/>
      <c r="C362" s="48"/>
      <c r="F362" s="13"/>
    </row>
    <row r="363" spans="1:6" x14ac:dyDescent="0.2">
      <c r="A363" s="12"/>
      <c r="B363" s="16"/>
      <c r="C363" s="48"/>
      <c r="F363" s="13"/>
    </row>
    <row r="364" spans="1:6" x14ac:dyDescent="0.2">
      <c r="A364" s="12"/>
      <c r="B364" s="16"/>
      <c r="C364" s="48"/>
      <c r="F364" s="13"/>
    </row>
    <row r="365" spans="1:6" x14ac:dyDescent="0.2">
      <c r="A365" s="12"/>
      <c r="B365" s="16"/>
      <c r="C365" s="48"/>
      <c r="F365" s="13"/>
    </row>
    <row r="366" spans="1:6" x14ac:dyDescent="0.2">
      <c r="A366" s="12"/>
      <c r="B366" s="16"/>
      <c r="C366" s="48"/>
      <c r="F366" s="13"/>
    </row>
    <row r="367" spans="1:6" x14ac:dyDescent="0.2">
      <c r="A367" s="12"/>
      <c r="B367" s="16"/>
      <c r="C367" s="48"/>
      <c r="F367" s="13"/>
    </row>
    <row r="368" spans="1:6" x14ac:dyDescent="0.2">
      <c r="A368" s="12"/>
      <c r="B368" s="16"/>
      <c r="C368" s="48"/>
      <c r="F368" s="13"/>
    </row>
    <row r="369" spans="1:6" x14ac:dyDescent="0.2">
      <c r="A369" s="12"/>
      <c r="B369" s="16"/>
      <c r="C369" s="48"/>
      <c r="F369" s="13"/>
    </row>
    <row r="370" spans="1:6" x14ac:dyDescent="0.2">
      <c r="A370" s="12"/>
      <c r="B370" s="16"/>
      <c r="C370" s="48"/>
      <c r="F370" s="13"/>
    </row>
    <row r="371" spans="1:6" x14ac:dyDescent="0.2">
      <c r="A371" s="12"/>
      <c r="B371" s="16"/>
      <c r="C371" s="48"/>
      <c r="F371" s="13"/>
    </row>
    <row r="372" spans="1:6" x14ac:dyDescent="0.2">
      <c r="A372" s="12"/>
      <c r="B372" s="16"/>
      <c r="C372" s="48"/>
      <c r="F372" s="13"/>
    </row>
    <row r="373" spans="1:6" x14ac:dyDescent="0.2">
      <c r="A373" s="12"/>
      <c r="B373" s="16"/>
      <c r="C373" s="48"/>
      <c r="F373" s="13"/>
    </row>
    <row r="374" spans="1:6" x14ac:dyDescent="0.2">
      <c r="A374" s="12"/>
      <c r="B374" s="18"/>
      <c r="C374" s="49"/>
      <c r="F374" s="13"/>
    </row>
    <row r="375" spans="1:6" x14ac:dyDescent="0.2">
      <c r="A375" s="12"/>
      <c r="B375" s="16"/>
      <c r="C375" s="48"/>
      <c r="F375" s="13"/>
    </row>
    <row r="376" spans="1:6" x14ac:dyDescent="0.2">
      <c r="A376" s="12"/>
      <c r="B376" s="18"/>
      <c r="C376" s="47"/>
      <c r="F376" s="13"/>
    </row>
    <row r="377" spans="1:6" x14ac:dyDescent="0.2">
      <c r="A377" s="12"/>
      <c r="B377" s="16"/>
      <c r="C377" s="48"/>
      <c r="F377" s="13"/>
    </row>
    <row r="378" spans="1:6" x14ac:dyDescent="0.2">
      <c r="A378" s="12"/>
      <c r="B378" s="16"/>
      <c r="C378" s="48"/>
      <c r="F378" s="13"/>
    </row>
    <row r="379" spans="1:6" x14ac:dyDescent="0.2">
      <c r="A379" s="12"/>
      <c r="B379" s="16"/>
      <c r="C379" s="48"/>
      <c r="F379" s="13"/>
    </row>
    <row r="380" spans="1:6" x14ac:dyDescent="0.2">
      <c r="A380" s="12"/>
      <c r="B380" s="18"/>
      <c r="C380" s="47"/>
      <c r="F380" s="13"/>
    </row>
    <row r="381" spans="1:6" x14ac:dyDescent="0.2">
      <c r="A381" s="12"/>
      <c r="B381" s="16"/>
      <c r="C381" s="48"/>
      <c r="F381" s="13"/>
    </row>
    <row r="382" spans="1:6" x14ac:dyDescent="0.2">
      <c r="A382" s="12"/>
      <c r="B382" s="18"/>
      <c r="C382" s="49"/>
      <c r="F382" s="13"/>
    </row>
    <row r="383" spans="1:6" x14ac:dyDescent="0.2">
      <c r="A383" s="12"/>
      <c r="B383" s="16"/>
      <c r="C383" s="48"/>
      <c r="F383" s="13"/>
    </row>
    <row r="384" spans="1:6" x14ac:dyDescent="0.2">
      <c r="A384" s="12"/>
      <c r="B384" s="16"/>
      <c r="C384" s="48"/>
      <c r="F384" s="13"/>
    </row>
    <row r="385" spans="1:6" x14ac:dyDescent="0.2">
      <c r="A385" s="12"/>
      <c r="B385" s="16"/>
      <c r="C385" s="48"/>
      <c r="F385" s="13"/>
    </row>
    <row r="386" spans="1:6" x14ac:dyDescent="0.2">
      <c r="A386" s="12"/>
      <c r="B386" s="18"/>
      <c r="C386" s="49"/>
      <c r="F386" s="13"/>
    </row>
    <row r="387" spans="1:6" x14ac:dyDescent="0.2">
      <c r="A387" s="12"/>
      <c r="B387" s="16"/>
      <c r="C387" s="48"/>
      <c r="F387" s="13"/>
    </row>
    <row r="388" spans="1:6" x14ac:dyDescent="0.2">
      <c r="A388" s="12"/>
      <c r="B388" s="16"/>
      <c r="C388" s="48"/>
    </row>
    <row r="389" spans="1:6" ht="14.25" x14ac:dyDescent="0.2">
      <c r="A389" s="12"/>
      <c r="B389" s="28"/>
      <c r="C389" s="48"/>
    </row>
    <row r="390" spans="1:6" x14ac:dyDescent="0.2">
      <c r="A390" s="12"/>
      <c r="B390" s="17"/>
      <c r="C390" s="48"/>
    </row>
    <row r="391" spans="1:6" x14ac:dyDescent="0.2">
      <c r="A391" s="12"/>
      <c r="B391" s="18"/>
      <c r="C391" s="49"/>
      <c r="E391" s="13"/>
    </row>
    <row r="392" spans="1:6" x14ac:dyDescent="0.2">
      <c r="A392" s="12"/>
      <c r="B392" s="17"/>
      <c r="C392" s="49"/>
      <c r="E392" s="13"/>
    </row>
    <row r="393" spans="1:6" x14ac:dyDescent="0.2">
      <c r="A393" s="12"/>
      <c r="B393" s="16"/>
      <c r="C393" s="48"/>
      <c r="E393" s="13"/>
    </row>
    <row r="394" spans="1:6" x14ac:dyDescent="0.2">
      <c r="A394" s="12"/>
      <c r="B394" s="16"/>
      <c r="C394" s="48"/>
      <c r="E394" s="13"/>
    </row>
    <row r="395" spans="1:6" x14ac:dyDescent="0.2">
      <c r="A395" s="12"/>
      <c r="B395" s="16"/>
      <c r="C395" s="48"/>
      <c r="E395" s="13"/>
    </row>
    <row r="396" spans="1:6" x14ac:dyDescent="0.2">
      <c r="A396" s="12"/>
      <c r="B396" s="16"/>
      <c r="C396" s="48"/>
      <c r="E396" s="13"/>
    </row>
    <row r="397" spans="1:6" x14ac:dyDescent="0.2">
      <c r="A397" s="12"/>
      <c r="B397" s="16"/>
      <c r="C397" s="48"/>
      <c r="E397" s="13"/>
    </row>
    <row r="398" spans="1:6" x14ac:dyDescent="0.2">
      <c r="A398" s="12"/>
      <c r="B398" s="16"/>
      <c r="C398" s="48"/>
      <c r="E398" s="13"/>
    </row>
    <row r="399" spans="1:6" x14ac:dyDescent="0.2">
      <c r="A399" s="12"/>
      <c r="B399" s="16"/>
      <c r="C399" s="48"/>
      <c r="E399" s="13"/>
    </row>
    <row r="400" spans="1:6" x14ac:dyDescent="0.2">
      <c r="A400" s="12"/>
      <c r="B400" s="16"/>
      <c r="C400" s="48"/>
      <c r="E400" s="13"/>
    </row>
    <row r="401" spans="1:5" x14ac:dyDescent="0.2">
      <c r="A401" s="12"/>
      <c r="B401" s="16"/>
      <c r="C401" s="48"/>
      <c r="E401" s="13"/>
    </row>
    <row r="402" spans="1:5" x14ac:dyDescent="0.2">
      <c r="A402" s="12"/>
      <c r="B402" s="16"/>
      <c r="C402" s="48"/>
      <c r="E402" s="13"/>
    </row>
    <row r="403" spans="1:5" x14ac:dyDescent="0.2">
      <c r="A403" s="12"/>
      <c r="B403" s="16"/>
      <c r="C403" s="48"/>
      <c r="E403" s="13"/>
    </row>
    <row r="404" spans="1:5" x14ac:dyDescent="0.2">
      <c r="A404" s="12"/>
      <c r="B404" s="16"/>
      <c r="C404" s="48"/>
      <c r="E404" s="13"/>
    </row>
    <row r="405" spans="1:5" x14ac:dyDescent="0.2">
      <c r="A405" s="12"/>
      <c r="B405" s="16"/>
      <c r="C405" s="48"/>
      <c r="E405" s="13"/>
    </row>
    <row r="406" spans="1:5" x14ac:dyDescent="0.2">
      <c r="A406" s="12"/>
      <c r="B406" s="16"/>
      <c r="C406" s="48"/>
      <c r="E406" s="13"/>
    </row>
    <row r="407" spans="1:5" x14ac:dyDescent="0.2">
      <c r="A407" s="12"/>
      <c r="B407" s="16"/>
      <c r="C407" s="48"/>
      <c r="E407" s="13"/>
    </row>
    <row r="408" spans="1:5" x14ac:dyDescent="0.2">
      <c r="A408" s="12"/>
      <c r="B408" s="16"/>
      <c r="C408" s="48"/>
      <c r="E408" s="13"/>
    </row>
    <row r="409" spans="1:5" x14ac:dyDescent="0.2">
      <c r="A409" s="12"/>
      <c r="B409" s="17"/>
      <c r="C409" s="48"/>
      <c r="E409" s="13"/>
    </row>
    <row r="410" spans="1:5" x14ac:dyDescent="0.2">
      <c r="A410" s="12"/>
      <c r="B410" s="16"/>
      <c r="C410" s="48"/>
      <c r="E410" s="13"/>
    </row>
    <row r="411" spans="1:5" x14ac:dyDescent="0.2">
      <c r="A411" s="12"/>
      <c r="B411" s="16"/>
      <c r="C411" s="48"/>
      <c r="E411" s="13"/>
    </row>
    <row r="412" spans="1:5" x14ac:dyDescent="0.2">
      <c r="A412" s="12"/>
      <c r="B412" s="16"/>
      <c r="C412" s="48"/>
      <c r="E412" s="13"/>
    </row>
    <row r="413" spans="1:5" x14ac:dyDescent="0.2">
      <c r="A413" s="12"/>
      <c r="B413" s="16"/>
      <c r="C413" s="48"/>
      <c r="E413" s="13"/>
    </row>
    <row r="414" spans="1:5" x14ac:dyDescent="0.2">
      <c r="A414" s="12"/>
      <c r="B414" s="16"/>
      <c r="C414" s="48"/>
      <c r="E414" s="13"/>
    </row>
    <row r="415" spans="1:5" x14ac:dyDescent="0.2">
      <c r="A415" s="12"/>
      <c r="B415" s="16"/>
      <c r="C415" s="48"/>
      <c r="E415" s="13"/>
    </row>
    <row r="416" spans="1:5" x14ac:dyDescent="0.2">
      <c r="A416" s="12"/>
      <c r="B416" s="16"/>
      <c r="C416" s="48"/>
      <c r="E416" s="13"/>
    </row>
    <row r="417" spans="1:5" x14ac:dyDescent="0.2">
      <c r="A417" s="12"/>
      <c r="B417" s="16"/>
      <c r="C417" s="48"/>
      <c r="E417" s="13"/>
    </row>
    <row r="418" spans="1:5" x14ac:dyDescent="0.2">
      <c r="A418" s="12"/>
      <c r="B418" s="16"/>
      <c r="C418" s="48"/>
      <c r="E418" s="13"/>
    </row>
    <row r="419" spans="1:5" x14ac:dyDescent="0.2">
      <c r="A419" s="12"/>
      <c r="B419" s="16"/>
      <c r="C419" s="48"/>
      <c r="E419" s="13"/>
    </row>
    <row r="420" spans="1:5" x14ac:dyDescent="0.2">
      <c r="A420" s="12"/>
      <c r="B420" s="16"/>
      <c r="C420" s="48"/>
      <c r="E420" s="13"/>
    </row>
    <row r="421" spans="1:5" x14ac:dyDescent="0.2">
      <c r="A421" s="12"/>
      <c r="B421" s="16"/>
      <c r="C421" s="48"/>
      <c r="E421" s="13"/>
    </row>
    <row r="422" spans="1:5" x14ac:dyDescent="0.2">
      <c r="A422" s="12"/>
      <c r="B422" s="16"/>
      <c r="C422" s="48"/>
      <c r="E422" s="13"/>
    </row>
    <row r="423" spans="1:5" x14ac:dyDescent="0.2">
      <c r="A423" s="12"/>
      <c r="B423" s="16"/>
      <c r="C423" s="48"/>
      <c r="E423" s="13"/>
    </row>
    <row r="424" spans="1:5" x14ac:dyDescent="0.2">
      <c r="A424" s="12"/>
      <c r="B424" s="16"/>
      <c r="C424" s="48"/>
      <c r="E424" s="13"/>
    </row>
    <row r="425" spans="1:5" x14ac:dyDescent="0.2">
      <c r="A425" s="12"/>
      <c r="B425" s="16"/>
      <c r="C425" s="48"/>
      <c r="E425" s="13"/>
    </row>
    <row r="426" spans="1:5" x14ac:dyDescent="0.2">
      <c r="A426" s="12"/>
      <c r="B426" s="16"/>
      <c r="C426" s="48"/>
      <c r="E426" s="13"/>
    </row>
    <row r="427" spans="1:5" x14ac:dyDescent="0.2">
      <c r="A427" s="12"/>
      <c r="B427" s="16"/>
      <c r="C427" s="48"/>
      <c r="E427" s="13"/>
    </row>
    <row r="428" spans="1:5" x14ac:dyDescent="0.2">
      <c r="A428" s="12"/>
      <c r="B428" s="16"/>
      <c r="C428" s="48"/>
      <c r="E428" s="13"/>
    </row>
    <row r="429" spans="1:5" x14ac:dyDescent="0.2">
      <c r="A429" s="12"/>
      <c r="B429" s="16"/>
      <c r="C429" s="48"/>
      <c r="E429" s="13"/>
    </row>
    <row r="430" spans="1:5" x14ac:dyDescent="0.2">
      <c r="A430" s="12"/>
      <c r="B430" s="16"/>
      <c r="C430" s="48"/>
      <c r="E430" s="13"/>
    </row>
    <row r="431" spans="1:5" x14ac:dyDescent="0.2">
      <c r="A431" s="12"/>
      <c r="B431" s="16"/>
      <c r="C431" s="48"/>
      <c r="E431" s="13"/>
    </row>
    <row r="432" spans="1:5" x14ac:dyDescent="0.2">
      <c r="A432" s="12"/>
      <c r="B432" s="16"/>
      <c r="C432" s="48"/>
      <c r="E432" s="13"/>
    </row>
    <row r="433" spans="1:5" x14ac:dyDescent="0.2">
      <c r="A433" s="12"/>
      <c r="B433" s="16"/>
      <c r="C433" s="48"/>
      <c r="E433" s="13"/>
    </row>
    <row r="434" spans="1:5" x14ac:dyDescent="0.2">
      <c r="A434" s="12"/>
      <c r="B434" s="16"/>
      <c r="C434" s="48"/>
      <c r="E434" s="13"/>
    </row>
    <row r="435" spans="1:5" x14ac:dyDescent="0.2">
      <c r="A435" s="12"/>
      <c r="B435" s="16"/>
      <c r="C435" s="48"/>
      <c r="E435" s="13"/>
    </row>
    <row r="436" spans="1:5" x14ac:dyDescent="0.2">
      <c r="A436" s="12"/>
      <c r="B436" s="29"/>
      <c r="C436" s="48"/>
      <c r="E436" s="13"/>
    </row>
    <row r="437" spans="1:5" x14ac:dyDescent="0.2">
      <c r="A437" s="12"/>
      <c r="B437" s="16"/>
      <c r="C437" s="48"/>
      <c r="E437" s="13"/>
    </row>
    <row r="438" spans="1:5" x14ac:dyDescent="0.2">
      <c r="A438" s="12"/>
      <c r="B438" s="16"/>
      <c r="C438" s="48"/>
      <c r="E438" s="13"/>
    </row>
    <row r="439" spans="1:5" x14ac:dyDescent="0.2">
      <c r="A439" s="12"/>
      <c r="B439" s="16"/>
      <c r="C439" s="48"/>
      <c r="E439" s="13"/>
    </row>
    <row r="440" spans="1:5" x14ac:dyDescent="0.2">
      <c r="A440" s="12"/>
      <c r="B440" s="16"/>
      <c r="C440" s="48"/>
      <c r="E440" s="13"/>
    </row>
    <row r="441" spans="1:5" x14ac:dyDescent="0.2">
      <c r="A441" s="12"/>
      <c r="B441" s="16"/>
      <c r="C441" s="48"/>
      <c r="E441" s="13"/>
    </row>
    <row r="442" spans="1:5" x14ac:dyDescent="0.2">
      <c r="A442" s="12"/>
      <c r="B442" s="16"/>
      <c r="C442" s="48"/>
      <c r="E442" s="13"/>
    </row>
    <row r="443" spans="1:5" x14ac:dyDescent="0.2">
      <c r="A443" s="12"/>
      <c r="B443" s="16"/>
      <c r="C443" s="48"/>
      <c r="E443" s="13"/>
    </row>
    <row r="444" spans="1:5" x14ac:dyDescent="0.2">
      <c r="A444" s="12"/>
      <c r="B444" s="16"/>
      <c r="C444" s="48"/>
      <c r="E444" s="13"/>
    </row>
    <row r="445" spans="1:5" x14ac:dyDescent="0.2">
      <c r="A445" s="12"/>
      <c r="B445" s="16"/>
      <c r="C445" s="48"/>
      <c r="E445" s="13"/>
    </row>
    <row r="446" spans="1:5" x14ac:dyDescent="0.2">
      <c r="A446" s="12"/>
      <c r="B446" s="16"/>
      <c r="C446" s="48"/>
      <c r="E446" s="13"/>
    </row>
    <row r="447" spans="1:5" x14ac:dyDescent="0.2">
      <c r="A447" s="12"/>
      <c r="B447" s="16"/>
      <c r="C447" s="48"/>
      <c r="E447" s="13"/>
    </row>
    <row r="448" spans="1:5" x14ac:dyDescent="0.2">
      <c r="A448" s="12"/>
      <c r="B448" s="16"/>
      <c r="C448" s="48"/>
      <c r="E448" s="13"/>
    </row>
    <row r="449" spans="1:5" x14ac:dyDescent="0.2">
      <c r="A449" s="12"/>
      <c r="B449" s="16"/>
      <c r="C449" s="48"/>
      <c r="E449" s="13"/>
    </row>
    <row r="450" spans="1:5" x14ac:dyDescent="0.2">
      <c r="A450" s="12"/>
      <c r="B450" s="16"/>
      <c r="C450" s="48"/>
      <c r="E450" s="13"/>
    </row>
    <row r="451" spans="1:5" x14ac:dyDescent="0.2">
      <c r="A451" s="12"/>
      <c r="B451" s="16"/>
      <c r="C451" s="48"/>
      <c r="E451" s="13"/>
    </row>
    <row r="452" spans="1:5" x14ac:dyDescent="0.2">
      <c r="A452" s="12"/>
      <c r="B452" s="16"/>
      <c r="C452" s="48"/>
      <c r="E452" s="13"/>
    </row>
    <row r="453" spans="1:5" x14ac:dyDescent="0.2">
      <c r="A453" s="12"/>
      <c r="B453" s="16"/>
      <c r="C453" s="48"/>
      <c r="E453" s="13"/>
    </row>
    <row r="454" spans="1:5" x14ac:dyDescent="0.2">
      <c r="A454" s="12"/>
      <c r="B454" s="16"/>
      <c r="C454" s="48"/>
      <c r="E454" s="13"/>
    </row>
    <row r="455" spans="1:5" x14ac:dyDescent="0.2">
      <c r="A455" s="12"/>
      <c r="B455" s="16"/>
      <c r="C455" s="48"/>
      <c r="E455" s="13"/>
    </row>
    <row r="456" spans="1:5" x14ac:dyDescent="0.2">
      <c r="A456" s="12"/>
      <c r="B456" s="16"/>
      <c r="C456" s="48"/>
      <c r="E456" s="13"/>
    </row>
    <row r="457" spans="1:5" x14ac:dyDescent="0.2">
      <c r="A457" s="12"/>
      <c r="B457" s="16"/>
      <c r="C457" s="48"/>
      <c r="E457" s="13"/>
    </row>
    <row r="458" spans="1:5" x14ac:dyDescent="0.2">
      <c r="A458" s="12"/>
      <c r="B458" s="16"/>
      <c r="C458" s="48"/>
      <c r="E458" s="13"/>
    </row>
    <row r="459" spans="1:5" x14ac:dyDescent="0.2">
      <c r="A459" s="12"/>
      <c r="B459" s="16"/>
      <c r="C459" s="48"/>
      <c r="E459" s="13"/>
    </row>
    <row r="460" spans="1:5" x14ac:dyDescent="0.2">
      <c r="A460" s="12"/>
      <c r="B460" s="16"/>
      <c r="C460" s="48"/>
      <c r="E460" s="13"/>
    </row>
    <row r="461" spans="1:5" x14ac:dyDescent="0.2">
      <c r="A461" s="12"/>
      <c r="B461" s="16"/>
      <c r="C461" s="48"/>
      <c r="E461" s="13"/>
    </row>
    <row r="462" spans="1:5" x14ac:dyDescent="0.2">
      <c r="A462" s="12"/>
      <c r="B462" s="16"/>
      <c r="C462" s="48"/>
      <c r="E462" s="13"/>
    </row>
    <row r="463" spans="1:5" x14ac:dyDescent="0.2">
      <c r="A463" s="12"/>
      <c r="B463" s="30"/>
      <c r="C463" s="47"/>
      <c r="E463" s="13"/>
    </row>
    <row r="464" spans="1:5" x14ac:dyDescent="0.2">
      <c r="A464" s="12"/>
      <c r="B464" s="17"/>
      <c r="C464" s="48"/>
      <c r="E464" s="13"/>
    </row>
    <row r="465" spans="1:5" x14ac:dyDescent="0.2">
      <c r="A465" s="12"/>
      <c r="B465" s="16"/>
      <c r="C465" s="48"/>
      <c r="E465" s="13"/>
    </row>
    <row r="466" spans="1:5" x14ac:dyDescent="0.2">
      <c r="A466" s="12"/>
      <c r="B466" s="16"/>
      <c r="C466" s="48"/>
      <c r="E466" s="13"/>
    </row>
    <row r="467" spans="1:5" x14ac:dyDescent="0.2">
      <c r="A467" s="12"/>
      <c r="B467" s="16"/>
      <c r="C467" s="48"/>
      <c r="E467" s="13"/>
    </row>
    <row r="468" spans="1:5" x14ac:dyDescent="0.2">
      <c r="A468" s="12"/>
      <c r="B468" s="16"/>
      <c r="C468" s="48"/>
      <c r="E468" s="13"/>
    </row>
    <row r="469" spans="1:5" x14ac:dyDescent="0.2">
      <c r="A469" s="12"/>
      <c r="B469" s="16"/>
      <c r="C469" s="48"/>
      <c r="E469" s="13"/>
    </row>
    <row r="470" spans="1:5" x14ac:dyDescent="0.2">
      <c r="A470" s="12"/>
      <c r="B470" s="16"/>
      <c r="C470" s="48"/>
      <c r="E470" s="13"/>
    </row>
    <row r="471" spans="1:5" x14ac:dyDescent="0.2">
      <c r="A471" s="12"/>
      <c r="B471" s="16"/>
      <c r="C471" s="48"/>
      <c r="E471" s="13"/>
    </row>
    <row r="472" spans="1:5" x14ac:dyDescent="0.2">
      <c r="A472" s="12"/>
      <c r="B472" s="16"/>
      <c r="C472" s="48"/>
      <c r="E472" s="13"/>
    </row>
    <row r="473" spans="1:5" x14ac:dyDescent="0.2">
      <c r="A473" s="12"/>
      <c r="B473" s="16"/>
      <c r="C473" s="48"/>
      <c r="E473" s="13"/>
    </row>
    <row r="474" spans="1:5" x14ac:dyDescent="0.2">
      <c r="A474" s="12"/>
      <c r="B474" s="16"/>
      <c r="C474" s="48"/>
      <c r="E474" s="13"/>
    </row>
    <row r="475" spans="1:5" x14ac:dyDescent="0.2">
      <c r="A475" s="12"/>
      <c r="B475" s="16"/>
      <c r="C475" s="48"/>
      <c r="E475" s="13"/>
    </row>
    <row r="476" spans="1:5" x14ac:dyDescent="0.2">
      <c r="A476" s="12"/>
      <c r="B476" s="16"/>
      <c r="C476" s="48"/>
      <c r="E476" s="13"/>
    </row>
    <row r="477" spans="1:5" x14ac:dyDescent="0.2">
      <c r="A477" s="12"/>
      <c r="B477" s="16"/>
      <c r="C477" s="48"/>
      <c r="E477" s="13"/>
    </row>
    <row r="478" spans="1:5" x14ac:dyDescent="0.2">
      <c r="A478" s="12"/>
      <c r="B478" s="16"/>
      <c r="C478" s="48"/>
      <c r="E478" s="13"/>
    </row>
    <row r="479" spans="1:5" x14ac:dyDescent="0.2">
      <c r="A479" s="12"/>
      <c r="B479" s="16"/>
      <c r="C479" s="48"/>
      <c r="E479" s="13"/>
    </row>
    <row r="480" spans="1:5" x14ac:dyDescent="0.2">
      <c r="A480" s="12"/>
      <c r="B480" s="17"/>
      <c r="C480" s="48"/>
      <c r="E480" s="13"/>
    </row>
    <row r="481" spans="1:5" x14ac:dyDescent="0.2">
      <c r="A481" s="12"/>
      <c r="B481" s="16"/>
      <c r="C481" s="48"/>
      <c r="E481" s="13"/>
    </row>
    <row r="482" spans="1:5" x14ac:dyDescent="0.2">
      <c r="A482" s="12"/>
      <c r="B482" s="16"/>
      <c r="C482" s="48"/>
      <c r="E482" s="13"/>
    </row>
    <row r="483" spans="1:5" x14ac:dyDescent="0.2">
      <c r="A483" s="12"/>
      <c r="B483" s="16"/>
      <c r="C483" s="48"/>
      <c r="E483" s="13"/>
    </row>
    <row r="484" spans="1:5" x14ac:dyDescent="0.2">
      <c r="A484" s="12"/>
      <c r="B484" s="16"/>
      <c r="C484" s="48"/>
      <c r="E484" s="13"/>
    </row>
    <row r="485" spans="1:5" x14ac:dyDescent="0.2">
      <c r="A485" s="12"/>
      <c r="B485" s="17"/>
      <c r="C485" s="48"/>
      <c r="E485" s="13"/>
    </row>
    <row r="486" spans="1:5" x14ac:dyDescent="0.2">
      <c r="A486" s="12"/>
      <c r="B486" s="16"/>
      <c r="C486" s="48"/>
      <c r="E486" s="13"/>
    </row>
    <row r="487" spans="1:5" x14ac:dyDescent="0.2">
      <c r="A487" s="12"/>
      <c r="B487" s="16"/>
      <c r="C487" s="48"/>
      <c r="E487" s="13"/>
    </row>
    <row r="488" spans="1:5" x14ac:dyDescent="0.2">
      <c r="A488" s="12"/>
      <c r="B488" s="16"/>
      <c r="C488" s="48"/>
      <c r="E488" s="13"/>
    </row>
    <row r="489" spans="1:5" x14ac:dyDescent="0.2">
      <c r="A489" s="12"/>
      <c r="B489" s="16"/>
      <c r="C489" s="48"/>
      <c r="E489" s="13"/>
    </row>
    <row r="490" spans="1:5" x14ac:dyDescent="0.2">
      <c r="A490" s="12"/>
      <c r="B490" s="16"/>
      <c r="C490" s="48"/>
      <c r="E490" s="13"/>
    </row>
    <row r="491" spans="1:5" x14ac:dyDescent="0.2">
      <c r="A491" s="12"/>
      <c r="B491" s="16"/>
      <c r="C491" s="48"/>
      <c r="E491" s="13"/>
    </row>
    <row r="492" spans="1:5" x14ac:dyDescent="0.2">
      <c r="A492" s="12"/>
      <c r="B492" s="16"/>
      <c r="C492" s="48"/>
      <c r="E492" s="13"/>
    </row>
    <row r="493" spans="1:5" x14ac:dyDescent="0.2">
      <c r="A493" s="12"/>
      <c r="B493" s="16"/>
      <c r="C493" s="48"/>
      <c r="E493" s="13"/>
    </row>
    <row r="494" spans="1:5" x14ac:dyDescent="0.2">
      <c r="A494" s="12"/>
      <c r="B494" s="16"/>
      <c r="C494" s="48"/>
      <c r="E494" s="13"/>
    </row>
    <row r="495" spans="1:5" x14ac:dyDescent="0.2">
      <c r="A495" s="12"/>
      <c r="B495" s="16"/>
      <c r="C495" s="48"/>
      <c r="E495" s="13"/>
    </row>
    <row r="496" spans="1:5" x14ac:dyDescent="0.2">
      <c r="A496" s="12"/>
      <c r="B496" s="16"/>
      <c r="C496" s="48"/>
      <c r="E496" s="13"/>
    </row>
    <row r="497" spans="1:5" x14ac:dyDescent="0.2">
      <c r="A497" s="12"/>
      <c r="B497" s="16"/>
      <c r="C497" s="48"/>
      <c r="E497" s="13"/>
    </row>
    <row r="498" spans="1:5" x14ac:dyDescent="0.2">
      <c r="A498" s="12"/>
      <c r="B498" s="16"/>
      <c r="C498" s="46"/>
      <c r="E498" s="13"/>
    </row>
    <row r="499" spans="1:5" x14ac:dyDescent="0.2">
      <c r="A499" s="12"/>
      <c r="B499" s="16"/>
      <c r="C499" s="48"/>
      <c r="E499" s="13"/>
    </row>
    <row r="500" spans="1:5" x14ac:dyDescent="0.2">
      <c r="A500" s="12"/>
      <c r="B500" s="16"/>
      <c r="C500" s="48"/>
      <c r="E500" s="13"/>
    </row>
    <row r="501" spans="1:5" x14ac:dyDescent="0.2">
      <c r="A501" s="12"/>
      <c r="B501" s="16"/>
      <c r="C501" s="48"/>
      <c r="E501" s="13"/>
    </row>
    <row r="502" spans="1:5" x14ac:dyDescent="0.2">
      <c r="A502" s="12"/>
      <c r="B502" s="16"/>
      <c r="C502" s="48"/>
      <c r="E502" s="13"/>
    </row>
    <row r="503" spans="1:5" x14ac:dyDescent="0.2">
      <c r="A503" s="12"/>
      <c r="B503" s="16"/>
      <c r="C503" s="48"/>
      <c r="E503" s="13"/>
    </row>
    <row r="504" spans="1:5" x14ac:dyDescent="0.2">
      <c r="A504" s="12"/>
      <c r="B504" s="17"/>
      <c r="C504" s="48"/>
      <c r="E504" s="13"/>
    </row>
    <row r="505" spans="1:5" x14ac:dyDescent="0.2">
      <c r="A505" s="12"/>
      <c r="B505" s="16"/>
      <c r="C505" s="48"/>
      <c r="E505" s="13"/>
    </row>
    <row r="506" spans="1:5" x14ac:dyDescent="0.2">
      <c r="A506" s="12"/>
      <c r="B506" s="16"/>
      <c r="C506" s="48"/>
      <c r="E506" s="13"/>
    </row>
    <row r="507" spans="1:5" x14ac:dyDescent="0.2">
      <c r="A507" s="12"/>
      <c r="B507" s="16"/>
      <c r="C507" s="48"/>
      <c r="E507" s="13"/>
    </row>
    <row r="508" spans="1:5" x14ac:dyDescent="0.2">
      <c r="A508" s="12"/>
      <c r="B508" s="16"/>
      <c r="C508" s="48"/>
      <c r="E508" s="13"/>
    </row>
    <row r="509" spans="1:5" x14ac:dyDescent="0.2">
      <c r="A509" s="12"/>
      <c r="B509" s="16"/>
      <c r="C509" s="48"/>
      <c r="E509" s="13"/>
    </row>
    <row r="510" spans="1:5" x14ac:dyDescent="0.2">
      <c r="A510" s="12"/>
      <c r="B510" s="16"/>
      <c r="C510" s="48"/>
      <c r="E510" s="13"/>
    </row>
    <row r="511" spans="1:5" x14ac:dyDescent="0.2">
      <c r="A511" s="12"/>
      <c r="B511" s="16"/>
      <c r="C511" s="48"/>
      <c r="E511" s="13"/>
    </row>
    <row r="512" spans="1:5" x14ac:dyDescent="0.2">
      <c r="A512" s="12"/>
      <c r="B512" s="18"/>
      <c r="C512" s="49"/>
      <c r="E512" s="13"/>
    </row>
    <row r="513" spans="1:5" x14ac:dyDescent="0.2">
      <c r="A513" s="12"/>
      <c r="B513" s="17"/>
      <c r="C513" s="48"/>
      <c r="E513" s="13"/>
    </row>
    <row r="514" spans="1:5" x14ac:dyDescent="0.2">
      <c r="A514" s="12"/>
      <c r="B514" s="16"/>
      <c r="C514" s="48"/>
      <c r="E514" s="13"/>
    </row>
    <row r="515" spans="1:5" x14ac:dyDescent="0.2">
      <c r="A515" s="12"/>
      <c r="B515" s="16"/>
      <c r="C515" s="48"/>
      <c r="E515" s="13"/>
    </row>
    <row r="516" spans="1:5" x14ac:dyDescent="0.2">
      <c r="A516" s="12"/>
      <c r="B516" s="16"/>
      <c r="C516" s="48"/>
      <c r="E516" s="13"/>
    </row>
    <row r="517" spans="1:5" x14ac:dyDescent="0.2">
      <c r="A517" s="12"/>
      <c r="B517" s="16"/>
      <c r="C517" s="48"/>
      <c r="E517" s="13"/>
    </row>
    <row r="518" spans="1:5" x14ac:dyDescent="0.2">
      <c r="A518" s="12"/>
      <c r="B518" s="16"/>
      <c r="C518" s="48"/>
      <c r="E518" s="13"/>
    </row>
    <row r="519" spans="1:5" x14ac:dyDescent="0.2">
      <c r="A519" s="12"/>
      <c r="B519" s="16"/>
      <c r="C519" s="48"/>
      <c r="E519" s="13"/>
    </row>
    <row r="520" spans="1:5" x14ac:dyDescent="0.2">
      <c r="A520" s="12"/>
      <c r="B520" s="16"/>
      <c r="C520" s="48"/>
      <c r="E520" s="13"/>
    </row>
    <row r="521" spans="1:5" x14ac:dyDescent="0.2">
      <c r="A521" s="12"/>
      <c r="B521" s="16"/>
      <c r="C521" s="48"/>
      <c r="E521" s="13"/>
    </row>
    <row r="522" spans="1:5" x14ac:dyDescent="0.2">
      <c r="A522" s="12"/>
      <c r="B522" s="16"/>
      <c r="C522" s="48"/>
      <c r="E522" s="13"/>
    </row>
    <row r="523" spans="1:5" x14ac:dyDescent="0.2">
      <c r="A523" s="12"/>
      <c r="B523" s="16"/>
      <c r="C523" s="48"/>
      <c r="E523" s="13"/>
    </row>
    <row r="524" spans="1:5" x14ac:dyDescent="0.2">
      <c r="A524" s="12"/>
      <c r="B524" s="16"/>
      <c r="C524" s="48"/>
      <c r="E524" s="13"/>
    </row>
    <row r="525" spans="1:5" x14ac:dyDescent="0.2">
      <c r="A525" s="12"/>
      <c r="B525" s="17"/>
      <c r="C525" s="48"/>
      <c r="E525" s="13"/>
    </row>
    <row r="526" spans="1:5" x14ac:dyDescent="0.2">
      <c r="A526" s="12"/>
      <c r="B526" s="16"/>
      <c r="C526" s="48"/>
      <c r="E526" s="13"/>
    </row>
    <row r="527" spans="1:5" x14ac:dyDescent="0.2">
      <c r="A527" s="12"/>
      <c r="B527" s="16"/>
      <c r="C527" s="48"/>
      <c r="E527" s="13"/>
    </row>
    <row r="528" spans="1:5" x14ac:dyDescent="0.2">
      <c r="A528" s="12"/>
      <c r="B528" s="16"/>
      <c r="C528" s="48"/>
      <c r="E528" s="13"/>
    </row>
    <row r="529" spans="1:5" x14ac:dyDescent="0.2">
      <c r="A529" s="12"/>
      <c r="B529" s="16"/>
      <c r="C529" s="48"/>
      <c r="E529" s="13"/>
    </row>
    <row r="530" spans="1:5" x14ac:dyDescent="0.2">
      <c r="A530" s="12"/>
      <c r="B530" s="16"/>
      <c r="C530" s="48"/>
      <c r="E530" s="13"/>
    </row>
    <row r="531" spans="1:5" x14ac:dyDescent="0.2">
      <c r="A531" s="12"/>
      <c r="B531" s="16"/>
      <c r="C531" s="48"/>
      <c r="E531" s="13"/>
    </row>
    <row r="532" spans="1:5" x14ac:dyDescent="0.2">
      <c r="A532" s="12"/>
      <c r="B532" s="16"/>
      <c r="C532" s="48"/>
      <c r="E532" s="13"/>
    </row>
    <row r="533" spans="1:5" x14ac:dyDescent="0.2">
      <c r="A533" s="12"/>
      <c r="B533" s="16"/>
      <c r="C533" s="48"/>
      <c r="E533" s="13"/>
    </row>
    <row r="534" spans="1:5" x14ac:dyDescent="0.2">
      <c r="A534" s="12"/>
      <c r="B534" s="16"/>
      <c r="C534" s="48"/>
      <c r="E534" s="13"/>
    </row>
    <row r="535" spans="1:5" x14ac:dyDescent="0.2">
      <c r="A535" s="12"/>
      <c r="B535" s="16"/>
      <c r="C535" s="48"/>
      <c r="E535" s="13"/>
    </row>
    <row r="536" spans="1:5" x14ac:dyDescent="0.2">
      <c r="A536" s="12"/>
      <c r="B536" s="16"/>
      <c r="C536" s="48"/>
      <c r="E536" s="13"/>
    </row>
    <row r="537" spans="1:5" x14ac:dyDescent="0.2">
      <c r="A537" s="12"/>
      <c r="B537" s="16"/>
      <c r="C537" s="48"/>
      <c r="E537" s="13"/>
    </row>
    <row r="538" spans="1:5" x14ac:dyDescent="0.2">
      <c r="A538" s="12"/>
      <c r="B538" s="16"/>
      <c r="C538" s="48"/>
      <c r="E538" s="13"/>
    </row>
    <row r="539" spans="1:5" x14ac:dyDescent="0.2">
      <c r="A539" s="12"/>
      <c r="B539" s="16"/>
      <c r="C539" s="48"/>
      <c r="E539" s="13"/>
    </row>
    <row r="540" spans="1:5" x14ac:dyDescent="0.2">
      <c r="A540" s="12"/>
      <c r="B540" s="16"/>
      <c r="C540" s="48"/>
      <c r="E540" s="13"/>
    </row>
    <row r="541" spans="1:5" x14ac:dyDescent="0.2">
      <c r="A541" s="12"/>
      <c r="B541" s="16"/>
      <c r="C541" s="48"/>
      <c r="E541" s="13"/>
    </row>
    <row r="542" spans="1:5" x14ac:dyDescent="0.2">
      <c r="A542" s="12"/>
      <c r="B542" s="17"/>
      <c r="C542" s="48"/>
      <c r="E542" s="13"/>
    </row>
    <row r="543" spans="1:5" x14ac:dyDescent="0.2">
      <c r="A543" s="12"/>
      <c r="B543" s="18"/>
      <c r="C543" s="49"/>
      <c r="E543" s="13"/>
    </row>
    <row r="544" spans="1:5" x14ac:dyDescent="0.2">
      <c r="A544" s="12"/>
      <c r="B544" s="16"/>
      <c r="C544" s="48"/>
      <c r="E544" s="13"/>
    </row>
    <row r="545" spans="1:5" x14ac:dyDescent="0.2">
      <c r="A545" s="12"/>
      <c r="B545" s="18"/>
      <c r="C545" s="49"/>
      <c r="E545" s="13"/>
    </row>
    <row r="546" spans="1:5" x14ac:dyDescent="0.2">
      <c r="A546" s="12"/>
      <c r="B546" s="16"/>
      <c r="C546" s="48"/>
      <c r="E546" s="13"/>
    </row>
    <row r="547" spans="1:5" x14ac:dyDescent="0.2">
      <c r="A547" s="12"/>
      <c r="B547" s="18"/>
      <c r="C547" s="49"/>
      <c r="E547" s="13"/>
    </row>
    <row r="548" spans="1:5" x14ac:dyDescent="0.2">
      <c r="A548" s="12"/>
      <c r="B548" s="16"/>
      <c r="C548" s="48"/>
      <c r="E548" s="13"/>
    </row>
    <row r="549" spans="1:5" x14ac:dyDescent="0.2">
      <c r="A549" s="12"/>
      <c r="B549" s="18"/>
      <c r="C549" s="49"/>
      <c r="E549" s="13"/>
    </row>
    <row r="550" spans="1:5" x14ac:dyDescent="0.2">
      <c r="A550" s="12"/>
      <c r="B550" s="16"/>
      <c r="C550" s="48"/>
      <c r="E550" s="13"/>
    </row>
    <row r="551" spans="1:5" x14ac:dyDescent="0.2">
      <c r="A551" s="12"/>
      <c r="B551" s="16"/>
      <c r="C551" s="48"/>
      <c r="E551" s="13"/>
    </row>
    <row r="552" spans="1:5" x14ac:dyDescent="0.2">
      <c r="A552" s="12"/>
      <c r="B552" s="16"/>
      <c r="C552" s="48"/>
      <c r="E552" s="13"/>
    </row>
    <row r="553" spans="1:5" x14ac:dyDescent="0.2">
      <c r="A553" s="12"/>
      <c r="B553" s="16"/>
      <c r="C553" s="48"/>
      <c r="E553" s="13"/>
    </row>
    <row r="554" spans="1:5" x14ac:dyDescent="0.2">
      <c r="A554" s="12"/>
      <c r="B554" s="16"/>
      <c r="C554" s="48"/>
      <c r="E554" s="13"/>
    </row>
    <row r="555" spans="1:5" x14ac:dyDescent="0.2">
      <c r="A555" s="12"/>
      <c r="B555" s="16"/>
      <c r="C555" s="44"/>
      <c r="E555" s="13"/>
    </row>
    <row r="556" spans="1:5" x14ac:dyDescent="0.2">
      <c r="A556" s="31"/>
      <c r="B556" s="19"/>
      <c r="C556" s="42"/>
      <c r="E556" s="13"/>
    </row>
    <row r="557" spans="1:5" x14ac:dyDescent="0.2">
      <c r="A557" s="32"/>
      <c r="B557" s="18"/>
      <c r="C557" s="50"/>
      <c r="E557" s="13"/>
    </row>
    <row r="558" spans="1:5" x14ac:dyDescent="0.2">
      <c r="A558" s="32"/>
      <c r="B558" s="16"/>
      <c r="C558" s="44"/>
      <c r="E558" s="13"/>
    </row>
    <row r="559" spans="1:5" x14ac:dyDescent="0.2">
      <c r="A559" s="32"/>
      <c r="B559" s="17"/>
      <c r="C559" s="44"/>
      <c r="E559" s="13"/>
    </row>
    <row r="560" spans="1:5" x14ac:dyDescent="0.2">
      <c r="A560" s="32"/>
      <c r="B560" s="18"/>
      <c r="C560" s="50"/>
      <c r="E560" s="13"/>
    </row>
    <row r="561" spans="1:5" x14ac:dyDescent="0.2">
      <c r="A561" s="32"/>
      <c r="B561" s="16"/>
      <c r="C561" s="44"/>
      <c r="E561" s="13"/>
    </row>
    <row r="562" spans="1:5" x14ac:dyDescent="0.2">
      <c r="A562" s="32"/>
      <c r="B562" s="16"/>
      <c r="C562" s="44"/>
      <c r="E562" s="13"/>
    </row>
    <row r="563" spans="1:5" x14ac:dyDescent="0.2">
      <c r="A563" s="32"/>
      <c r="B563" s="16"/>
      <c r="C563" s="44"/>
      <c r="E563" s="13"/>
    </row>
    <row r="564" spans="1:5" x14ac:dyDescent="0.2">
      <c r="A564" s="32"/>
      <c r="B564" s="18"/>
      <c r="C564" s="50"/>
      <c r="E564" s="13"/>
    </row>
    <row r="565" spans="1:5" x14ac:dyDescent="0.2">
      <c r="A565" s="32"/>
      <c r="B565" s="16"/>
      <c r="C565" s="44"/>
      <c r="E565" s="13"/>
    </row>
    <row r="566" spans="1:5" x14ac:dyDescent="0.2">
      <c r="A566" s="32"/>
      <c r="B566" s="16"/>
      <c r="C566" s="44"/>
      <c r="E566" s="13"/>
    </row>
    <row r="567" spans="1:5" x14ac:dyDescent="0.2">
      <c r="A567" s="32"/>
      <c r="B567" s="18"/>
      <c r="C567" s="50"/>
      <c r="E567" s="13"/>
    </row>
    <row r="568" spans="1:5" x14ac:dyDescent="0.2">
      <c r="A568" s="32"/>
      <c r="B568" s="16"/>
      <c r="C568" s="44"/>
      <c r="E568" s="13"/>
    </row>
    <row r="569" spans="1:5" x14ac:dyDescent="0.2">
      <c r="A569" s="32"/>
      <c r="B569" s="18"/>
      <c r="C569" s="50"/>
      <c r="E569" s="13"/>
    </row>
    <row r="570" spans="1:5" x14ac:dyDescent="0.2">
      <c r="A570" s="32"/>
      <c r="B570" s="16"/>
      <c r="C570" s="44"/>
      <c r="E570" s="13"/>
    </row>
    <row r="571" spans="1:5" ht="14.25" x14ac:dyDescent="0.2">
      <c r="A571" s="12"/>
      <c r="B571" s="28"/>
      <c r="C571" s="48"/>
      <c r="E571" s="13"/>
    </row>
    <row r="572" spans="1:5" x14ac:dyDescent="0.2">
      <c r="A572" s="12"/>
      <c r="B572" s="17"/>
      <c r="C572" s="50"/>
      <c r="E572" s="13"/>
    </row>
    <row r="573" spans="1:5" x14ac:dyDescent="0.2">
      <c r="A573" s="12"/>
      <c r="B573" s="18"/>
      <c r="C573" s="50"/>
      <c r="E573" s="13"/>
    </row>
    <row r="574" spans="1:5" x14ac:dyDescent="0.2">
      <c r="A574" s="12"/>
      <c r="B574" s="16"/>
      <c r="C574" s="44"/>
      <c r="E574" s="13"/>
    </row>
    <row r="575" spans="1:5" x14ac:dyDescent="0.2">
      <c r="A575" s="12"/>
      <c r="B575" s="16"/>
      <c r="C575" s="44"/>
      <c r="E575" s="13"/>
    </row>
    <row r="576" spans="1:5" x14ac:dyDescent="0.2">
      <c r="A576" s="12"/>
      <c r="B576" s="16"/>
      <c r="C576" s="44"/>
      <c r="E576" s="13"/>
    </row>
    <row r="577" spans="1:5" x14ac:dyDescent="0.2">
      <c r="A577" s="12"/>
      <c r="B577" s="16"/>
      <c r="C577" s="44"/>
      <c r="E577" s="13"/>
    </row>
    <row r="578" spans="1:5" x14ac:dyDescent="0.2">
      <c r="A578" s="12"/>
      <c r="B578" s="16"/>
      <c r="C578" s="44"/>
      <c r="E578" s="13"/>
    </row>
    <row r="579" spans="1:5" x14ac:dyDescent="0.2">
      <c r="A579" s="12"/>
      <c r="B579" s="16"/>
      <c r="C579" s="44"/>
      <c r="E579" s="13"/>
    </row>
    <row r="580" spans="1:5" x14ac:dyDescent="0.2">
      <c r="A580" s="12"/>
      <c r="B580" s="16"/>
      <c r="C580" s="44"/>
      <c r="E580" s="13"/>
    </row>
    <row r="581" spans="1:5" x14ac:dyDescent="0.2">
      <c r="A581" s="12"/>
      <c r="B581" s="16"/>
      <c r="C581" s="44"/>
      <c r="E581" s="13"/>
    </row>
    <row r="582" spans="1:5" x14ac:dyDescent="0.2">
      <c r="A582" s="12"/>
      <c r="B582" s="16"/>
      <c r="C582" s="44"/>
      <c r="E582" s="13"/>
    </row>
    <row r="583" spans="1:5" x14ac:dyDescent="0.2">
      <c r="A583" s="12"/>
      <c r="B583" s="16"/>
      <c r="C583" s="44"/>
      <c r="E583" s="13"/>
    </row>
    <row r="584" spans="1:5" x14ac:dyDescent="0.2">
      <c r="A584" s="12"/>
      <c r="B584" s="16"/>
      <c r="C584" s="44"/>
      <c r="E584" s="13"/>
    </row>
    <row r="585" spans="1:5" x14ac:dyDescent="0.2">
      <c r="A585" s="12"/>
      <c r="B585" s="16"/>
      <c r="C585" s="44"/>
      <c r="E585" s="13"/>
    </row>
    <row r="586" spans="1:5" x14ac:dyDescent="0.2">
      <c r="A586" s="12"/>
      <c r="B586" s="16"/>
      <c r="C586" s="44"/>
      <c r="E586" s="13"/>
    </row>
    <row r="587" spans="1:5" x14ac:dyDescent="0.2">
      <c r="A587" s="12"/>
      <c r="B587" s="18"/>
      <c r="C587" s="50"/>
      <c r="E587" s="13"/>
    </row>
    <row r="588" spans="1:5" ht="25.5" customHeight="1" x14ac:dyDescent="0.2">
      <c r="A588" s="12"/>
      <c r="B588" s="16"/>
      <c r="C588" s="44"/>
      <c r="E588" s="13"/>
    </row>
    <row r="589" spans="1:5" x14ac:dyDescent="0.2">
      <c r="A589" s="12"/>
      <c r="B589" s="16"/>
      <c r="C589" s="44"/>
      <c r="E589" s="13"/>
    </row>
    <row r="590" spans="1:5" x14ac:dyDescent="0.2">
      <c r="A590" s="12"/>
      <c r="B590" s="16"/>
      <c r="C590" s="44"/>
      <c r="E590" s="13"/>
    </row>
    <row r="591" spans="1:5" x14ac:dyDescent="0.2">
      <c r="A591" s="12"/>
      <c r="B591" s="16"/>
      <c r="C591" s="44"/>
      <c r="E591" s="13"/>
    </row>
    <row r="592" spans="1:5" x14ac:dyDescent="0.2">
      <c r="A592" s="12"/>
      <c r="B592" s="16"/>
      <c r="C592" s="44"/>
      <c r="E592" s="13"/>
    </row>
    <row r="593" spans="1:5" ht="30.75" customHeight="1" x14ac:dyDescent="0.2">
      <c r="A593" s="12"/>
      <c r="B593" s="16"/>
      <c r="C593" s="44"/>
      <c r="E593" s="13"/>
    </row>
    <row r="594" spans="1:5" x14ac:dyDescent="0.2">
      <c r="A594" s="12"/>
      <c r="B594" s="16"/>
      <c r="C594" s="44"/>
      <c r="E594" s="13"/>
    </row>
    <row r="595" spans="1:5" x14ac:dyDescent="0.2">
      <c r="A595" s="12"/>
      <c r="B595" s="16"/>
      <c r="C595" s="44"/>
      <c r="E595" s="13"/>
    </row>
    <row r="596" spans="1:5" x14ac:dyDescent="0.2">
      <c r="A596" s="12"/>
      <c r="B596" s="16"/>
      <c r="C596" s="44"/>
      <c r="E596" s="13"/>
    </row>
    <row r="597" spans="1:5" x14ac:dyDescent="0.2">
      <c r="A597" s="12"/>
      <c r="B597" s="16"/>
      <c r="C597" s="44"/>
      <c r="E597" s="13"/>
    </row>
    <row r="598" spans="1:5" x14ac:dyDescent="0.2">
      <c r="A598" s="12"/>
      <c r="B598" s="16"/>
      <c r="C598" s="44"/>
      <c r="E598" s="13"/>
    </row>
    <row r="599" spans="1:5" ht="15" customHeight="1" x14ac:dyDescent="0.2">
      <c r="A599" s="12"/>
      <c r="B599" s="16"/>
      <c r="C599" s="44"/>
      <c r="E599" s="13"/>
    </row>
    <row r="600" spans="1:5" ht="15" customHeight="1" x14ac:dyDescent="0.2">
      <c r="A600" s="12"/>
      <c r="B600" s="16"/>
      <c r="C600" s="44"/>
      <c r="E600" s="13"/>
    </row>
    <row r="601" spans="1:5" ht="15" customHeight="1" x14ac:dyDescent="0.2">
      <c r="A601" s="12"/>
      <c r="B601" s="16"/>
      <c r="C601" s="44"/>
      <c r="E601" s="13"/>
    </row>
    <row r="602" spans="1:5" ht="15" customHeight="1" x14ac:dyDescent="0.2">
      <c r="A602" s="12"/>
      <c r="B602" s="16"/>
      <c r="C602" s="44"/>
      <c r="E602" s="13"/>
    </row>
    <row r="603" spans="1:5" ht="15" customHeight="1" x14ac:dyDescent="0.2">
      <c r="A603" s="12"/>
      <c r="B603" s="17"/>
      <c r="C603" s="50"/>
      <c r="E603" s="13"/>
    </row>
    <row r="604" spans="1:5" ht="15" customHeight="1" x14ac:dyDescent="0.2">
      <c r="A604" s="12"/>
      <c r="B604" s="18"/>
      <c r="C604" s="50"/>
      <c r="E604" s="13"/>
    </row>
    <row r="605" spans="1:5" ht="15" customHeight="1" x14ac:dyDescent="0.2">
      <c r="A605" s="32"/>
      <c r="B605" s="16"/>
      <c r="C605" s="44"/>
      <c r="E605" s="13"/>
    </row>
    <row r="606" spans="1:5" ht="15" customHeight="1" x14ac:dyDescent="0.2">
      <c r="A606" s="12"/>
      <c r="B606" s="16"/>
      <c r="C606" s="44"/>
      <c r="E606" s="13"/>
    </row>
    <row r="607" spans="1:5" ht="15" customHeight="1" x14ac:dyDescent="0.2">
      <c r="A607" s="32"/>
      <c r="B607" s="16"/>
      <c r="C607" s="44"/>
      <c r="E607" s="13"/>
    </row>
    <row r="608" spans="1:5" ht="15" customHeight="1" x14ac:dyDescent="0.2">
      <c r="A608" s="12"/>
      <c r="B608" s="16"/>
      <c r="C608" s="44"/>
      <c r="E608" s="13"/>
    </row>
    <row r="609" spans="1:5" ht="15" customHeight="1" x14ac:dyDescent="0.2">
      <c r="A609" s="32"/>
      <c r="B609" s="16"/>
      <c r="C609" s="44"/>
      <c r="E609" s="13"/>
    </row>
    <row r="610" spans="1:5" ht="15" customHeight="1" x14ac:dyDescent="0.2">
      <c r="A610" s="12"/>
      <c r="B610" s="16"/>
      <c r="C610" s="44"/>
      <c r="E610" s="13"/>
    </row>
    <row r="611" spans="1:5" ht="15" customHeight="1" x14ac:dyDescent="0.2">
      <c r="A611" s="32"/>
      <c r="B611" s="16"/>
      <c r="C611" s="44"/>
      <c r="E611" s="13"/>
    </row>
    <row r="612" spans="1:5" ht="15" customHeight="1" x14ac:dyDescent="0.2">
      <c r="A612" s="12"/>
      <c r="B612" s="16"/>
      <c r="C612" s="44"/>
      <c r="E612" s="13"/>
    </row>
    <row r="613" spans="1:5" ht="15" customHeight="1" x14ac:dyDescent="0.2">
      <c r="A613" s="32"/>
      <c r="B613" s="16"/>
      <c r="C613" s="44"/>
      <c r="E613" s="13"/>
    </row>
    <row r="614" spans="1:5" ht="15" customHeight="1" x14ac:dyDescent="0.2">
      <c r="A614" s="12"/>
      <c r="B614" s="16"/>
      <c r="C614" s="44"/>
      <c r="E614" s="13"/>
    </row>
    <row r="615" spans="1:5" ht="15" customHeight="1" x14ac:dyDescent="0.2">
      <c r="A615" s="32"/>
      <c r="B615" s="16"/>
      <c r="C615" s="44"/>
      <c r="E615" s="13"/>
    </row>
    <row r="616" spans="1:5" ht="15" customHeight="1" x14ac:dyDescent="0.2">
      <c r="A616" s="12"/>
      <c r="B616" s="16"/>
      <c r="C616" s="44"/>
      <c r="E616" s="13"/>
    </row>
    <row r="617" spans="1:5" ht="15" customHeight="1" x14ac:dyDescent="0.2">
      <c r="A617" s="32"/>
      <c r="B617" s="16"/>
      <c r="C617" s="44"/>
      <c r="E617" s="13"/>
    </row>
    <row r="618" spans="1:5" ht="15" customHeight="1" x14ac:dyDescent="0.2">
      <c r="A618" s="12"/>
      <c r="B618" s="16"/>
      <c r="C618" s="44"/>
      <c r="E618" s="13"/>
    </row>
    <row r="619" spans="1:5" ht="15" customHeight="1" x14ac:dyDescent="0.2">
      <c r="A619" s="32"/>
      <c r="B619" s="16"/>
      <c r="C619" s="44"/>
      <c r="E619" s="13"/>
    </row>
    <row r="620" spans="1:5" ht="15" customHeight="1" x14ac:dyDescent="0.2">
      <c r="A620" s="12"/>
      <c r="B620" s="16"/>
      <c r="C620" s="44"/>
      <c r="E620" s="13"/>
    </row>
    <row r="621" spans="1:5" ht="15" customHeight="1" x14ac:dyDescent="0.2">
      <c r="A621" s="32"/>
      <c r="B621" s="16"/>
      <c r="C621" s="44"/>
      <c r="E621" s="13"/>
    </row>
    <row r="622" spans="1:5" ht="15" customHeight="1" x14ac:dyDescent="0.2">
      <c r="A622" s="12"/>
      <c r="B622" s="16"/>
      <c r="C622" s="44"/>
      <c r="E622" s="13"/>
    </row>
    <row r="623" spans="1:5" ht="15" customHeight="1" x14ac:dyDescent="0.2">
      <c r="A623" s="32"/>
      <c r="B623" s="16"/>
      <c r="C623" s="44"/>
      <c r="E623" s="13"/>
    </row>
    <row r="624" spans="1:5" ht="15" customHeight="1" x14ac:dyDescent="0.2">
      <c r="A624" s="32"/>
      <c r="B624" s="18"/>
      <c r="C624" s="50"/>
      <c r="E624" s="13"/>
    </row>
    <row r="625" spans="1:5" ht="15" customHeight="1" x14ac:dyDescent="0.2">
      <c r="A625" s="32"/>
      <c r="B625" s="16"/>
      <c r="C625" s="44"/>
      <c r="E625" s="13"/>
    </row>
    <row r="626" spans="1:5" ht="15" customHeight="1" x14ac:dyDescent="0.2">
      <c r="A626" s="32"/>
      <c r="B626" s="16"/>
      <c r="C626" s="44"/>
      <c r="E626" s="13"/>
    </row>
    <row r="627" spans="1:5" ht="15" customHeight="1" x14ac:dyDescent="0.2">
      <c r="A627" s="32"/>
      <c r="B627" s="16"/>
      <c r="C627" s="44"/>
      <c r="E627" s="13"/>
    </row>
    <row r="628" spans="1:5" ht="15" customHeight="1" x14ac:dyDescent="0.2">
      <c r="A628" s="32"/>
      <c r="B628" s="16"/>
      <c r="C628" s="44"/>
      <c r="E628" s="13"/>
    </row>
    <row r="629" spans="1:5" ht="15" customHeight="1" x14ac:dyDescent="0.2">
      <c r="A629" s="32"/>
      <c r="B629" s="16"/>
      <c r="C629" s="44"/>
      <c r="E629" s="13"/>
    </row>
    <row r="630" spans="1:5" ht="15" customHeight="1" x14ac:dyDescent="0.2">
      <c r="A630" s="32"/>
      <c r="B630" s="16"/>
      <c r="C630" s="44"/>
      <c r="E630" s="13"/>
    </row>
    <row r="631" spans="1:5" ht="15" customHeight="1" x14ac:dyDescent="0.2">
      <c r="A631" s="12"/>
      <c r="B631" s="33"/>
      <c r="C631" s="43"/>
      <c r="E631" s="13"/>
    </row>
    <row r="632" spans="1:5" ht="15" customHeight="1" x14ac:dyDescent="0.2"/>
    <row r="633" spans="1:5" ht="15" customHeight="1" x14ac:dyDescent="0.2"/>
    <row r="634" spans="1:5" ht="15" customHeight="1" x14ac:dyDescent="0.2"/>
    <row r="635" spans="1:5" ht="15" customHeight="1" x14ac:dyDescent="0.2"/>
    <row r="636" spans="1:5" ht="15" customHeight="1" x14ac:dyDescent="0.2"/>
    <row r="637" spans="1:5" ht="15" customHeight="1" x14ac:dyDescent="0.2"/>
    <row r="638" spans="1:5" ht="15" customHeight="1" x14ac:dyDescent="0.2"/>
    <row r="639" spans="1:5" ht="15" customHeight="1" x14ac:dyDescent="0.2"/>
    <row r="640" spans="1:5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</sheetData>
  <mergeCells count="7">
    <mergeCell ref="L55:L56"/>
    <mergeCell ref="A1:F1"/>
    <mergeCell ref="A2:F2"/>
    <mergeCell ref="A5:A6"/>
    <mergeCell ref="E4:F4"/>
    <mergeCell ref="E5:F5"/>
    <mergeCell ref="D5:D6"/>
  </mergeCells>
  <phoneticPr fontId="0" type="noConversion"/>
  <pageMargins left="0.19685039370078741" right="0" top="0.39370078740157483" bottom="0.19685039370078741" header="0.15748031496062992" footer="3.937007874015748E-2"/>
  <pageSetup paperSize="9" firstPageNumber="1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19"/>
  <sheetViews>
    <sheetView topLeftCell="A7" workbookViewId="0">
      <selection activeCell="E10" sqref="E10"/>
    </sheetView>
  </sheetViews>
  <sheetFormatPr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5" ht="18" x14ac:dyDescent="0.25">
      <c r="A2" s="1020" t="s">
        <v>809</v>
      </c>
      <c r="B2" s="1020"/>
      <c r="C2" s="1020"/>
      <c r="D2" s="1020"/>
      <c r="E2" s="1020"/>
    </row>
    <row r="4" spans="1:5" ht="29.25" customHeight="1" x14ac:dyDescent="0.25">
      <c r="A4" s="1042" t="s">
        <v>27</v>
      </c>
      <c r="B4" s="1042"/>
      <c r="C4" s="1042"/>
      <c r="D4" s="1042"/>
      <c r="E4" s="1042"/>
    </row>
    <row r="5" spans="1:5" x14ac:dyDescent="0.2">
      <c r="A5" s="417" t="s">
        <v>26</v>
      </c>
      <c r="B5" s="417"/>
      <c r="C5" s="417"/>
      <c r="D5" s="417"/>
      <c r="E5" s="76"/>
    </row>
    <row r="6" spans="1:5" ht="13.5" thickBot="1" x14ac:dyDescent="0.25">
      <c r="A6" s="76"/>
      <c r="B6" s="76"/>
      <c r="C6" s="76"/>
      <c r="D6" s="76"/>
      <c r="E6" s="82" t="s">
        <v>255</v>
      </c>
    </row>
    <row r="7" spans="1:5" ht="30" customHeight="1" thickBot="1" x14ac:dyDescent="0.25">
      <c r="A7" s="1043" t="s">
        <v>832</v>
      </c>
      <c r="B7" s="1043"/>
      <c r="C7" s="1038" t="s">
        <v>859</v>
      </c>
      <c r="D7" s="1045" t="s">
        <v>807</v>
      </c>
      <c r="E7" s="1046"/>
    </row>
    <row r="8" spans="1:5" ht="26.25" thickBot="1" x14ac:dyDescent="0.25">
      <c r="A8" s="1044"/>
      <c r="B8" s="1044"/>
      <c r="C8" s="1049"/>
      <c r="D8" s="243" t="s">
        <v>846</v>
      </c>
      <c r="E8" s="243" t="s">
        <v>719</v>
      </c>
    </row>
    <row r="9" spans="1:5" ht="13.5" thickBot="1" x14ac:dyDescent="0.25">
      <c r="A9" s="244">
        <v>1</v>
      </c>
      <c r="B9" s="244">
        <v>2</v>
      </c>
      <c r="C9" s="244">
        <v>3</v>
      </c>
      <c r="D9" s="244">
        <v>4</v>
      </c>
      <c r="E9" s="244">
        <v>5</v>
      </c>
    </row>
    <row r="10" spans="1:5" ht="30" customHeight="1" thickBot="1" x14ac:dyDescent="0.25">
      <c r="A10" s="418">
        <v>8000</v>
      </c>
      <c r="B10" s="419" t="s">
        <v>295</v>
      </c>
      <c r="C10" s="763">
        <f>E10+D10</f>
        <v>-213000</v>
      </c>
      <c r="D10" s="764">
        <f>Sheet1!E8-Sheet2!H8</f>
        <v>0</v>
      </c>
      <c r="E10" s="765">
        <f>Sheet1!F8-Sheet3!F8</f>
        <v>-213000</v>
      </c>
    </row>
    <row r="40" spans="1:2" x14ac:dyDescent="0.2">
      <c r="A40" s="2"/>
      <c r="B40" s="51"/>
    </row>
    <row r="41" spans="1:2" x14ac:dyDescent="0.2">
      <c r="A41" s="2"/>
      <c r="B41" s="58"/>
    </row>
    <row r="42" spans="1:2" x14ac:dyDescent="0.2">
      <c r="A42" s="2"/>
      <c r="B42" s="51"/>
    </row>
    <row r="43" spans="1:2" x14ac:dyDescent="0.2">
      <c r="A43" s="2"/>
      <c r="B43" s="51"/>
    </row>
    <row r="44" spans="1:2" x14ac:dyDescent="0.2">
      <c r="A44" s="2"/>
      <c r="B44" s="51"/>
    </row>
    <row r="45" spans="1:2" x14ac:dyDescent="0.2">
      <c r="A45" s="2"/>
      <c r="B45" s="51"/>
    </row>
    <row r="46" spans="1:2" x14ac:dyDescent="0.2">
      <c r="B46" s="51"/>
    </row>
    <row r="47" spans="1:2" x14ac:dyDescent="0.2">
      <c r="B47" s="51"/>
    </row>
    <row r="48" spans="1:2" x14ac:dyDescent="0.2">
      <c r="B48" s="51"/>
    </row>
    <row r="49" spans="2:2" x14ac:dyDescent="0.2">
      <c r="B49" s="51"/>
    </row>
    <row r="50" spans="2:2" x14ac:dyDescent="0.2">
      <c r="B50" s="51"/>
    </row>
    <row r="51" spans="2:2" x14ac:dyDescent="0.2">
      <c r="B51" s="51"/>
    </row>
    <row r="52" spans="2:2" x14ac:dyDescent="0.2">
      <c r="B52" s="51"/>
    </row>
    <row r="53" spans="2:2" x14ac:dyDescent="0.2">
      <c r="B53" s="51"/>
    </row>
    <row r="54" spans="2:2" x14ac:dyDescent="0.2">
      <c r="B54" s="51"/>
    </row>
    <row r="55" spans="2:2" x14ac:dyDescent="0.2">
      <c r="B55" s="51"/>
    </row>
    <row r="56" spans="2:2" x14ac:dyDescent="0.2">
      <c r="B56" s="51"/>
    </row>
    <row r="57" spans="2:2" x14ac:dyDescent="0.2">
      <c r="B57" s="51"/>
    </row>
    <row r="58" spans="2:2" x14ac:dyDescent="0.2">
      <c r="B58" s="51"/>
    </row>
    <row r="59" spans="2:2" x14ac:dyDescent="0.2">
      <c r="B59" s="51"/>
    </row>
    <row r="60" spans="2:2" x14ac:dyDescent="0.2">
      <c r="B60" s="51"/>
    </row>
    <row r="61" spans="2:2" x14ac:dyDescent="0.2">
      <c r="B61" s="51"/>
    </row>
    <row r="62" spans="2:2" x14ac:dyDescent="0.2">
      <c r="B62" s="51"/>
    </row>
    <row r="63" spans="2:2" x14ac:dyDescent="0.2">
      <c r="B63" s="51"/>
    </row>
    <row r="64" spans="2:2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</sheetData>
  <mergeCells count="6">
    <mergeCell ref="A2:E2"/>
    <mergeCell ref="A4:E4"/>
    <mergeCell ref="B7:B8"/>
    <mergeCell ref="A7:A8"/>
    <mergeCell ref="C7:C8"/>
    <mergeCell ref="D7:E7"/>
  </mergeCells>
  <phoneticPr fontId="0" type="noConversion"/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0"/>
  <sheetViews>
    <sheetView workbookViewId="0">
      <selection activeCell="F64" sqref="F64"/>
    </sheetView>
  </sheetViews>
  <sheetFormatPr defaultRowHeight="12.75" x14ac:dyDescent="0.2"/>
  <cols>
    <col min="1" max="1" width="5.85546875" style="76" customWidth="1"/>
    <col min="2" max="2" width="50" style="76" customWidth="1"/>
    <col min="3" max="3" width="6" style="76" customWidth="1"/>
    <col min="4" max="4" width="11.42578125" style="76" customWidth="1"/>
    <col min="5" max="5" width="11.5703125" style="76" customWidth="1"/>
    <col min="6" max="6" width="12" style="76" customWidth="1"/>
    <col min="7" max="16384" width="9.140625" style="76"/>
  </cols>
  <sheetData>
    <row r="1" spans="1:6" ht="18" x14ac:dyDescent="0.25">
      <c r="A1" s="1020" t="s">
        <v>122</v>
      </c>
      <c r="B1" s="1020"/>
      <c r="C1" s="1020"/>
      <c r="D1" s="1020"/>
      <c r="E1" s="1020"/>
      <c r="F1" s="1020"/>
    </row>
    <row r="2" spans="1:6" ht="15.75" x14ac:dyDescent="0.25">
      <c r="B2" s="420"/>
    </row>
    <row r="3" spans="1:6" ht="30" customHeight="1" x14ac:dyDescent="0.25">
      <c r="A3" s="1042" t="s">
        <v>773</v>
      </c>
      <c r="B3" s="1042"/>
      <c r="C3" s="1042"/>
      <c r="D3" s="1042"/>
      <c r="E3" s="1042"/>
      <c r="F3" s="1042"/>
    </row>
    <row r="4" spans="1:6" ht="14.25" customHeight="1" x14ac:dyDescent="0.2">
      <c r="A4" s="417" t="s">
        <v>132</v>
      </c>
    </row>
    <row r="5" spans="1:6" ht="14.25" customHeight="1" thickBot="1" x14ac:dyDescent="0.25">
      <c r="E5" s="82" t="s">
        <v>20</v>
      </c>
    </row>
    <row r="6" spans="1:6" ht="51.75" thickBot="1" x14ac:dyDescent="0.25">
      <c r="A6" s="421" t="s">
        <v>739</v>
      </c>
      <c r="B6" s="422" t="s">
        <v>740</v>
      </c>
      <c r="C6" s="423"/>
      <c r="D6" s="1047" t="s">
        <v>25</v>
      </c>
      <c r="E6" s="424" t="s">
        <v>124</v>
      </c>
      <c r="F6" s="425"/>
    </row>
    <row r="7" spans="1:6" ht="26.25" thickBot="1" x14ac:dyDescent="0.25">
      <c r="A7" s="426"/>
      <c r="B7" s="241" t="s">
        <v>741</v>
      </c>
      <c r="C7" s="242" t="s">
        <v>742</v>
      </c>
      <c r="D7" s="1048"/>
      <c r="E7" s="243" t="s">
        <v>16</v>
      </c>
      <c r="F7" s="243" t="s">
        <v>17</v>
      </c>
    </row>
    <row r="8" spans="1:6" ht="13.5" thickBot="1" x14ac:dyDescent="0.25">
      <c r="A8" s="244">
        <v>1</v>
      </c>
      <c r="B8" s="244">
        <v>2</v>
      </c>
      <c r="C8" s="244" t="s">
        <v>743</v>
      </c>
      <c r="D8" s="427">
        <v>4</v>
      </c>
      <c r="E8" s="427">
        <v>5</v>
      </c>
      <c r="F8" s="427">
        <v>6</v>
      </c>
    </row>
    <row r="9" spans="1:6" s="417" customFormat="1" ht="24.75" thickBot="1" x14ac:dyDescent="0.25">
      <c r="A9" s="428">
        <v>8010</v>
      </c>
      <c r="B9" s="429" t="s">
        <v>934</v>
      </c>
      <c r="C9" s="430"/>
      <c r="D9" s="717">
        <f>-Sheet4!C10</f>
        <v>213000</v>
      </c>
      <c r="E9" s="757">
        <f>-Sheet4!D10</f>
        <v>0</v>
      </c>
      <c r="F9" s="794">
        <f>-Sheet4!E10</f>
        <v>213000</v>
      </c>
    </row>
    <row r="10" spans="1:6" s="417" customFormat="1" ht="13.5" thickBot="1" x14ac:dyDescent="0.25">
      <c r="A10" s="431"/>
      <c r="B10" s="432" t="s">
        <v>807</v>
      </c>
      <c r="D10" s="433"/>
      <c r="E10" s="434"/>
      <c r="F10" s="435"/>
    </row>
    <row r="11" spans="1:6" ht="24.75" thickBot="1" x14ac:dyDescent="0.25">
      <c r="A11" s="428">
        <v>8100</v>
      </c>
      <c r="B11" s="429" t="s">
        <v>935</v>
      </c>
      <c r="C11" s="436"/>
      <c r="D11" s="708">
        <f>E11+F11</f>
        <v>213000</v>
      </c>
      <c r="E11" s="742">
        <f>E13+E41</f>
        <v>0</v>
      </c>
      <c r="F11" s="760">
        <f>F13+F41</f>
        <v>213000</v>
      </c>
    </row>
    <row r="12" spans="1:6" x14ac:dyDescent="0.2">
      <c r="A12" s="437"/>
      <c r="B12" s="438" t="s">
        <v>807</v>
      </c>
      <c r="C12" s="439"/>
      <c r="D12" s="272"/>
      <c r="E12" s="273"/>
      <c r="F12" s="333"/>
    </row>
    <row r="13" spans="1:6" ht="24" customHeight="1" x14ac:dyDescent="0.2">
      <c r="A13" s="440">
        <v>8110</v>
      </c>
      <c r="B13" s="441" t="s">
        <v>936</v>
      </c>
      <c r="C13" s="442"/>
      <c r="D13" s="71">
        <f>E13+F13</f>
        <v>0</v>
      </c>
      <c r="E13" s="70">
        <f>E19</f>
        <v>0</v>
      </c>
      <c r="F13" s="72">
        <f>F15+F19</f>
        <v>0</v>
      </c>
    </row>
    <row r="14" spans="1:6" x14ac:dyDescent="0.2">
      <c r="A14" s="440"/>
      <c r="B14" s="443" t="s">
        <v>807</v>
      </c>
      <c r="C14" s="442"/>
      <c r="D14" s="813"/>
      <c r="E14" s="409"/>
      <c r="F14" s="814"/>
    </row>
    <row r="15" spans="1:6" ht="33" customHeight="1" x14ac:dyDescent="0.2">
      <c r="A15" s="440">
        <v>8111</v>
      </c>
      <c r="B15" s="444" t="s">
        <v>817</v>
      </c>
      <c r="C15" s="442"/>
      <c r="D15" s="71">
        <f>F15</f>
        <v>0</v>
      </c>
      <c r="E15" s="541" t="s">
        <v>42</v>
      </c>
      <c r="F15" s="72">
        <f>F17+F18</f>
        <v>0</v>
      </c>
    </row>
    <row r="16" spans="1:6" x14ac:dyDescent="0.2">
      <c r="A16" s="440"/>
      <c r="B16" s="445" t="s">
        <v>827</v>
      </c>
      <c r="C16" s="442"/>
      <c r="D16" s="534"/>
      <c r="E16" s="541"/>
      <c r="F16" s="815"/>
    </row>
    <row r="17" spans="1:6" x14ac:dyDescent="0.2">
      <c r="A17" s="440">
        <v>8112</v>
      </c>
      <c r="B17" s="447" t="s">
        <v>816</v>
      </c>
      <c r="C17" s="448" t="s">
        <v>850</v>
      </c>
      <c r="D17" s="71">
        <f>F17</f>
        <v>0</v>
      </c>
      <c r="E17" s="541" t="s">
        <v>42</v>
      </c>
      <c r="F17" s="542"/>
    </row>
    <row r="18" spans="1:6" x14ac:dyDescent="0.2">
      <c r="A18" s="440">
        <v>8113</v>
      </c>
      <c r="B18" s="447" t="s">
        <v>810</v>
      </c>
      <c r="C18" s="448" t="s">
        <v>851</v>
      </c>
      <c r="D18" s="71">
        <f>F18</f>
        <v>0</v>
      </c>
      <c r="E18" s="541" t="s">
        <v>42</v>
      </c>
      <c r="F18" s="410"/>
    </row>
    <row r="19" spans="1:6" ht="34.5" customHeight="1" x14ac:dyDescent="0.2">
      <c r="A19" s="440">
        <v>8120</v>
      </c>
      <c r="B19" s="444" t="s">
        <v>937</v>
      </c>
      <c r="C19" s="448"/>
      <c r="D19" s="71">
        <f>E19+F19</f>
        <v>0</v>
      </c>
      <c r="E19" s="70">
        <f>E31</f>
        <v>0</v>
      </c>
      <c r="F19" s="72">
        <f>F21+F31</f>
        <v>0</v>
      </c>
    </row>
    <row r="20" spans="1:6" x14ac:dyDescent="0.2">
      <c r="A20" s="440"/>
      <c r="B20" s="445" t="s">
        <v>807</v>
      </c>
      <c r="C20" s="448"/>
      <c r="D20" s="534"/>
      <c r="E20" s="816"/>
      <c r="F20" s="815"/>
    </row>
    <row r="21" spans="1:6" x14ac:dyDescent="0.2">
      <c r="A21" s="440">
        <v>8121</v>
      </c>
      <c r="B21" s="444" t="s">
        <v>844</v>
      </c>
      <c r="C21" s="448"/>
      <c r="D21" s="653">
        <f>F21</f>
        <v>0</v>
      </c>
      <c r="E21" s="541" t="s">
        <v>42</v>
      </c>
      <c r="F21" s="652">
        <f>F23+F27</f>
        <v>0</v>
      </c>
    </row>
    <row r="22" spans="1:6" x14ac:dyDescent="0.2">
      <c r="A22" s="440"/>
      <c r="B22" s="445" t="s">
        <v>827</v>
      </c>
      <c r="C22" s="448"/>
      <c r="D22" s="534"/>
      <c r="E22" s="816"/>
      <c r="F22" s="815"/>
    </row>
    <row r="23" spans="1:6" x14ac:dyDescent="0.2">
      <c r="A23" s="452">
        <v>8122</v>
      </c>
      <c r="B23" s="441" t="s">
        <v>834</v>
      </c>
      <c r="C23" s="448" t="s">
        <v>852</v>
      </c>
      <c r="D23" s="653">
        <f>F23</f>
        <v>0</v>
      </c>
      <c r="E23" s="541" t="s">
        <v>42</v>
      </c>
      <c r="F23" s="652">
        <f>F25+F26</f>
        <v>0</v>
      </c>
    </row>
    <row r="24" spans="1:6" x14ac:dyDescent="0.2">
      <c r="A24" s="452"/>
      <c r="B24" s="453" t="s">
        <v>827</v>
      </c>
      <c r="C24" s="448"/>
      <c r="D24" s="534"/>
      <c r="E24" s="816"/>
      <c r="F24" s="815"/>
    </row>
    <row r="25" spans="1:6" x14ac:dyDescent="0.2">
      <c r="A25" s="452">
        <v>8123</v>
      </c>
      <c r="B25" s="453" t="s">
        <v>833</v>
      </c>
      <c r="C25" s="448"/>
      <c r="D25" s="653">
        <f>F25</f>
        <v>0</v>
      </c>
      <c r="E25" s="541" t="s">
        <v>42</v>
      </c>
      <c r="F25" s="542"/>
    </row>
    <row r="26" spans="1:6" x14ac:dyDescent="0.2">
      <c r="A26" s="452">
        <v>8124</v>
      </c>
      <c r="B26" s="453" t="s">
        <v>835</v>
      </c>
      <c r="C26" s="448"/>
      <c r="D26" s="653">
        <f>F26</f>
        <v>0</v>
      </c>
      <c r="E26" s="541" t="s">
        <v>42</v>
      </c>
      <c r="F26" s="542"/>
    </row>
    <row r="27" spans="1:6" ht="24" x14ac:dyDescent="0.2">
      <c r="A27" s="452">
        <v>8130</v>
      </c>
      <c r="B27" s="441" t="s">
        <v>836</v>
      </c>
      <c r="C27" s="448" t="s">
        <v>853</v>
      </c>
      <c r="D27" s="653">
        <f>F27</f>
        <v>0</v>
      </c>
      <c r="E27" s="541" t="s">
        <v>42</v>
      </c>
      <c r="F27" s="817">
        <f>F29+F30</f>
        <v>0</v>
      </c>
    </row>
    <row r="28" spans="1:6" x14ac:dyDescent="0.2">
      <c r="A28" s="452"/>
      <c r="B28" s="453" t="s">
        <v>827</v>
      </c>
      <c r="C28" s="448"/>
      <c r="D28" s="653"/>
      <c r="E28" s="816"/>
      <c r="F28" s="815"/>
    </row>
    <row r="29" spans="1:6" x14ac:dyDescent="0.2">
      <c r="A29" s="452">
        <v>8131</v>
      </c>
      <c r="B29" s="453" t="s">
        <v>840</v>
      </c>
      <c r="C29" s="448"/>
      <c r="D29" s="653">
        <f>F29</f>
        <v>0</v>
      </c>
      <c r="E29" s="541" t="s">
        <v>42</v>
      </c>
      <c r="F29" s="410"/>
    </row>
    <row r="30" spans="1:6" x14ac:dyDescent="0.2">
      <c r="A30" s="452">
        <v>8132</v>
      </c>
      <c r="B30" s="453" t="s">
        <v>837</v>
      </c>
      <c r="C30" s="448"/>
      <c r="D30" s="653"/>
      <c r="E30" s="541"/>
      <c r="F30" s="410"/>
    </row>
    <row r="31" spans="1:6" s="456" customFormat="1" x14ac:dyDescent="0.2">
      <c r="A31" s="452">
        <v>8140</v>
      </c>
      <c r="B31" s="441" t="s">
        <v>845</v>
      </c>
      <c r="C31" s="454"/>
      <c r="D31" s="653">
        <f>F31+E31</f>
        <v>0</v>
      </c>
      <c r="E31" s="818">
        <f>E33+E37</f>
        <v>0</v>
      </c>
      <c r="F31" s="652">
        <f>F33+F37</f>
        <v>0</v>
      </c>
    </row>
    <row r="32" spans="1:6" s="456" customFormat="1" x14ac:dyDescent="0.2">
      <c r="A32" s="440"/>
      <c r="B32" s="445" t="s">
        <v>827</v>
      </c>
      <c r="C32" s="454"/>
      <c r="D32" s="457"/>
      <c r="E32" s="458"/>
      <c r="F32" s="459"/>
    </row>
    <row r="33" spans="1:9" s="456" customFormat="1" ht="10.5" customHeight="1" x14ac:dyDescent="0.2">
      <c r="A33" s="452">
        <v>8141</v>
      </c>
      <c r="B33" s="441" t="s">
        <v>838</v>
      </c>
      <c r="C33" s="454" t="s">
        <v>852</v>
      </c>
      <c r="D33" s="450">
        <f>E33+F33</f>
        <v>0</v>
      </c>
      <c r="E33" s="455">
        <f>E35+E36</f>
        <v>0</v>
      </c>
      <c r="F33" s="451">
        <f>F36</f>
        <v>0</v>
      </c>
    </row>
    <row r="34" spans="1:9" s="456" customFormat="1" ht="13.5" thickBot="1" x14ac:dyDescent="0.25">
      <c r="A34" s="460"/>
      <c r="B34" s="461" t="s">
        <v>827</v>
      </c>
      <c r="C34" s="462"/>
      <c r="D34" s="463"/>
      <c r="E34" s="464"/>
      <c r="F34" s="465"/>
    </row>
    <row r="35" spans="1:9" s="456" customFormat="1" x14ac:dyDescent="0.2">
      <c r="A35" s="466">
        <v>8142</v>
      </c>
      <c r="B35" s="467" t="s">
        <v>841</v>
      </c>
      <c r="C35" s="468"/>
      <c r="D35" s="469">
        <f>E35</f>
        <v>0</v>
      </c>
      <c r="E35" s="470"/>
      <c r="F35" s="471" t="s">
        <v>42</v>
      </c>
    </row>
    <row r="36" spans="1:9" s="456" customFormat="1" ht="13.5" thickBot="1" x14ac:dyDescent="0.25">
      <c r="A36" s="472">
        <v>8143</v>
      </c>
      <c r="B36" s="473" t="s">
        <v>842</v>
      </c>
      <c r="C36" s="474"/>
      <c r="D36" s="475">
        <f>E36+F36</f>
        <v>0</v>
      </c>
      <c r="E36" s="476"/>
      <c r="F36" s="477"/>
    </row>
    <row r="37" spans="1:9" s="456" customFormat="1" ht="13.5" customHeight="1" x14ac:dyDescent="0.2">
      <c r="A37" s="437">
        <v>8150</v>
      </c>
      <c r="B37" s="478" t="s">
        <v>843</v>
      </c>
      <c r="C37" s="479" t="s">
        <v>853</v>
      </c>
      <c r="D37" s="480">
        <f>E37+F37</f>
        <v>0</v>
      </c>
      <c r="E37" s="481">
        <f>E39+E40</f>
        <v>0</v>
      </c>
      <c r="F37" s="482">
        <f>F40</f>
        <v>0</v>
      </c>
    </row>
    <row r="38" spans="1:9" s="456" customFormat="1" x14ac:dyDescent="0.2">
      <c r="A38" s="452"/>
      <c r="B38" s="453" t="s">
        <v>827</v>
      </c>
      <c r="C38" s="483"/>
      <c r="D38" s="450">
        <f>E38+F38</f>
        <v>0</v>
      </c>
      <c r="E38" s="458"/>
      <c r="F38" s="459"/>
    </row>
    <row r="39" spans="1:9" s="456" customFormat="1" x14ac:dyDescent="0.2">
      <c r="A39" s="452">
        <v>8151</v>
      </c>
      <c r="B39" s="453" t="s">
        <v>840</v>
      </c>
      <c r="C39" s="483"/>
      <c r="D39" s="450">
        <f>E39</f>
        <v>0</v>
      </c>
      <c r="E39" s="484"/>
      <c r="F39" s="485" t="s">
        <v>260</v>
      </c>
    </row>
    <row r="40" spans="1:9" s="456" customFormat="1" ht="13.5" thickBot="1" x14ac:dyDescent="0.25">
      <c r="A40" s="460">
        <v>8152</v>
      </c>
      <c r="B40" s="461" t="s">
        <v>839</v>
      </c>
      <c r="C40" s="486"/>
      <c r="D40" s="487">
        <f>E40+F40</f>
        <v>0</v>
      </c>
      <c r="E40" s="488"/>
      <c r="F40" s="489"/>
    </row>
    <row r="41" spans="1:9" s="456" customFormat="1" ht="37.5" customHeight="1" thickBot="1" x14ac:dyDescent="0.25">
      <c r="A41" s="428">
        <v>8160</v>
      </c>
      <c r="B41" s="490" t="s">
        <v>938</v>
      </c>
      <c r="C41" s="491"/>
      <c r="D41" s="492">
        <f>E41+F41</f>
        <v>213000</v>
      </c>
      <c r="E41" s="493">
        <f>E48+E52+E63+E64</f>
        <v>0</v>
      </c>
      <c r="F41" s="494">
        <f>F43+F48+F52+F63+F64-F64</f>
        <v>213000</v>
      </c>
    </row>
    <row r="42" spans="1:9" s="456" customFormat="1" ht="13.5" thickBot="1" x14ac:dyDescent="0.25">
      <c r="A42" s="431"/>
      <c r="B42" s="495" t="s">
        <v>807</v>
      </c>
      <c r="C42" s="496"/>
      <c r="D42" s="497"/>
      <c r="E42" s="498"/>
      <c r="F42" s="499"/>
    </row>
    <row r="43" spans="1:9" s="417" customFormat="1" ht="14.25" customHeight="1" thickBot="1" x14ac:dyDescent="0.25">
      <c r="A43" s="428">
        <v>8161</v>
      </c>
      <c r="B43" s="500" t="s">
        <v>815</v>
      </c>
      <c r="C43" s="491"/>
      <c r="D43" s="501">
        <f>F43</f>
        <v>0</v>
      </c>
      <c r="E43" s="502" t="s">
        <v>42</v>
      </c>
      <c r="F43" s="503">
        <f>F45+F46+F47</f>
        <v>0</v>
      </c>
    </row>
    <row r="44" spans="1:9" s="417" customFormat="1" x14ac:dyDescent="0.2">
      <c r="A44" s="437"/>
      <c r="B44" s="504" t="s">
        <v>827</v>
      </c>
      <c r="C44" s="479"/>
      <c r="D44" s="505"/>
      <c r="E44" s="506"/>
      <c r="F44" s="507"/>
    </row>
    <row r="45" spans="1:9" ht="27" customHeight="1" thickBot="1" x14ac:dyDescent="0.25">
      <c r="A45" s="452">
        <v>8162</v>
      </c>
      <c r="B45" s="453" t="s">
        <v>804</v>
      </c>
      <c r="C45" s="483" t="s">
        <v>854</v>
      </c>
      <c r="D45" s="508">
        <f>F45</f>
        <v>0</v>
      </c>
      <c r="E45" s="449" t="s">
        <v>42</v>
      </c>
      <c r="F45" s="363"/>
    </row>
    <row r="46" spans="1:9" s="417" customFormat="1" ht="71.25" customHeight="1" thickBot="1" x14ac:dyDescent="0.25">
      <c r="A46" s="509">
        <v>8163</v>
      </c>
      <c r="B46" s="453" t="s">
        <v>803</v>
      </c>
      <c r="C46" s="483" t="s">
        <v>854</v>
      </c>
      <c r="D46" s="508">
        <f>F46</f>
        <v>0</v>
      </c>
      <c r="E46" s="138" t="s">
        <v>42</v>
      </c>
      <c r="F46" s="510"/>
    </row>
    <row r="47" spans="1:9" ht="14.25" customHeight="1" thickBot="1" x14ac:dyDescent="0.25">
      <c r="A47" s="460">
        <v>8164</v>
      </c>
      <c r="B47" s="461" t="s">
        <v>805</v>
      </c>
      <c r="C47" s="486" t="s">
        <v>855</v>
      </c>
      <c r="D47" s="511">
        <f>F47</f>
        <v>0</v>
      </c>
      <c r="E47" s="512" t="s">
        <v>42</v>
      </c>
      <c r="F47" s="395"/>
    </row>
    <row r="48" spans="1:9" s="417" customFormat="1" ht="13.5" thickBot="1" x14ac:dyDescent="0.25">
      <c r="A48" s="428">
        <v>8170</v>
      </c>
      <c r="B48" s="500" t="s">
        <v>814</v>
      </c>
      <c r="C48" s="491"/>
      <c r="D48" s="501">
        <f>E48+F48</f>
        <v>0</v>
      </c>
      <c r="E48" s="513">
        <f>E50+E51</f>
        <v>0</v>
      </c>
      <c r="F48" s="503">
        <f>F50+F51</f>
        <v>0</v>
      </c>
      <c r="I48" s="417" t="s">
        <v>132</v>
      </c>
    </row>
    <row r="49" spans="1:8" s="417" customFormat="1" x14ac:dyDescent="0.2">
      <c r="A49" s="437"/>
      <c r="B49" s="504" t="s">
        <v>827</v>
      </c>
      <c r="C49" s="479"/>
      <c r="D49" s="514"/>
      <c r="E49" s="506"/>
      <c r="F49" s="515"/>
    </row>
    <row r="50" spans="1:8" ht="24" x14ac:dyDescent="0.2">
      <c r="A50" s="452">
        <v>8171</v>
      </c>
      <c r="B50" s="453" t="s">
        <v>812</v>
      </c>
      <c r="C50" s="483" t="s">
        <v>856</v>
      </c>
      <c r="D50" s="508">
        <f>E50+F50</f>
        <v>0</v>
      </c>
      <c r="E50" s="516"/>
      <c r="F50" s="363"/>
    </row>
    <row r="51" spans="1:8" ht="13.5" thickBot="1" x14ac:dyDescent="0.25">
      <c r="A51" s="460">
        <v>8172</v>
      </c>
      <c r="B51" s="517" t="s">
        <v>813</v>
      </c>
      <c r="C51" s="486" t="s">
        <v>857</v>
      </c>
      <c r="D51" s="511">
        <f>E51+F51</f>
        <v>0</v>
      </c>
      <c r="E51" s="518"/>
      <c r="F51" s="395"/>
    </row>
    <row r="52" spans="1:8" s="417" customFormat="1" ht="24.75" thickBot="1" x14ac:dyDescent="0.25">
      <c r="A52" s="519">
        <v>8190</v>
      </c>
      <c r="B52" s="520" t="s">
        <v>723</v>
      </c>
      <c r="C52" s="521"/>
      <c r="D52" s="522">
        <f>E52+F52</f>
        <v>213000</v>
      </c>
      <c r="E52" s="523">
        <f>E56</f>
        <v>0</v>
      </c>
      <c r="F52" s="524">
        <f>F58</f>
        <v>213000</v>
      </c>
    </row>
    <row r="53" spans="1:8" s="417" customFormat="1" x14ac:dyDescent="0.2">
      <c r="A53" s="525"/>
      <c r="B53" s="504" t="s">
        <v>811</v>
      </c>
      <c r="C53" s="82"/>
      <c r="D53" s="505"/>
      <c r="E53" s="526"/>
      <c r="F53" s="507"/>
    </row>
    <row r="54" spans="1:8" ht="24" x14ac:dyDescent="0.2">
      <c r="A54" s="527">
        <v>8191</v>
      </c>
      <c r="B54" s="528" t="s">
        <v>770</v>
      </c>
      <c r="C54" s="529">
        <v>9320</v>
      </c>
      <c r="D54" s="530">
        <f>E54</f>
        <v>213000</v>
      </c>
      <c r="E54" s="612">
        <f>E56+E57</f>
        <v>213000</v>
      </c>
      <c r="F54" s="531" t="s">
        <v>260</v>
      </c>
    </row>
    <row r="55" spans="1:8" x14ac:dyDescent="0.2">
      <c r="A55" s="532"/>
      <c r="B55" s="445" t="s">
        <v>808</v>
      </c>
      <c r="C55" s="533"/>
      <c r="D55" s="317"/>
      <c r="E55" s="80"/>
      <c r="F55" s="446"/>
    </row>
    <row r="56" spans="1:8" ht="35.25" customHeight="1" x14ac:dyDescent="0.2">
      <c r="A56" s="532">
        <v>8192</v>
      </c>
      <c r="B56" s="453" t="s">
        <v>806</v>
      </c>
      <c r="C56" s="533"/>
      <c r="D56" s="534">
        <f>E56</f>
        <v>0</v>
      </c>
      <c r="E56" s="613"/>
      <c r="F56" s="535" t="s">
        <v>42</v>
      </c>
      <c r="G56" s="648"/>
    </row>
    <row r="57" spans="1:8" ht="24" x14ac:dyDescent="0.2">
      <c r="A57" s="532">
        <v>8193</v>
      </c>
      <c r="B57" s="453" t="s">
        <v>724</v>
      </c>
      <c r="C57" s="533"/>
      <c r="D57" s="534">
        <f>E57</f>
        <v>213000</v>
      </c>
      <c r="E57" s="409">
        <v>213000</v>
      </c>
      <c r="F57" s="535" t="s">
        <v>260</v>
      </c>
    </row>
    <row r="58" spans="1:8" ht="24" x14ac:dyDescent="0.2">
      <c r="A58" s="536">
        <v>8194</v>
      </c>
      <c r="B58" s="537" t="s">
        <v>725</v>
      </c>
      <c r="C58" s="538">
        <v>9330</v>
      </c>
      <c r="D58" s="530">
        <f>F58</f>
        <v>213000</v>
      </c>
      <c r="E58" s="539" t="s">
        <v>42</v>
      </c>
      <c r="F58" s="542">
        <f>F60+F61</f>
        <v>213000</v>
      </c>
    </row>
    <row r="59" spans="1:8" x14ac:dyDescent="0.2">
      <c r="A59" s="532"/>
      <c r="B59" s="445" t="s">
        <v>808</v>
      </c>
      <c r="C59" s="540"/>
      <c r="D59" s="534"/>
      <c r="E59" s="541"/>
      <c r="F59" s="542"/>
    </row>
    <row r="60" spans="1:8" ht="36" x14ac:dyDescent="0.2">
      <c r="A60" s="532">
        <v>8195</v>
      </c>
      <c r="B60" s="453" t="s">
        <v>771</v>
      </c>
      <c r="C60" s="540"/>
      <c r="D60" s="534">
        <f>F60</f>
        <v>0</v>
      </c>
      <c r="E60" s="541" t="s">
        <v>42</v>
      </c>
      <c r="F60" s="542"/>
    </row>
    <row r="61" spans="1:8" ht="36" x14ac:dyDescent="0.2">
      <c r="A61" s="543">
        <v>8196</v>
      </c>
      <c r="B61" s="453" t="s">
        <v>772</v>
      </c>
      <c r="C61" s="540"/>
      <c r="D61" s="534">
        <f>F61</f>
        <v>213000</v>
      </c>
      <c r="E61" s="88" t="s">
        <v>42</v>
      </c>
      <c r="F61" s="542">
        <v>213000</v>
      </c>
    </row>
    <row r="62" spans="1:8" ht="36" x14ac:dyDescent="0.2">
      <c r="A62" s="532">
        <v>8197</v>
      </c>
      <c r="B62" s="544" t="s">
        <v>767</v>
      </c>
      <c r="C62" s="545"/>
      <c r="D62" s="546" t="s">
        <v>42</v>
      </c>
      <c r="E62" s="88" t="s">
        <v>42</v>
      </c>
      <c r="F62" s="535" t="s">
        <v>42</v>
      </c>
    </row>
    <row r="63" spans="1:8" ht="48" x14ac:dyDescent="0.2">
      <c r="A63" s="532">
        <v>8198</v>
      </c>
      <c r="B63" s="547" t="s">
        <v>768</v>
      </c>
      <c r="C63" s="548"/>
      <c r="D63" s="546" t="s">
        <v>42</v>
      </c>
      <c r="E63" s="549"/>
      <c r="F63" s="402"/>
    </row>
    <row r="64" spans="1:8" ht="48" x14ac:dyDescent="0.2">
      <c r="A64" s="532">
        <v>8199</v>
      </c>
      <c r="B64" s="550" t="s">
        <v>939</v>
      </c>
      <c r="C64" s="548"/>
      <c r="D64" s="551">
        <f>E64+F64</f>
        <v>0</v>
      </c>
      <c r="E64" s="541">
        <f>E9-E13-E48-E52-E63-E68</f>
        <v>0</v>
      </c>
      <c r="F64" s="552">
        <f>F9-F13-F43-F48-F52-F63-F68</f>
        <v>0</v>
      </c>
      <c r="H64" s="553"/>
    </row>
    <row r="65" spans="1:6" ht="36.75" thickBot="1" x14ac:dyDescent="0.25">
      <c r="A65" s="543" t="s">
        <v>726</v>
      </c>
      <c r="B65" s="554" t="s">
        <v>769</v>
      </c>
      <c r="C65" s="545"/>
      <c r="D65" s="511">
        <f>F65</f>
        <v>0</v>
      </c>
      <c r="E65" s="555" t="s">
        <v>42</v>
      </c>
      <c r="F65" s="370"/>
    </row>
    <row r="66" spans="1:6" ht="30" customHeight="1" thickBot="1" x14ac:dyDescent="0.25">
      <c r="A66" s="556">
        <v>8200</v>
      </c>
      <c r="B66" s="429" t="s">
        <v>940</v>
      </c>
      <c r="C66" s="521"/>
      <c r="D66" s="557">
        <f>E66+F66</f>
        <v>0</v>
      </c>
      <c r="E66" s="558">
        <f>E68</f>
        <v>0</v>
      </c>
      <c r="F66" s="559">
        <f>F68</f>
        <v>0</v>
      </c>
    </row>
    <row r="67" spans="1:6" x14ac:dyDescent="0.2">
      <c r="A67" s="560"/>
      <c r="B67" s="438" t="s">
        <v>807</v>
      </c>
      <c r="C67" s="561"/>
      <c r="D67" s="272"/>
      <c r="E67" s="273"/>
      <c r="F67" s="333"/>
    </row>
    <row r="68" spans="1:6" ht="24" x14ac:dyDescent="0.2">
      <c r="A68" s="440">
        <v>8210</v>
      </c>
      <c r="B68" s="562" t="s">
        <v>941</v>
      </c>
      <c r="C68" s="533"/>
      <c r="D68" s="508">
        <f>E68+F68</f>
        <v>0</v>
      </c>
      <c r="E68" s="563">
        <f>E74</f>
        <v>0</v>
      </c>
      <c r="F68" s="564">
        <f>F70+F74</f>
        <v>0</v>
      </c>
    </row>
    <row r="69" spans="1:6" x14ac:dyDescent="0.2">
      <c r="A69" s="452"/>
      <c r="B69" s="453" t="s">
        <v>807</v>
      </c>
      <c r="C69" s="533"/>
      <c r="D69" s="317"/>
      <c r="E69" s="449"/>
      <c r="F69" s="446"/>
    </row>
    <row r="70" spans="1:6" ht="24" customHeight="1" x14ac:dyDescent="0.2">
      <c r="A70" s="440">
        <v>8211</v>
      </c>
      <c r="B70" s="444" t="s">
        <v>817</v>
      </c>
      <c r="C70" s="533"/>
      <c r="D70" s="508">
        <f>F70</f>
        <v>0</v>
      </c>
      <c r="E70" s="88" t="s">
        <v>42</v>
      </c>
      <c r="F70" s="564">
        <f>F72+F73</f>
        <v>0</v>
      </c>
    </row>
    <row r="71" spans="1:6" x14ac:dyDescent="0.2">
      <c r="A71" s="440"/>
      <c r="B71" s="445" t="s">
        <v>808</v>
      </c>
      <c r="C71" s="533"/>
      <c r="D71" s="508"/>
      <c r="E71" s="88"/>
      <c r="F71" s="446"/>
    </row>
    <row r="72" spans="1:6" x14ac:dyDescent="0.2">
      <c r="A72" s="440">
        <v>8212</v>
      </c>
      <c r="B72" s="447" t="s">
        <v>816</v>
      </c>
      <c r="C72" s="483" t="s">
        <v>821</v>
      </c>
      <c r="D72" s="508">
        <f>F72</f>
        <v>0</v>
      </c>
      <c r="E72" s="88" t="s">
        <v>42</v>
      </c>
      <c r="F72" s="363"/>
    </row>
    <row r="73" spans="1:6" x14ac:dyDescent="0.2">
      <c r="A73" s="440">
        <v>8213</v>
      </c>
      <c r="B73" s="447" t="s">
        <v>810</v>
      </c>
      <c r="C73" s="483" t="s">
        <v>822</v>
      </c>
      <c r="D73" s="508">
        <f>F73</f>
        <v>0</v>
      </c>
      <c r="E73" s="88" t="s">
        <v>42</v>
      </c>
      <c r="F73" s="402"/>
    </row>
    <row r="74" spans="1:6" ht="24" x14ac:dyDescent="0.2">
      <c r="A74" s="440">
        <v>8220</v>
      </c>
      <c r="B74" s="444" t="s">
        <v>942</v>
      </c>
      <c r="C74" s="533"/>
      <c r="D74" s="508">
        <f>E74+F74</f>
        <v>0</v>
      </c>
      <c r="E74" s="563">
        <f>E80</f>
        <v>0</v>
      </c>
      <c r="F74" s="564">
        <f>F76+F80</f>
        <v>0</v>
      </c>
    </row>
    <row r="75" spans="1:6" x14ac:dyDescent="0.2">
      <c r="A75" s="440"/>
      <c r="B75" s="445" t="s">
        <v>807</v>
      </c>
      <c r="C75" s="533"/>
      <c r="D75" s="508"/>
      <c r="E75" s="78"/>
      <c r="F75" s="446"/>
    </row>
    <row r="76" spans="1:6" x14ac:dyDescent="0.2">
      <c r="A76" s="440">
        <v>8221</v>
      </c>
      <c r="B76" s="444" t="s">
        <v>844</v>
      </c>
      <c r="C76" s="533"/>
      <c r="D76" s="508">
        <f>F76</f>
        <v>0</v>
      </c>
      <c r="E76" s="88" t="s">
        <v>42</v>
      </c>
      <c r="F76" s="564">
        <f>F78+F79</f>
        <v>0</v>
      </c>
    </row>
    <row r="77" spans="1:6" x14ac:dyDescent="0.2">
      <c r="A77" s="440"/>
      <c r="B77" s="445" t="s">
        <v>827</v>
      </c>
      <c r="C77" s="533"/>
      <c r="D77" s="508"/>
      <c r="E77" s="88"/>
      <c r="F77" s="446"/>
    </row>
    <row r="78" spans="1:6" x14ac:dyDescent="0.2">
      <c r="A78" s="452">
        <v>8222</v>
      </c>
      <c r="B78" s="453" t="s">
        <v>834</v>
      </c>
      <c r="C78" s="483" t="s">
        <v>823</v>
      </c>
      <c r="D78" s="508">
        <f>F78</f>
        <v>0</v>
      </c>
      <c r="E78" s="88" t="s">
        <v>42</v>
      </c>
      <c r="F78" s="363"/>
    </row>
    <row r="79" spans="1:6" x14ac:dyDescent="0.2">
      <c r="A79" s="452">
        <v>8230</v>
      </c>
      <c r="B79" s="453" t="s">
        <v>836</v>
      </c>
      <c r="C79" s="483" t="s">
        <v>824</v>
      </c>
      <c r="D79" s="508">
        <f>F79</f>
        <v>0</v>
      </c>
      <c r="E79" s="88" t="s">
        <v>42</v>
      </c>
      <c r="F79" s="402"/>
    </row>
    <row r="80" spans="1:6" x14ac:dyDescent="0.2">
      <c r="A80" s="452">
        <v>8240</v>
      </c>
      <c r="B80" s="444" t="s">
        <v>845</v>
      </c>
      <c r="C80" s="533"/>
      <c r="D80" s="508">
        <f>E80+F80</f>
        <v>0</v>
      </c>
      <c r="E80" s="563">
        <f>E82+E83</f>
        <v>0</v>
      </c>
      <c r="F80" s="564">
        <f>F82+F83</f>
        <v>0</v>
      </c>
    </row>
    <row r="81" spans="1:6" x14ac:dyDescent="0.2">
      <c r="A81" s="440"/>
      <c r="B81" s="445" t="s">
        <v>827</v>
      </c>
      <c r="C81" s="533"/>
      <c r="D81" s="508"/>
      <c r="E81" s="78"/>
      <c r="F81" s="446"/>
    </row>
    <row r="82" spans="1:6" x14ac:dyDescent="0.2">
      <c r="A82" s="452">
        <v>8241</v>
      </c>
      <c r="B82" s="453" t="s">
        <v>858</v>
      </c>
      <c r="C82" s="483" t="s">
        <v>823</v>
      </c>
      <c r="D82" s="508">
        <f>E82+F82</f>
        <v>0</v>
      </c>
      <c r="E82" s="292"/>
      <c r="F82" s="363"/>
    </row>
    <row r="83" spans="1:6" ht="13.5" thickBot="1" x14ac:dyDescent="0.25">
      <c r="A83" s="472">
        <v>8250</v>
      </c>
      <c r="B83" s="473" t="s">
        <v>843</v>
      </c>
      <c r="C83" s="565" t="s">
        <v>824</v>
      </c>
      <c r="D83" s="566">
        <f>E83+F83</f>
        <v>0</v>
      </c>
      <c r="E83" s="567"/>
      <c r="F83" s="568"/>
    </row>
    <row r="84" spans="1:6" x14ac:dyDescent="0.2">
      <c r="C84" s="82"/>
    </row>
    <row r="85" spans="1:6" x14ac:dyDescent="0.2">
      <c r="C85" s="82"/>
      <c r="D85" s="569"/>
      <c r="E85" s="78" t="s">
        <v>296</v>
      </c>
    </row>
    <row r="86" spans="1:6" x14ac:dyDescent="0.2">
      <c r="C86" s="82"/>
      <c r="D86" s="570"/>
      <c r="E86" s="78" t="s">
        <v>297</v>
      </c>
    </row>
    <row r="87" spans="1:6" x14ac:dyDescent="0.2">
      <c r="C87" s="82"/>
    </row>
    <row r="88" spans="1:6" x14ac:dyDescent="0.2">
      <c r="C88" s="82"/>
    </row>
    <row r="89" spans="1:6" x14ac:dyDescent="0.2">
      <c r="C89" s="82"/>
    </row>
    <row r="90" spans="1:6" x14ac:dyDescent="0.2">
      <c r="C90" s="82"/>
    </row>
    <row r="91" spans="1:6" x14ac:dyDescent="0.2">
      <c r="C91" s="82"/>
    </row>
    <row r="92" spans="1:6" x14ac:dyDescent="0.2">
      <c r="C92" s="82"/>
    </row>
    <row r="93" spans="1:6" x14ac:dyDescent="0.2">
      <c r="C93" s="82"/>
    </row>
    <row r="94" spans="1:6" x14ac:dyDescent="0.2">
      <c r="C94" s="82"/>
    </row>
    <row r="95" spans="1:6" x14ac:dyDescent="0.2">
      <c r="C95" s="82"/>
    </row>
    <row r="96" spans="1:6" x14ac:dyDescent="0.2">
      <c r="C96" s="82"/>
    </row>
    <row r="97" spans="3:3" x14ac:dyDescent="0.2">
      <c r="C97" s="82"/>
    </row>
    <row r="98" spans="3:3" x14ac:dyDescent="0.2">
      <c r="C98" s="82"/>
    </row>
    <row r="99" spans="3:3" x14ac:dyDescent="0.2">
      <c r="C99" s="82"/>
    </row>
    <row r="100" spans="3:3" x14ac:dyDescent="0.2">
      <c r="C100" s="82"/>
    </row>
    <row r="101" spans="3:3" x14ac:dyDescent="0.2">
      <c r="C101" s="82"/>
    </row>
    <row r="102" spans="3:3" x14ac:dyDescent="0.2">
      <c r="C102" s="82"/>
    </row>
    <row r="103" spans="3:3" x14ac:dyDescent="0.2">
      <c r="C103" s="82"/>
    </row>
    <row r="104" spans="3:3" x14ac:dyDescent="0.2">
      <c r="C104" s="82"/>
    </row>
    <row r="105" spans="3:3" x14ac:dyDescent="0.2">
      <c r="C105" s="82"/>
    </row>
    <row r="106" spans="3:3" x14ac:dyDescent="0.2">
      <c r="C106" s="82"/>
    </row>
    <row r="107" spans="3:3" x14ac:dyDescent="0.2">
      <c r="C107" s="82"/>
    </row>
    <row r="108" spans="3:3" x14ac:dyDescent="0.2">
      <c r="C108" s="82"/>
    </row>
    <row r="109" spans="3:3" x14ac:dyDescent="0.2">
      <c r="C109" s="82"/>
    </row>
    <row r="110" spans="3:3" x14ac:dyDescent="0.2">
      <c r="C110" s="82"/>
    </row>
    <row r="111" spans="3:3" x14ac:dyDescent="0.2">
      <c r="C111" s="82"/>
    </row>
    <row r="112" spans="3:3" x14ac:dyDescent="0.2">
      <c r="C112" s="82"/>
    </row>
    <row r="113" spans="3:3" x14ac:dyDescent="0.2">
      <c r="C113" s="82"/>
    </row>
    <row r="114" spans="3:3" x14ac:dyDescent="0.2">
      <c r="C114" s="82"/>
    </row>
    <row r="115" spans="3:3" x14ac:dyDescent="0.2">
      <c r="C115" s="82"/>
    </row>
    <row r="116" spans="3:3" x14ac:dyDescent="0.2">
      <c r="C116" s="82"/>
    </row>
    <row r="117" spans="3:3" x14ac:dyDescent="0.2">
      <c r="C117" s="82"/>
    </row>
    <row r="118" spans="3:3" x14ac:dyDescent="0.2">
      <c r="C118" s="82"/>
    </row>
    <row r="119" spans="3:3" x14ac:dyDescent="0.2">
      <c r="C119" s="82"/>
    </row>
    <row r="120" spans="3:3" x14ac:dyDescent="0.2">
      <c r="C120" s="82"/>
    </row>
    <row r="121" spans="3:3" x14ac:dyDescent="0.2">
      <c r="C121" s="82"/>
    </row>
    <row r="122" spans="3:3" x14ac:dyDescent="0.2">
      <c r="C122" s="82"/>
    </row>
    <row r="123" spans="3:3" x14ac:dyDescent="0.2">
      <c r="C123" s="82"/>
    </row>
    <row r="124" spans="3:3" x14ac:dyDescent="0.2">
      <c r="C124" s="82"/>
    </row>
    <row r="125" spans="3:3" x14ac:dyDescent="0.2">
      <c r="C125" s="82"/>
    </row>
    <row r="126" spans="3:3" x14ac:dyDescent="0.2">
      <c r="C126" s="82"/>
    </row>
    <row r="127" spans="3:3" x14ac:dyDescent="0.2">
      <c r="C127" s="82"/>
    </row>
    <row r="128" spans="3:3" x14ac:dyDescent="0.2">
      <c r="C128" s="82"/>
    </row>
    <row r="129" spans="3:3" x14ac:dyDescent="0.2">
      <c r="C129" s="82"/>
    </row>
    <row r="130" spans="3:3" x14ac:dyDescent="0.2">
      <c r="C130" s="82"/>
    </row>
    <row r="131" spans="3:3" x14ac:dyDescent="0.2">
      <c r="C131" s="82"/>
    </row>
    <row r="132" spans="3:3" x14ac:dyDescent="0.2">
      <c r="C132" s="82"/>
    </row>
    <row r="133" spans="3:3" x14ac:dyDescent="0.2">
      <c r="C133" s="82"/>
    </row>
    <row r="134" spans="3:3" x14ac:dyDescent="0.2">
      <c r="C134" s="82"/>
    </row>
    <row r="135" spans="3:3" x14ac:dyDescent="0.2">
      <c r="C135" s="82"/>
    </row>
    <row r="136" spans="3:3" x14ac:dyDescent="0.2">
      <c r="C136" s="82"/>
    </row>
    <row r="137" spans="3:3" x14ac:dyDescent="0.2">
      <c r="C137" s="82"/>
    </row>
    <row r="138" spans="3:3" x14ac:dyDescent="0.2">
      <c r="C138" s="82"/>
    </row>
    <row r="139" spans="3:3" x14ac:dyDescent="0.2">
      <c r="C139" s="82"/>
    </row>
    <row r="140" spans="3:3" x14ac:dyDescent="0.2">
      <c r="C140" s="82"/>
    </row>
    <row r="141" spans="3:3" x14ac:dyDescent="0.2">
      <c r="C141" s="82"/>
    </row>
    <row r="142" spans="3:3" x14ac:dyDescent="0.2">
      <c r="C142" s="82"/>
    </row>
    <row r="143" spans="3:3" x14ac:dyDescent="0.2">
      <c r="C143" s="82"/>
    </row>
    <row r="144" spans="3:3" x14ac:dyDescent="0.2">
      <c r="C144" s="82"/>
    </row>
    <row r="145" spans="3:3" x14ac:dyDescent="0.2">
      <c r="C145" s="82"/>
    </row>
    <row r="146" spans="3:3" x14ac:dyDescent="0.2">
      <c r="C146" s="82"/>
    </row>
    <row r="147" spans="3:3" x14ac:dyDescent="0.2">
      <c r="C147" s="82"/>
    </row>
    <row r="148" spans="3:3" x14ac:dyDescent="0.2">
      <c r="C148" s="82"/>
    </row>
    <row r="149" spans="3:3" x14ac:dyDescent="0.2">
      <c r="C149" s="82"/>
    </row>
    <row r="150" spans="3:3" x14ac:dyDescent="0.2">
      <c r="C150" s="82"/>
    </row>
    <row r="151" spans="3:3" x14ac:dyDescent="0.2">
      <c r="C151" s="82"/>
    </row>
    <row r="152" spans="3:3" x14ac:dyDescent="0.2">
      <c r="C152" s="82"/>
    </row>
    <row r="153" spans="3:3" x14ac:dyDescent="0.2">
      <c r="C153" s="82"/>
    </row>
    <row r="154" spans="3:3" x14ac:dyDescent="0.2">
      <c r="C154" s="82"/>
    </row>
    <row r="155" spans="3:3" x14ac:dyDescent="0.2">
      <c r="C155" s="82"/>
    </row>
    <row r="156" spans="3:3" x14ac:dyDescent="0.2">
      <c r="C156" s="82"/>
    </row>
    <row r="157" spans="3:3" x14ac:dyDescent="0.2">
      <c r="C157" s="82"/>
    </row>
    <row r="158" spans="3:3" x14ac:dyDescent="0.2">
      <c r="C158" s="82"/>
    </row>
    <row r="159" spans="3:3" x14ac:dyDescent="0.2">
      <c r="C159" s="82"/>
    </row>
    <row r="160" spans="3:3" x14ac:dyDescent="0.2">
      <c r="C160" s="82"/>
    </row>
    <row r="161" spans="3:3" x14ac:dyDescent="0.2">
      <c r="C161" s="82"/>
    </row>
    <row r="162" spans="3:3" x14ac:dyDescent="0.2">
      <c r="C162" s="82"/>
    </row>
    <row r="163" spans="3:3" x14ac:dyDescent="0.2">
      <c r="C163" s="82"/>
    </row>
    <row r="164" spans="3:3" x14ac:dyDescent="0.2">
      <c r="C164" s="82"/>
    </row>
    <row r="165" spans="3:3" x14ac:dyDescent="0.2">
      <c r="C165" s="82"/>
    </row>
    <row r="166" spans="3:3" x14ac:dyDescent="0.2">
      <c r="C166" s="82"/>
    </row>
    <row r="167" spans="3:3" x14ac:dyDescent="0.2">
      <c r="C167" s="82"/>
    </row>
    <row r="168" spans="3:3" x14ac:dyDescent="0.2">
      <c r="C168" s="82"/>
    </row>
    <row r="169" spans="3:3" x14ac:dyDescent="0.2">
      <c r="C169" s="82"/>
    </row>
    <row r="170" spans="3:3" x14ac:dyDescent="0.2">
      <c r="C170" s="82"/>
    </row>
    <row r="171" spans="3:3" x14ac:dyDescent="0.2">
      <c r="C171" s="82"/>
    </row>
    <row r="172" spans="3:3" x14ac:dyDescent="0.2">
      <c r="C172" s="82"/>
    </row>
    <row r="173" spans="3:3" x14ac:dyDescent="0.2">
      <c r="C173" s="82"/>
    </row>
    <row r="174" spans="3:3" x14ac:dyDescent="0.2">
      <c r="C174" s="82"/>
    </row>
    <row r="175" spans="3:3" x14ac:dyDescent="0.2">
      <c r="C175" s="82"/>
    </row>
    <row r="176" spans="3:3" x14ac:dyDescent="0.2">
      <c r="C176" s="82"/>
    </row>
    <row r="177" spans="3:3" x14ac:dyDescent="0.2">
      <c r="C177" s="82"/>
    </row>
    <row r="178" spans="3:3" x14ac:dyDescent="0.2">
      <c r="C178" s="82"/>
    </row>
    <row r="179" spans="3:3" x14ac:dyDescent="0.2">
      <c r="C179" s="82"/>
    </row>
    <row r="180" spans="3:3" x14ac:dyDescent="0.2">
      <c r="C180" s="82"/>
    </row>
    <row r="181" spans="3:3" x14ac:dyDescent="0.2">
      <c r="C181" s="82"/>
    </row>
    <row r="182" spans="3:3" x14ac:dyDescent="0.2">
      <c r="C182" s="82"/>
    </row>
    <row r="183" spans="3:3" x14ac:dyDescent="0.2">
      <c r="C183" s="82"/>
    </row>
    <row r="184" spans="3:3" x14ac:dyDescent="0.2">
      <c r="C184" s="82"/>
    </row>
    <row r="185" spans="3:3" x14ac:dyDescent="0.2">
      <c r="C185" s="82"/>
    </row>
    <row r="186" spans="3:3" x14ac:dyDescent="0.2">
      <c r="C186" s="82"/>
    </row>
    <row r="187" spans="3:3" x14ac:dyDescent="0.2">
      <c r="C187" s="82"/>
    </row>
    <row r="188" spans="3:3" x14ac:dyDescent="0.2">
      <c r="C188" s="82"/>
    </row>
    <row r="189" spans="3:3" x14ac:dyDescent="0.2">
      <c r="C189" s="82"/>
    </row>
    <row r="190" spans="3:3" x14ac:dyDescent="0.2">
      <c r="C190" s="82"/>
    </row>
    <row r="191" spans="3:3" x14ac:dyDescent="0.2">
      <c r="C191" s="82"/>
    </row>
    <row r="192" spans="3:3" x14ac:dyDescent="0.2">
      <c r="C192" s="82"/>
    </row>
    <row r="193" spans="3:3" x14ac:dyDescent="0.2">
      <c r="C193" s="82"/>
    </row>
    <row r="194" spans="3:3" x14ac:dyDescent="0.2">
      <c r="C194" s="82"/>
    </row>
    <row r="195" spans="3:3" x14ac:dyDescent="0.2">
      <c r="C195" s="82"/>
    </row>
    <row r="196" spans="3:3" x14ac:dyDescent="0.2">
      <c r="C196" s="82"/>
    </row>
    <row r="197" spans="3:3" x14ac:dyDescent="0.2">
      <c r="C197" s="82"/>
    </row>
    <row r="198" spans="3:3" x14ac:dyDescent="0.2">
      <c r="C198" s="82"/>
    </row>
    <row r="199" spans="3:3" x14ac:dyDescent="0.2">
      <c r="C199" s="82"/>
    </row>
    <row r="200" spans="3:3" x14ac:dyDescent="0.2">
      <c r="C200" s="82"/>
    </row>
    <row r="201" spans="3:3" x14ac:dyDescent="0.2">
      <c r="C201" s="82"/>
    </row>
    <row r="202" spans="3:3" x14ac:dyDescent="0.2">
      <c r="C202" s="82"/>
    </row>
    <row r="203" spans="3:3" x14ac:dyDescent="0.2">
      <c r="C203" s="82"/>
    </row>
    <row r="204" spans="3:3" x14ac:dyDescent="0.2">
      <c r="C204" s="82"/>
    </row>
    <row r="205" spans="3:3" x14ac:dyDescent="0.2">
      <c r="C205" s="82"/>
    </row>
    <row r="206" spans="3:3" x14ac:dyDescent="0.2">
      <c r="C206" s="82"/>
    </row>
    <row r="207" spans="3:3" x14ac:dyDescent="0.2">
      <c r="C207" s="82"/>
    </row>
    <row r="208" spans="3:3" x14ac:dyDescent="0.2">
      <c r="C208" s="82"/>
    </row>
    <row r="209" spans="3:3" x14ac:dyDescent="0.2">
      <c r="C209" s="82"/>
    </row>
    <row r="210" spans="3:3" x14ac:dyDescent="0.2">
      <c r="C210" s="82"/>
    </row>
    <row r="211" spans="3:3" x14ac:dyDescent="0.2">
      <c r="C211" s="82"/>
    </row>
    <row r="212" spans="3:3" x14ac:dyDescent="0.2">
      <c r="C212" s="82"/>
    </row>
    <row r="213" spans="3:3" x14ac:dyDescent="0.2">
      <c r="C213" s="82"/>
    </row>
    <row r="214" spans="3:3" x14ac:dyDescent="0.2">
      <c r="C214" s="82"/>
    </row>
    <row r="215" spans="3:3" x14ac:dyDescent="0.2">
      <c r="C215" s="82"/>
    </row>
    <row r="216" spans="3:3" x14ac:dyDescent="0.2">
      <c r="C216" s="82"/>
    </row>
    <row r="217" spans="3:3" x14ac:dyDescent="0.2">
      <c r="C217" s="82"/>
    </row>
    <row r="218" spans="3:3" x14ac:dyDescent="0.2">
      <c r="C218" s="82"/>
    </row>
    <row r="219" spans="3:3" x14ac:dyDescent="0.2">
      <c r="C219" s="82"/>
    </row>
    <row r="220" spans="3:3" x14ac:dyDescent="0.2">
      <c r="C220" s="82"/>
    </row>
    <row r="221" spans="3:3" x14ac:dyDescent="0.2">
      <c r="C221" s="82"/>
    </row>
    <row r="222" spans="3:3" x14ac:dyDescent="0.2">
      <c r="C222" s="82"/>
    </row>
    <row r="223" spans="3:3" x14ac:dyDescent="0.2">
      <c r="C223" s="82"/>
    </row>
    <row r="224" spans="3:3" x14ac:dyDescent="0.2">
      <c r="C224" s="82"/>
    </row>
    <row r="225" spans="3:3" x14ac:dyDescent="0.2">
      <c r="C225" s="82"/>
    </row>
    <row r="226" spans="3:3" x14ac:dyDescent="0.2">
      <c r="C226" s="82"/>
    </row>
    <row r="227" spans="3:3" x14ac:dyDescent="0.2">
      <c r="C227" s="82"/>
    </row>
    <row r="228" spans="3:3" x14ac:dyDescent="0.2">
      <c r="C228" s="82"/>
    </row>
    <row r="229" spans="3:3" x14ac:dyDescent="0.2">
      <c r="C229" s="82"/>
    </row>
    <row r="230" spans="3:3" x14ac:dyDescent="0.2">
      <c r="C230" s="82"/>
    </row>
    <row r="231" spans="3:3" x14ac:dyDescent="0.2">
      <c r="C231" s="82"/>
    </row>
    <row r="232" spans="3:3" x14ac:dyDescent="0.2">
      <c r="C232" s="82"/>
    </row>
    <row r="233" spans="3:3" x14ac:dyDescent="0.2">
      <c r="C233" s="82"/>
    </row>
    <row r="234" spans="3:3" x14ac:dyDescent="0.2">
      <c r="C234" s="82"/>
    </row>
    <row r="235" spans="3:3" x14ac:dyDescent="0.2">
      <c r="C235" s="82"/>
    </row>
    <row r="236" spans="3:3" x14ac:dyDescent="0.2">
      <c r="C236" s="82"/>
    </row>
    <row r="237" spans="3:3" x14ac:dyDescent="0.2">
      <c r="C237" s="82"/>
    </row>
    <row r="238" spans="3:3" x14ac:dyDescent="0.2">
      <c r="C238" s="82"/>
    </row>
    <row r="239" spans="3:3" x14ac:dyDescent="0.2">
      <c r="C239" s="82"/>
    </row>
    <row r="240" spans="3:3" x14ac:dyDescent="0.2">
      <c r="C240" s="82"/>
    </row>
    <row r="241" spans="3:3" x14ac:dyDescent="0.2">
      <c r="C241" s="82"/>
    </row>
    <row r="242" spans="3:3" x14ac:dyDescent="0.2">
      <c r="C242" s="82"/>
    </row>
    <row r="243" spans="3:3" x14ac:dyDescent="0.2">
      <c r="C243" s="82"/>
    </row>
    <row r="244" spans="3:3" x14ac:dyDescent="0.2">
      <c r="C244" s="82"/>
    </row>
    <row r="245" spans="3:3" x14ac:dyDescent="0.2">
      <c r="C245" s="82"/>
    </row>
    <row r="246" spans="3:3" x14ac:dyDescent="0.2">
      <c r="C246" s="82"/>
    </row>
    <row r="247" spans="3:3" x14ac:dyDescent="0.2">
      <c r="C247" s="82"/>
    </row>
    <row r="248" spans="3:3" x14ac:dyDescent="0.2">
      <c r="C248" s="82"/>
    </row>
    <row r="249" spans="3:3" x14ac:dyDescent="0.2">
      <c r="C249" s="82"/>
    </row>
    <row r="250" spans="3:3" x14ac:dyDescent="0.2">
      <c r="C250" s="82"/>
    </row>
  </sheetData>
  <mergeCells count="3">
    <mergeCell ref="A1:F1"/>
    <mergeCell ref="A3:F3"/>
    <mergeCell ref="D6:D7"/>
  </mergeCells>
  <phoneticPr fontId="0" type="noConversion"/>
  <pageMargins left="0.41" right="0.25" top="0.24" bottom="0.34" header="0.17" footer="0.16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90"/>
  <sheetViews>
    <sheetView workbookViewId="0">
      <selection activeCell="H29" sqref="H29"/>
    </sheetView>
  </sheetViews>
  <sheetFormatPr defaultRowHeight="15.75" outlineLevelRow="2" x14ac:dyDescent="0.25"/>
  <cols>
    <col min="1" max="1" width="5.140625" style="82" customWidth="1"/>
    <col min="2" max="2" width="6.42578125" style="606" customWidth="1"/>
    <col min="3" max="3" width="6.28515625" style="607" customWidth="1"/>
    <col min="4" max="4" width="5.7109375" style="608" customWidth="1"/>
    <col min="5" max="5" width="43.42578125" style="602" customWidth="1"/>
    <col min="6" max="6" width="47.5703125" style="149" hidden="1" customWidth="1"/>
    <col min="7" max="7" width="11.5703125" style="81" customWidth="1"/>
    <col min="8" max="8" width="11.28515625" style="81" customWidth="1"/>
    <col min="9" max="9" width="12.140625" style="81" customWidth="1"/>
    <col min="10" max="10" width="12.85546875" style="81" bestFit="1" customWidth="1"/>
    <col min="11" max="11" width="9.140625" style="81"/>
    <col min="12" max="12" width="11.85546875" style="81" bestFit="1" customWidth="1"/>
    <col min="13" max="16384" width="9.140625" style="81"/>
  </cols>
  <sheetData>
    <row r="1" spans="1:12" ht="18" x14ac:dyDescent="0.25">
      <c r="A1" s="1029" t="s">
        <v>943</v>
      </c>
      <c r="B1" s="1029"/>
      <c r="C1" s="1029"/>
      <c r="D1" s="1029"/>
      <c r="E1" s="1029"/>
      <c r="F1" s="1029"/>
      <c r="G1" s="1029"/>
      <c r="H1" s="1029"/>
      <c r="I1" s="1029"/>
    </row>
    <row r="2" spans="1:12" ht="36" customHeight="1" x14ac:dyDescent="0.25">
      <c r="A2" s="1030" t="s">
        <v>944</v>
      </c>
      <c r="B2" s="1030"/>
      <c r="C2" s="1030"/>
      <c r="D2" s="1030"/>
      <c r="E2" s="1030"/>
      <c r="F2" s="1030"/>
      <c r="G2" s="1030"/>
      <c r="H2" s="1030"/>
      <c r="I2" s="1030"/>
    </row>
    <row r="3" spans="1:12" x14ac:dyDescent="0.25">
      <c r="A3" s="76" t="s">
        <v>865</v>
      </c>
      <c r="B3" s="143"/>
      <c r="C3" s="144"/>
      <c r="D3" s="144"/>
      <c r="E3" s="145"/>
      <c r="F3" s="76"/>
      <c r="G3" s="76"/>
      <c r="I3" s="629"/>
    </row>
    <row r="4" spans="1:12" ht="16.5" thickBot="1" x14ac:dyDescent="0.3">
      <c r="B4" s="146"/>
      <c r="C4" s="147"/>
      <c r="D4" s="147"/>
      <c r="E4" s="148"/>
      <c r="H4" s="1031" t="s">
        <v>20</v>
      </c>
      <c r="I4" s="1031"/>
    </row>
    <row r="5" spans="1:12" s="594" customFormat="1" ht="16.5" thickBot="1" x14ac:dyDescent="0.25">
      <c r="A5" s="1032" t="s">
        <v>18</v>
      </c>
      <c r="B5" s="1022" t="s">
        <v>695</v>
      </c>
      <c r="C5" s="1024" t="s">
        <v>257</v>
      </c>
      <c r="D5" s="1025" t="s">
        <v>258</v>
      </c>
      <c r="E5" s="1034" t="s">
        <v>534</v>
      </c>
      <c r="F5" s="1036" t="s">
        <v>256</v>
      </c>
      <c r="G5" s="1038" t="s">
        <v>21</v>
      </c>
      <c r="H5" s="1027" t="s">
        <v>125</v>
      </c>
      <c r="I5" s="1028"/>
    </row>
    <row r="6" spans="1:12" s="595" customFormat="1" ht="48" customHeight="1" thickBot="1" x14ac:dyDescent="0.25">
      <c r="A6" s="1033"/>
      <c r="B6" s="1023"/>
      <c r="C6" s="1023"/>
      <c r="D6" s="1026"/>
      <c r="E6" s="1035"/>
      <c r="F6" s="1037"/>
      <c r="G6" s="1039"/>
      <c r="H6" s="150" t="s">
        <v>247</v>
      </c>
      <c r="I6" s="151" t="s">
        <v>248</v>
      </c>
    </row>
    <row r="7" spans="1:12" s="596" customFormat="1" ht="16.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12" s="597" customFormat="1" ht="48" thickBot="1" x14ac:dyDescent="0.25">
      <c r="A8" s="571">
        <v>2000</v>
      </c>
      <c r="B8" s="572" t="s">
        <v>259</v>
      </c>
      <c r="C8" s="573" t="s">
        <v>260</v>
      </c>
      <c r="D8" s="574" t="s">
        <v>260</v>
      </c>
      <c r="E8" s="575" t="s">
        <v>866</v>
      </c>
      <c r="F8" s="576"/>
      <c r="G8" s="717">
        <f>H8+I8-Sheet1!F141</f>
        <v>3672088.7</v>
      </c>
      <c r="H8" s="717">
        <f>H9+H155+H189+H245+H390+H433+H511+H585+H707+H809+H871</f>
        <v>2259088.7000000002</v>
      </c>
      <c r="I8" s="718">
        <f>I9+I155+I189+I245+I390+I433+I511+I707+I809+I871+I585</f>
        <v>1763000</v>
      </c>
      <c r="K8" s="627"/>
      <c r="L8" s="628"/>
    </row>
    <row r="9" spans="1:12" s="598" customFormat="1" ht="58.5" customHeight="1" thickBot="1" x14ac:dyDescent="0.25">
      <c r="A9" s="577">
        <v>2100</v>
      </c>
      <c r="B9" s="578" t="s">
        <v>66</v>
      </c>
      <c r="C9" s="579">
        <v>0</v>
      </c>
      <c r="D9" s="580">
        <v>0</v>
      </c>
      <c r="E9" s="581" t="s">
        <v>867</v>
      </c>
      <c r="F9" s="582" t="s">
        <v>261</v>
      </c>
      <c r="G9" s="715">
        <f>H9+I9</f>
        <v>2457438.7000000002</v>
      </c>
      <c r="H9" s="715">
        <f>H11+H71+H98+H104+H110+H138+H144</f>
        <v>880938.7</v>
      </c>
      <c r="I9" s="715">
        <f>I11+I71+I98+I104+I110+I138+I144</f>
        <v>1576500</v>
      </c>
    </row>
    <row r="10" spans="1:12" ht="16.5" customHeight="1" thickBot="1" x14ac:dyDescent="0.3">
      <c r="A10" s="171"/>
      <c r="B10" s="166"/>
      <c r="C10" s="583"/>
      <c r="D10" s="584"/>
      <c r="E10" s="172" t="s">
        <v>807</v>
      </c>
      <c r="F10" s="173"/>
      <c r="G10" s="174"/>
      <c r="H10" s="175"/>
      <c r="I10" s="176"/>
    </row>
    <row r="11" spans="1:12" s="599" customFormat="1" ht="48.75" thickBot="1" x14ac:dyDescent="0.3">
      <c r="A11" s="177">
        <v>2110</v>
      </c>
      <c r="B11" s="166" t="s">
        <v>66</v>
      </c>
      <c r="C11" s="585">
        <v>1</v>
      </c>
      <c r="D11" s="586">
        <v>0</v>
      </c>
      <c r="E11" s="180" t="s">
        <v>696</v>
      </c>
      <c r="F11" s="181" t="s">
        <v>262</v>
      </c>
      <c r="G11" s="708">
        <f>H11+I11</f>
        <v>792438.7</v>
      </c>
      <c r="H11" s="708">
        <f>H13+H47+H51</f>
        <v>747938.7</v>
      </c>
      <c r="I11" s="708">
        <f>I13+I47+I51</f>
        <v>44500</v>
      </c>
    </row>
    <row r="12" spans="1:12" s="599" customFormat="1" ht="11.25" customHeight="1" thickBot="1" x14ac:dyDescent="0.3">
      <c r="A12" s="177"/>
      <c r="B12" s="166"/>
      <c r="C12" s="585"/>
      <c r="D12" s="586"/>
      <c r="E12" s="172" t="s">
        <v>808</v>
      </c>
      <c r="F12" s="181"/>
      <c r="G12" s="69"/>
      <c r="H12" s="69"/>
      <c r="I12" s="69"/>
    </row>
    <row r="13" spans="1:12" ht="24.75" thickBot="1" x14ac:dyDescent="0.3">
      <c r="A13" s="184">
        <v>2111</v>
      </c>
      <c r="B13" s="587" t="s">
        <v>66</v>
      </c>
      <c r="C13" s="588">
        <v>1</v>
      </c>
      <c r="D13" s="589">
        <v>1</v>
      </c>
      <c r="E13" s="590" t="s">
        <v>697</v>
      </c>
      <c r="F13" s="591" t="s">
        <v>263</v>
      </c>
      <c r="G13" s="714">
        <f>H13+I13</f>
        <v>792438.7</v>
      </c>
      <c r="H13" s="714">
        <f>SUM(H15:H40)</f>
        <v>747938.7</v>
      </c>
      <c r="I13" s="714">
        <f>SUM(I15:I46)</f>
        <v>44500</v>
      </c>
    </row>
    <row r="14" spans="1:12" ht="25.5" customHeight="1" thickBot="1" x14ac:dyDescent="0.3">
      <c r="A14" s="177"/>
      <c r="B14" s="188"/>
      <c r="C14" s="592"/>
      <c r="D14" s="593"/>
      <c r="E14" s="172" t="s">
        <v>12</v>
      </c>
      <c r="F14" s="191"/>
      <c r="G14" s="69"/>
      <c r="H14" s="69"/>
      <c r="I14" s="69"/>
    </row>
    <row r="15" spans="1:12" s="638" customFormat="1" ht="13.5" customHeight="1" thickBot="1" x14ac:dyDescent="0.3">
      <c r="A15" s="801"/>
      <c r="B15" s="802"/>
      <c r="C15" s="825"/>
      <c r="D15" s="826"/>
      <c r="E15" s="805">
        <v>4111</v>
      </c>
      <c r="F15" s="806"/>
      <c r="G15" s="709">
        <f t="shared" ref="G15:G21" si="0">H15+I15</f>
        <v>480138.7</v>
      </c>
      <c r="H15" s="709">
        <v>480138.7</v>
      </c>
      <c r="I15" s="709"/>
    </row>
    <row r="16" spans="1:12" s="638" customFormat="1" ht="15.75" hidden="1" customHeight="1" thickBot="1" x14ac:dyDescent="0.3">
      <c r="A16" s="801"/>
      <c r="B16" s="802"/>
      <c r="C16" s="825"/>
      <c r="D16" s="826"/>
      <c r="E16" s="805">
        <v>4115</v>
      </c>
      <c r="F16" s="806"/>
      <c r="G16" s="709">
        <f t="shared" si="0"/>
        <v>0</v>
      </c>
      <c r="H16" s="709"/>
      <c r="I16" s="709"/>
    </row>
    <row r="17" spans="1:9" s="638" customFormat="1" ht="15.75" customHeight="1" thickBot="1" x14ac:dyDescent="0.3">
      <c r="A17" s="801"/>
      <c r="B17" s="802"/>
      <c r="C17" s="825"/>
      <c r="D17" s="826"/>
      <c r="E17" s="805">
        <v>4215</v>
      </c>
      <c r="F17" s="806"/>
      <c r="G17" s="709">
        <f t="shared" si="0"/>
        <v>1500</v>
      </c>
      <c r="H17" s="709">
        <v>1500</v>
      </c>
      <c r="I17" s="709"/>
    </row>
    <row r="18" spans="1:9" s="638" customFormat="1" ht="15.75" hidden="1" customHeight="1" thickBot="1" x14ac:dyDescent="0.3">
      <c r="A18" s="801"/>
      <c r="B18" s="802"/>
      <c r="C18" s="825"/>
      <c r="D18" s="826"/>
      <c r="E18" s="805">
        <v>4229</v>
      </c>
      <c r="F18" s="806"/>
      <c r="G18" s="709">
        <f t="shared" si="0"/>
        <v>0</v>
      </c>
      <c r="H18" s="709"/>
      <c r="I18" s="709"/>
    </row>
    <row r="19" spans="1:9" s="638" customFormat="1" ht="15.75" customHeight="1" thickBot="1" x14ac:dyDescent="0.3">
      <c r="A19" s="801"/>
      <c r="B19" s="802"/>
      <c r="C19" s="825"/>
      <c r="D19" s="826"/>
      <c r="E19" s="805">
        <v>4233</v>
      </c>
      <c r="F19" s="806"/>
      <c r="G19" s="709">
        <f t="shared" si="0"/>
        <v>2000</v>
      </c>
      <c r="H19" s="709">
        <v>2000</v>
      </c>
      <c r="I19" s="709"/>
    </row>
    <row r="20" spans="1:9" s="638" customFormat="1" ht="15.75" hidden="1" customHeight="1" thickBot="1" x14ac:dyDescent="0.3">
      <c r="A20" s="801"/>
      <c r="B20" s="802"/>
      <c r="C20" s="825"/>
      <c r="D20" s="826"/>
      <c r="E20" s="805">
        <v>4237</v>
      </c>
      <c r="F20" s="806"/>
      <c r="G20" s="709">
        <f t="shared" si="0"/>
        <v>0</v>
      </c>
      <c r="H20" s="709"/>
      <c r="I20" s="709"/>
    </row>
    <row r="21" spans="1:9" s="638" customFormat="1" ht="15.75" hidden="1" customHeight="1" thickBot="1" x14ac:dyDescent="0.3">
      <c r="A21" s="801"/>
      <c r="B21" s="802"/>
      <c r="C21" s="825"/>
      <c r="D21" s="826"/>
      <c r="E21" s="805">
        <v>4657</v>
      </c>
      <c r="F21" s="806"/>
      <c r="G21" s="709">
        <f t="shared" si="0"/>
        <v>0</v>
      </c>
      <c r="H21" s="709"/>
      <c r="I21" s="709"/>
    </row>
    <row r="22" spans="1:9" s="638" customFormat="1" ht="15.75" customHeight="1" thickBot="1" x14ac:dyDescent="0.3">
      <c r="A22" s="801"/>
      <c r="B22" s="802"/>
      <c r="C22" s="825"/>
      <c r="D22" s="826"/>
      <c r="E22" s="805">
        <v>4239</v>
      </c>
      <c r="F22" s="806"/>
      <c r="G22" s="709">
        <f t="shared" ref="G22:G60" si="1">H22+I22</f>
        <v>4000</v>
      </c>
      <c r="H22" s="709">
        <v>4000</v>
      </c>
      <c r="I22" s="709"/>
    </row>
    <row r="23" spans="1:9" s="638" customFormat="1" ht="15.75" customHeight="1" thickBot="1" x14ac:dyDescent="0.3">
      <c r="A23" s="801"/>
      <c r="B23" s="802"/>
      <c r="C23" s="825"/>
      <c r="D23" s="826"/>
      <c r="E23" s="805">
        <v>4112</v>
      </c>
      <c r="F23" s="806"/>
      <c r="G23" s="709">
        <f t="shared" si="1"/>
        <v>70000</v>
      </c>
      <c r="H23" s="709">
        <v>70000</v>
      </c>
      <c r="I23" s="709"/>
    </row>
    <row r="24" spans="1:9" s="638" customFormat="1" ht="15.75" customHeight="1" thickBot="1" x14ac:dyDescent="0.3">
      <c r="A24" s="801"/>
      <c r="B24" s="802"/>
      <c r="C24" s="825"/>
      <c r="D24" s="826"/>
      <c r="E24" s="805">
        <v>4261</v>
      </c>
      <c r="F24" s="806"/>
      <c r="G24" s="709">
        <f t="shared" si="1"/>
        <v>6000</v>
      </c>
      <c r="H24" s="709">
        <v>6000</v>
      </c>
      <c r="I24" s="709"/>
    </row>
    <row r="25" spans="1:9" s="638" customFormat="1" ht="15.75" customHeight="1" thickBot="1" x14ac:dyDescent="0.3">
      <c r="A25" s="801"/>
      <c r="B25" s="802"/>
      <c r="C25" s="825"/>
      <c r="D25" s="826"/>
      <c r="E25" s="805">
        <v>4251</v>
      </c>
      <c r="F25" s="806"/>
      <c r="G25" s="709">
        <f t="shared" si="1"/>
        <v>3000</v>
      </c>
      <c r="H25" s="709">
        <v>3000</v>
      </c>
      <c r="I25" s="709"/>
    </row>
    <row r="26" spans="1:9" s="638" customFormat="1" ht="15.75" customHeight="1" thickBot="1" x14ac:dyDescent="0.3">
      <c r="A26" s="801"/>
      <c r="B26" s="802"/>
      <c r="C26" s="825"/>
      <c r="D26" s="826"/>
      <c r="E26" s="805">
        <v>4269</v>
      </c>
      <c r="F26" s="806"/>
      <c r="G26" s="709">
        <f t="shared" si="1"/>
        <v>4000</v>
      </c>
      <c r="H26" s="709">
        <v>4000</v>
      </c>
      <c r="I26" s="709"/>
    </row>
    <row r="27" spans="1:9" s="638" customFormat="1" ht="15.75" customHeight="1" thickBot="1" x14ac:dyDescent="0.3">
      <c r="A27" s="801"/>
      <c r="B27" s="802"/>
      <c r="C27" s="825"/>
      <c r="D27" s="826"/>
      <c r="E27" s="805">
        <v>4214</v>
      </c>
      <c r="F27" s="806"/>
      <c r="G27" s="709">
        <f t="shared" si="1"/>
        <v>9000</v>
      </c>
      <c r="H27" s="709">
        <v>9000</v>
      </c>
      <c r="I27" s="709"/>
    </row>
    <row r="28" spans="1:9" s="638" customFormat="1" ht="15.75" customHeight="1" thickBot="1" x14ac:dyDescent="0.3">
      <c r="A28" s="801"/>
      <c r="B28" s="802"/>
      <c r="C28" s="825"/>
      <c r="D28" s="826"/>
      <c r="E28" s="805">
        <v>4212</v>
      </c>
      <c r="F28" s="806"/>
      <c r="G28" s="709">
        <f t="shared" si="1"/>
        <v>85000</v>
      </c>
      <c r="H28" s="709">
        <v>85000</v>
      </c>
      <c r="I28" s="709"/>
    </row>
    <row r="29" spans="1:9" s="638" customFormat="1" ht="15.75" customHeight="1" thickBot="1" x14ac:dyDescent="0.3">
      <c r="A29" s="801"/>
      <c r="B29" s="802"/>
      <c r="C29" s="825"/>
      <c r="D29" s="826"/>
      <c r="E29" s="805">
        <v>4213</v>
      </c>
      <c r="F29" s="806"/>
      <c r="G29" s="709">
        <f t="shared" si="1"/>
        <v>300</v>
      </c>
      <c r="H29" s="709">
        <v>300</v>
      </c>
      <c r="I29" s="709"/>
    </row>
    <row r="30" spans="1:9" s="638" customFormat="1" ht="15.75" customHeight="1" thickBot="1" x14ac:dyDescent="0.3">
      <c r="A30" s="801"/>
      <c r="B30" s="802"/>
      <c r="C30" s="825"/>
      <c r="D30" s="826"/>
      <c r="E30" s="805">
        <v>4216</v>
      </c>
      <c r="F30" s="806"/>
      <c r="G30" s="709">
        <f t="shared" si="1"/>
        <v>15000</v>
      </c>
      <c r="H30" s="709">
        <v>15000</v>
      </c>
      <c r="I30" s="709"/>
    </row>
    <row r="31" spans="1:9" s="638" customFormat="1" ht="15.75" customHeight="1" thickBot="1" x14ac:dyDescent="0.3">
      <c r="A31" s="801"/>
      <c r="B31" s="802"/>
      <c r="C31" s="825"/>
      <c r="D31" s="826"/>
      <c r="E31" s="805">
        <v>4823</v>
      </c>
      <c r="F31" s="806"/>
      <c r="G31" s="709">
        <f t="shared" si="1"/>
        <v>3000</v>
      </c>
      <c r="H31" s="709">
        <v>3000</v>
      </c>
      <c r="I31" s="709"/>
    </row>
    <row r="32" spans="1:9" s="638" customFormat="1" ht="15.75" customHeight="1" thickBot="1" x14ac:dyDescent="0.3">
      <c r="A32" s="801"/>
      <c r="B32" s="802"/>
      <c r="C32" s="825"/>
      <c r="D32" s="826"/>
      <c r="E32" s="805">
        <v>4267</v>
      </c>
      <c r="F32" s="806"/>
      <c r="G32" s="710">
        <f t="shared" si="1"/>
        <v>5000</v>
      </c>
      <c r="H32" s="709">
        <v>5000</v>
      </c>
      <c r="I32" s="710"/>
    </row>
    <row r="33" spans="1:9" s="638" customFormat="1" ht="18" customHeight="1" thickBot="1" x14ac:dyDescent="0.3">
      <c r="A33" s="801"/>
      <c r="B33" s="802"/>
      <c r="C33" s="825"/>
      <c r="D33" s="826"/>
      <c r="E33" s="805">
        <v>4234</v>
      </c>
      <c r="F33" s="806"/>
      <c r="G33" s="710">
        <f t="shared" si="1"/>
        <v>2000</v>
      </c>
      <c r="H33" s="709">
        <v>2000</v>
      </c>
      <c r="I33" s="710"/>
    </row>
    <row r="34" spans="1:9" s="638" customFormat="1" ht="21" customHeight="1" thickBot="1" x14ac:dyDescent="0.3">
      <c r="A34" s="801"/>
      <c r="B34" s="802"/>
      <c r="C34" s="825"/>
      <c r="D34" s="826"/>
      <c r="E34" s="805">
        <v>4221</v>
      </c>
      <c r="F34" s="806"/>
      <c r="G34" s="710">
        <f t="shared" si="1"/>
        <v>500</v>
      </c>
      <c r="H34" s="709">
        <v>500</v>
      </c>
      <c r="I34" s="710"/>
    </row>
    <row r="35" spans="1:9" s="638" customFormat="1" ht="21" customHeight="1" thickBot="1" x14ac:dyDescent="0.3">
      <c r="A35" s="801"/>
      <c r="B35" s="802"/>
      <c r="C35" s="825"/>
      <c r="D35" s="826"/>
      <c r="E35" s="805">
        <v>4222</v>
      </c>
      <c r="F35" s="806"/>
      <c r="G35" s="710">
        <f t="shared" si="1"/>
        <v>10000</v>
      </c>
      <c r="H35" s="709">
        <v>10000</v>
      </c>
      <c r="I35" s="710"/>
    </row>
    <row r="36" spans="1:9" s="638" customFormat="1" ht="21" customHeight="1" thickBot="1" x14ac:dyDescent="0.3">
      <c r="A36" s="801"/>
      <c r="B36" s="802"/>
      <c r="C36" s="825"/>
      <c r="D36" s="826"/>
      <c r="E36" s="805">
        <v>4241</v>
      </c>
      <c r="F36" s="806"/>
      <c r="G36" s="710">
        <f t="shared" si="1"/>
        <v>5000</v>
      </c>
      <c r="H36" s="709">
        <v>5000</v>
      </c>
      <c r="I36" s="710"/>
    </row>
    <row r="37" spans="1:9" s="638" customFormat="1" ht="15.75" customHeight="1" thickBot="1" x14ac:dyDescent="0.3">
      <c r="A37" s="801"/>
      <c r="B37" s="802"/>
      <c r="C37" s="825"/>
      <c r="D37" s="826"/>
      <c r="E37" s="805">
        <v>4252</v>
      </c>
      <c r="F37" s="806"/>
      <c r="G37" s="710">
        <f t="shared" si="1"/>
        <v>9000</v>
      </c>
      <c r="H37" s="710">
        <v>9000</v>
      </c>
      <c r="I37" s="710"/>
    </row>
    <row r="38" spans="1:9" s="638" customFormat="1" ht="15.75" customHeight="1" thickBot="1" x14ac:dyDescent="0.3">
      <c r="A38" s="801"/>
      <c r="B38" s="802"/>
      <c r="C38" s="825"/>
      <c r="D38" s="826"/>
      <c r="E38" s="805">
        <v>4232</v>
      </c>
      <c r="F38" s="806"/>
      <c r="G38" s="710">
        <f t="shared" si="1"/>
        <v>5000</v>
      </c>
      <c r="H38" s="710">
        <v>5000</v>
      </c>
      <c r="I38" s="710"/>
    </row>
    <row r="39" spans="1:9" s="638" customFormat="1" ht="15.75" customHeight="1" thickBot="1" x14ac:dyDescent="0.3">
      <c r="A39" s="801"/>
      <c r="B39" s="802"/>
      <c r="C39" s="825"/>
      <c r="D39" s="826"/>
      <c r="E39" s="805">
        <v>4235</v>
      </c>
      <c r="F39" s="806"/>
      <c r="G39" s="710">
        <f t="shared" si="1"/>
        <v>1500</v>
      </c>
      <c r="H39" s="710">
        <v>1500</v>
      </c>
      <c r="I39" s="710"/>
    </row>
    <row r="40" spans="1:9" s="638" customFormat="1" ht="28.5" customHeight="1" thickBot="1" x14ac:dyDescent="0.3">
      <c r="A40" s="801"/>
      <c r="B40" s="802"/>
      <c r="C40" s="825"/>
      <c r="D40" s="826"/>
      <c r="E40" s="805">
        <v>4264</v>
      </c>
      <c r="F40" s="806"/>
      <c r="G40" s="710">
        <f t="shared" si="1"/>
        <v>27000</v>
      </c>
      <c r="H40" s="710">
        <v>27000</v>
      </c>
      <c r="I40" s="710"/>
    </row>
    <row r="41" spans="1:9" s="638" customFormat="1" ht="20.25" customHeight="1" thickBot="1" x14ac:dyDescent="0.3">
      <c r="A41" s="801"/>
      <c r="B41" s="802"/>
      <c r="C41" s="825"/>
      <c r="D41" s="826"/>
      <c r="E41" s="805">
        <v>5113</v>
      </c>
      <c r="F41" s="806"/>
      <c r="G41" s="710">
        <f t="shared" si="1"/>
        <v>3000</v>
      </c>
      <c r="H41" s="710"/>
      <c r="I41" s="710">
        <v>3000</v>
      </c>
    </row>
    <row r="42" spans="1:9" s="638" customFormat="1" ht="28.5" hidden="1" customHeight="1" thickBot="1" x14ac:dyDescent="0.3">
      <c r="A42" s="801"/>
      <c r="B42" s="802"/>
      <c r="C42" s="825"/>
      <c r="D42" s="826"/>
      <c r="E42" s="805">
        <v>5132</v>
      </c>
      <c r="F42" s="806"/>
      <c r="G42" s="710">
        <f>I42</f>
        <v>0</v>
      </c>
      <c r="H42" s="710"/>
      <c r="I42" s="710"/>
    </row>
    <row r="43" spans="1:9" s="638" customFormat="1" ht="28.5" hidden="1" customHeight="1" thickBot="1" x14ac:dyDescent="0.3">
      <c r="A43" s="801"/>
      <c r="B43" s="802"/>
      <c r="C43" s="825"/>
      <c r="D43" s="826"/>
      <c r="E43" s="805">
        <v>5134</v>
      </c>
      <c r="F43" s="806"/>
      <c r="G43" s="710">
        <f t="shared" si="1"/>
        <v>0</v>
      </c>
      <c r="H43" s="710"/>
      <c r="I43" s="710"/>
    </row>
    <row r="44" spans="1:9" s="638" customFormat="1" ht="28.5" customHeight="1" thickBot="1" x14ac:dyDescent="0.3">
      <c r="A44" s="801"/>
      <c r="B44" s="802"/>
      <c r="C44" s="825"/>
      <c r="D44" s="826"/>
      <c r="E44" s="805">
        <v>5121</v>
      </c>
      <c r="F44" s="806"/>
      <c r="G44" s="710">
        <f t="shared" si="1"/>
        <v>20000</v>
      </c>
      <c r="H44" s="710"/>
      <c r="I44" s="710">
        <v>20000</v>
      </c>
    </row>
    <row r="45" spans="1:9" s="638" customFormat="1" ht="15.75" customHeight="1" thickBot="1" x14ac:dyDescent="0.3">
      <c r="A45" s="801"/>
      <c r="B45" s="802"/>
      <c r="C45" s="825"/>
      <c r="D45" s="826"/>
      <c r="E45" s="805">
        <v>5122</v>
      </c>
      <c r="F45" s="806"/>
      <c r="G45" s="710">
        <f t="shared" si="1"/>
        <v>15000</v>
      </c>
      <c r="H45" s="710"/>
      <c r="I45" s="710">
        <v>15000</v>
      </c>
    </row>
    <row r="46" spans="1:9" s="638" customFormat="1" ht="15.75" customHeight="1" thickBot="1" x14ac:dyDescent="0.3">
      <c r="A46" s="801"/>
      <c r="B46" s="802"/>
      <c r="C46" s="825"/>
      <c r="D46" s="826"/>
      <c r="E46" s="805">
        <v>5129</v>
      </c>
      <c r="F46" s="806"/>
      <c r="G46" s="710">
        <f t="shared" si="1"/>
        <v>6500</v>
      </c>
      <c r="H46" s="710"/>
      <c r="I46" s="710">
        <v>6500</v>
      </c>
    </row>
    <row r="47" spans="1:9" s="638" customFormat="1" ht="15.75" customHeight="1" outlineLevel="1" thickBot="1" x14ac:dyDescent="0.3">
      <c r="A47" s="801">
        <v>2112</v>
      </c>
      <c r="B47" s="802" t="s">
        <v>66</v>
      </c>
      <c r="C47" s="825">
        <v>1</v>
      </c>
      <c r="D47" s="826">
        <v>2</v>
      </c>
      <c r="E47" s="805" t="s">
        <v>264</v>
      </c>
      <c r="F47" s="806" t="s">
        <v>265</v>
      </c>
      <c r="G47" s="622">
        <f t="shared" si="1"/>
        <v>0</v>
      </c>
      <c r="H47" s="622"/>
      <c r="I47" s="622"/>
    </row>
    <row r="48" spans="1:9" s="638" customFormat="1" ht="15.75" customHeight="1" outlineLevel="1" thickBot="1" x14ac:dyDescent="0.3">
      <c r="A48" s="801"/>
      <c r="B48" s="802"/>
      <c r="C48" s="825"/>
      <c r="D48" s="826"/>
      <c r="E48" s="805" t="s">
        <v>12</v>
      </c>
      <c r="F48" s="806"/>
      <c r="G48" s="622">
        <f t="shared" si="1"/>
        <v>0</v>
      </c>
      <c r="H48" s="622"/>
      <c r="I48" s="622"/>
    </row>
    <row r="49" spans="1:12" s="638" customFormat="1" ht="15.75" customHeight="1" outlineLevel="1" thickBot="1" x14ac:dyDescent="0.3">
      <c r="A49" s="801"/>
      <c r="B49" s="802"/>
      <c r="C49" s="825"/>
      <c r="D49" s="826"/>
      <c r="E49" s="805" t="s">
        <v>13</v>
      </c>
      <c r="F49" s="806"/>
      <c r="G49" s="622">
        <f t="shared" si="1"/>
        <v>0</v>
      </c>
      <c r="H49" s="622"/>
      <c r="I49" s="622"/>
    </row>
    <row r="50" spans="1:12" s="638" customFormat="1" ht="15.75" customHeight="1" outlineLevel="1" thickBot="1" x14ac:dyDescent="0.3">
      <c r="A50" s="801"/>
      <c r="B50" s="802"/>
      <c r="C50" s="825"/>
      <c r="D50" s="826"/>
      <c r="E50" s="805" t="s">
        <v>13</v>
      </c>
      <c r="F50" s="806"/>
      <c r="G50" s="622">
        <f t="shared" si="1"/>
        <v>0</v>
      </c>
      <c r="H50" s="622"/>
      <c r="I50" s="622"/>
    </row>
    <row r="51" spans="1:12" s="638" customFormat="1" ht="15.75" customHeight="1" outlineLevel="1" thickBot="1" x14ac:dyDescent="0.3">
      <c r="A51" s="801">
        <v>2113</v>
      </c>
      <c r="B51" s="802" t="s">
        <v>66</v>
      </c>
      <c r="C51" s="825">
        <v>1</v>
      </c>
      <c r="D51" s="826">
        <v>3</v>
      </c>
      <c r="E51" s="805" t="s">
        <v>268</v>
      </c>
      <c r="F51" s="806" t="s">
        <v>269</v>
      </c>
      <c r="G51" s="622">
        <f t="shared" si="1"/>
        <v>0</v>
      </c>
      <c r="H51" s="622"/>
      <c r="I51" s="622"/>
    </row>
    <row r="52" spans="1:12" s="638" customFormat="1" ht="15.75" customHeight="1" outlineLevel="1" thickBot="1" x14ac:dyDescent="0.3">
      <c r="A52" s="801"/>
      <c r="B52" s="802"/>
      <c r="C52" s="825"/>
      <c r="D52" s="826"/>
      <c r="E52" s="805" t="s">
        <v>12</v>
      </c>
      <c r="F52" s="806"/>
      <c r="G52" s="622">
        <f t="shared" si="1"/>
        <v>0</v>
      </c>
      <c r="H52" s="622"/>
      <c r="I52" s="622"/>
    </row>
    <row r="53" spans="1:12" s="638" customFormat="1" ht="15.75" customHeight="1" outlineLevel="1" thickBot="1" x14ac:dyDescent="0.3">
      <c r="A53" s="801"/>
      <c r="B53" s="802"/>
      <c r="C53" s="825"/>
      <c r="D53" s="826"/>
      <c r="E53" s="805" t="s">
        <v>13</v>
      </c>
      <c r="F53" s="806"/>
      <c r="G53" s="622">
        <f t="shared" si="1"/>
        <v>0</v>
      </c>
      <c r="H53" s="622"/>
      <c r="I53" s="622"/>
    </row>
    <row r="54" spans="1:12" s="638" customFormat="1" ht="15.75" customHeight="1" outlineLevel="1" thickBot="1" x14ac:dyDescent="0.3">
      <c r="A54" s="801"/>
      <c r="B54" s="802"/>
      <c r="C54" s="825"/>
      <c r="D54" s="826"/>
      <c r="E54" s="805" t="s">
        <v>13</v>
      </c>
      <c r="F54" s="806"/>
      <c r="G54" s="622">
        <f t="shared" si="1"/>
        <v>0</v>
      </c>
      <c r="H54" s="622"/>
      <c r="I54" s="622"/>
    </row>
    <row r="55" spans="1:12" s="638" customFormat="1" ht="15.75" customHeight="1" outlineLevel="1" thickBot="1" x14ac:dyDescent="0.3">
      <c r="A55" s="801">
        <v>2120</v>
      </c>
      <c r="B55" s="827" t="s">
        <v>66</v>
      </c>
      <c r="C55" s="828">
        <v>2</v>
      </c>
      <c r="D55" s="829">
        <v>0</v>
      </c>
      <c r="E55" s="830" t="s">
        <v>270</v>
      </c>
      <c r="F55" s="831" t="s">
        <v>271</v>
      </c>
      <c r="G55" s="622">
        <f t="shared" si="1"/>
        <v>0</v>
      </c>
      <c r="H55" s="622"/>
      <c r="I55" s="622"/>
    </row>
    <row r="56" spans="1:12" s="641" customFormat="1" ht="15.75" customHeight="1" outlineLevel="1" thickBot="1" x14ac:dyDescent="0.3">
      <c r="A56" s="801"/>
      <c r="B56" s="827"/>
      <c r="C56" s="828"/>
      <c r="D56" s="829"/>
      <c r="E56" s="805" t="s">
        <v>808</v>
      </c>
      <c r="F56" s="832"/>
      <c r="G56" s="622">
        <f t="shared" si="1"/>
        <v>0</v>
      </c>
      <c r="H56" s="622"/>
      <c r="I56" s="622"/>
    </row>
    <row r="57" spans="1:12" s="638" customFormat="1" ht="15.75" customHeight="1" outlineLevel="1" thickBot="1" x14ac:dyDescent="0.3">
      <c r="A57" s="801">
        <v>2121</v>
      </c>
      <c r="B57" s="802" t="s">
        <v>66</v>
      </c>
      <c r="C57" s="825">
        <v>2</v>
      </c>
      <c r="D57" s="826">
        <v>1</v>
      </c>
      <c r="E57" s="833" t="s">
        <v>698</v>
      </c>
      <c r="F57" s="806" t="s">
        <v>272</v>
      </c>
      <c r="G57" s="622">
        <f t="shared" si="1"/>
        <v>0</v>
      </c>
      <c r="H57" s="622"/>
      <c r="I57" s="622"/>
    </row>
    <row r="58" spans="1:12" s="638" customFormat="1" ht="15" customHeight="1" outlineLevel="1" thickBot="1" x14ac:dyDescent="0.3">
      <c r="A58" s="801"/>
      <c r="B58" s="802"/>
      <c r="C58" s="825"/>
      <c r="D58" s="826"/>
      <c r="E58" s="805" t="s">
        <v>12</v>
      </c>
      <c r="F58" s="806"/>
      <c r="G58" s="622">
        <f t="shared" si="1"/>
        <v>0</v>
      </c>
      <c r="H58" s="622"/>
      <c r="I58" s="622"/>
    </row>
    <row r="59" spans="1:12" s="638" customFormat="1" ht="15.75" hidden="1" customHeight="1" outlineLevel="1" thickBot="1" x14ac:dyDescent="0.3">
      <c r="A59" s="801"/>
      <c r="B59" s="802"/>
      <c r="C59" s="825"/>
      <c r="D59" s="826"/>
      <c r="E59" s="805" t="s">
        <v>13</v>
      </c>
      <c r="F59" s="806"/>
      <c r="G59" s="622">
        <f t="shared" si="1"/>
        <v>0</v>
      </c>
      <c r="H59" s="622"/>
      <c r="I59" s="622"/>
    </row>
    <row r="60" spans="1:12" s="638" customFormat="1" ht="15.75" hidden="1" customHeight="1" outlineLevel="1" thickBot="1" x14ac:dyDescent="0.3">
      <c r="A60" s="801"/>
      <c r="B60" s="802"/>
      <c r="C60" s="825"/>
      <c r="D60" s="826"/>
      <c r="E60" s="805" t="s">
        <v>13</v>
      </c>
      <c r="F60" s="806"/>
      <c r="G60" s="622">
        <f t="shared" si="1"/>
        <v>0</v>
      </c>
      <c r="H60" s="622"/>
      <c r="I60" s="622"/>
    </row>
    <row r="61" spans="1:12" s="638" customFormat="1" ht="15.75" hidden="1" customHeight="1" outlineLevel="1" thickBot="1" x14ac:dyDescent="0.3">
      <c r="A61" s="801"/>
      <c r="B61" s="802"/>
      <c r="C61" s="825"/>
      <c r="D61" s="826"/>
      <c r="E61" s="805"/>
      <c r="F61" s="806"/>
      <c r="G61" s="622"/>
      <c r="H61" s="622"/>
      <c r="I61" s="622"/>
    </row>
    <row r="62" spans="1:12" s="638" customFormat="1" ht="15.75" hidden="1" customHeight="1" outlineLevel="1" thickBot="1" x14ac:dyDescent="0.3">
      <c r="A62" s="801"/>
      <c r="B62" s="802"/>
      <c r="C62" s="825"/>
      <c r="D62" s="826"/>
      <c r="E62" s="805"/>
      <c r="F62" s="806"/>
      <c r="G62" s="710"/>
      <c r="H62" s="710"/>
      <c r="I62" s="710"/>
    </row>
    <row r="63" spans="1:12" s="638" customFormat="1" ht="15.75" hidden="1" customHeight="1" outlineLevel="1" thickBot="1" x14ac:dyDescent="0.3">
      <c r="A63" s="801"/>
      <c r="B63" s="802"/>
      <c r="C63" s="825"/>
      <c r="D63" s="826"/>
      <c r="E63" s="805"/>
      <c r="F63" s="806"/>
      <c r="G63" s="622"/>
      <c r="H63" s="622"/>
      <c r="I63" s="622"/>
    </row>
    <row r="64" spans="1:12" s="638" customFormat="1" ht="15.75" hidden="1" customHeight="1" outlineLevel="1" thickBot="1" x14ac:dyDescent="0.3">
      <c r="A64" s="801"/>
      <c r="B64" s="802"/>
      <c r="C64" s="825"/>
      <c r="D64" s="826"/>
      <c r="E64" s="805"/>
      <c r="F64" s="806"/>
      <c r="G64" s="622"/>
      <c r="H64" s="650"/>
      <c r="I64" s="622"/>
      <c r="J64" s="644"/>
      <c r="K64" s="636"/>
      <c r="L64" s="658"/>
    </row>
    <row r="65" spans="1:13" s="638" customFormat="1" ht="15.75" hidden="1" customHeight="1" outlineLevel="1" thickBot="1" x14ac:dyDescent="0.3">
      <c r="A65" s="801"/>
      <c r="B65" s="802"/>
      <c r="C65" s="825"/>
      <c r="D65" s="826"/>
      <c r="E65" s="805"/>
      <c r="F65" s="806"/>
      <c r="G65" s="622"/>
      <c r="H65" s="650"/>
      <c r="I65" s="622"/>
      <c r="J65" s="644"/>
      <c r="K65" s="636"/>
      <c r="L65" s="658"/>
    </row>
    <row r="66" spans="1:13" s="638" customFormat="1" ht="15.75" hidden="1" customHeight="1" outlineLevel="1" thickBot="1" x14ac:dyDescent="0.3">
      <c r="A66" s="801"/>
      <c r="B66" s="802"/>
      <c r="C66" s="825"/>
      <c r="D66" s="826"/>
      <c r="E66" s="805"/>
      <c r="F66" s="806"/>
      <c r="G66" s="622"/>
      <c r="H66" s="622"/>
      <c r="I66" s="622"/>
      <c r="M66" s="635"/>
    </row>
    <row r="67" spans="1:13" s="638" customFormat="1" ht="15.75" hidden="1" customHeight="1" outlineLevel="1" thickBot="1" x14ac:dyDescent="0.3">
      <c r="A67" s="801"/>
      <c r="B67" s="802"/>
      <c r="C67" s="825"/>
      <c r="D67" s="826"/>
      <c r="E67" s="805"/>
      <c r="F67" s="806"/>
      <c r="G67" s="622"/>
      <c r="H67" s="622"/>
      <c r="I67" s="622"/>
      <c r="M67" s="636"/>
    </row>
    <row r="68" spans="1:13" s="638" customFormat="1" ht="15.75" hidden="1" customHeight="1" outlineLevel="1" thickBot="1" x14ac:dyDescent="0.3">
      <c r="A68" s="801"/>
      <c r="B68" s="802"/>
      <c r="C68" s="825"/>
      <c r="D68" s="826"/>
      <c r="E68" s="805"/>
      <c r="F68" s="806"/>
      <c r="G68" s="622"/>
      <c r="H68" s="622"/>
      <c r="I68" s="622"/>
      <c r="M68" s="635"/>
    </row>
    <row r="69" spans="1:13" s="638" customFormat="1" ht="15.75" hidden="1" customHeight="1" outlineLevel="1" thickBot="1" x14ac:dyDescent="0.3">
      <c r="A69" s="801"/>
      <c r="B69" s="802"/>
      <c r="C69" s="825"/>
      <c r="D69" s="826"/>
      <c r="E69" s="805"/>
      <c r="F69" s="806"/>
      <c r="G69" s="622"/>
      <c r="H69" s="622"/>
      <c r="I69" s="622"/>
      <c r="K69" s="834"/>
      <c r="L69" s="834"/>
    </row>
    <row r="70" spans="1:13" s="638" customFormat="1" ht="15.75" customHeight="1" outlineLevel="1" thickBot="1" x14ac:dyDescent="0.3">
      <c r="A70" s="801"/>
      <c r="B70" s="802"/>
      <c r="C70" s="825"/>
      <c r="D70" s="826"/>
      <c r="E70" s="805"/>
      <c r="F70" s="806"/>
      <c r="G70" s="622"/>
      <c r="H70" s="622"/>
      <c r="I70" s="622"/>
      <c r="K70" s="834"/>
      <c r="L70" s="834"/>
    </row>
    <row r="71" spans="1:13" s="638" customFormat="1" ht="15.75" customHeight="1" thickBot="1" x14ac:dyDescent="0.3">
      <c r="A71" s="801">
        <v>2130</v>
      </c>
      <c r="B71" s="827" t="s">
        <v>66</v>
      </c>
      <c r="C71" s="828">
        <v>3</v>
      </c>
      <c r="D71" s="829">
        <v>0</v>
      </c>
      <c r="E71" s="830" t="s">
        <v>275</v>
      </c>
      <c r="F71" s="835" t="s">
        <v>276</v>
      </c>
      <c r="G71" s="710">
        <f>H71+I71</f>
        <v>0</v>
      </c>
      <c r="H71" s="710">
        <f>H73+H77+H81</f>
        <v>0</v>
      </c>
      <c r="I71" s="710">
        <f>I73+I77+I81</f>
        <v>0</v>
      </c>
    </row>
    <row r="72" spans="1:13" s="641" customFormat="1" ht="15" customHeight="1" thickBot="1" x14ac:dyDescent="0.3">
      <c r="A72" s="801"/>
      <c r="B72" s="827"/>
      <c r="C72" s="828"/>
      <c r="D72" s="829"/>
      <c r="E72" s="805" t="s">
        <v>808</v>
      </c>
      <c r="F72" s="832"/>
      <c r="G72" s="710"/>
      <c r="H72" s="710"/>
      <c r="I72" s="710"/>
    </row>
    <row r="73" spans="1:13" s="638" customFormat="1" ht="24.75" hidden="1" outlineLevel="1" thickBot="1" x14ac:dyDescent="0.3">
      <c r="A73" s="801">
        <v>2131</v>
      </c>
      <c r="B73" s="802" t="s">
        <v>66</v>
      </c>
      <c r="C73" s="825">
        <v>3</v>
      </c>
      <c r="D73" s="826">
        <v>1</v>
      </c>
      <c r="E73" s="805" t="s">
        <v>277</v>
      </c>
      <c r="F73" s="806" t="s">
        <v>278</v>
      </c>
      <c r="G73" s="710">
        <f>H73+I73</f>
        <v>0</v>
      </c>
      <c r="H73" s="710">
        <f>H75+H76</f>
        <v>0</v>
      </c>
      <c r="I73" s="710">
        <f>I75+I76</f>
        <v>0</v>
      </c>
    </row>
    <row r="74" spans="1:13" s="638" customFormat="1" ht="36.75" hidden="1" outlineLevel="1" thickBot="1" x14ac:dyDescent="0.3">
      <c r="A74" s="801"/>
      <c r="B74" s="802"/>
      <c r="C74" s="825"/>
      <c r="D74" s="826"/>
      <c r="E74" s="805" t="s">
        <v>12</v>
      </c>
      <c r="F74" s="806"/>
      <c r="G74" s="710"/>
      <c r="H74" s="710"/>
      <c r="I74" s="710"/>
    </row>
    <row r="75" spans="1:13" s="638" customFormat="1" ht="16.5" hidden="1" outlineLevel="1" thickBot="1" x14ac:dyDescent="0.3">
      <c r="A75" s="801"/>
      <c r="B75" s="802"/>
      <c r="C75" s="825"/>
      <c r="D75" s="826"/>
      <c r="E75" s="805" t="s">
        <v>13</v>
      </c>
      <c r="F75" s="806"/>
      <c r="G75" s="710">
        <f>H75+I75</f>
        <v>0</v>
      </c>
      <c r="H75" s="710"/>
      <c r="I75" s="710"/>
    </row>
    <row r="76" spans="1:13" s="638" customFormat="1" ht="16.5" hidden="1" outlineLevel="1" thickBot="1" x14ac:dyDescent="0.3">
      <c r="A76" s="801"/>
      <c r="B76" s="802"/>
      <c r="C76" s="825"/>
      <c r="D76" s="826"/>
      <c r="E76" s="805" t="s">
        <v>13</v>
      </c>
      <c r="F76" s="806"/>
      <c r="G76" s="710">
        <f>H76+I76</f>
        <v>0</v>
      </c>
      <c r="H76" s="710"/>
      <c r="I76" s="710"/>
    </row>
    <row r="77" spans="1:13" s="638" customFormat="1" ht="14.25" hidden="1" customHeight="1" outlineLevel="1" thickBot="1" x14ac:dyDescent="0.3">
      <c r="A77" s="801">
        <v>2132</v>
      </c>
      <c r="B77" s="802" t="s">
        <v>66</v>
      </c>
      <c r="C77" s="825">
        <v>3</v>
      </c>
      <c r="D77" s="826">
        <v>2</v>
      </c>
      <c r="E77" s="805" t="s">
        <v>279</v>
      </c>
      <c r="F77" s="806" t="s">
        <v>280</v>
      </c>
      <c r="G77" s="710">
        <f>H77+I77</f>
        <v>0</v>
      </c>
      <c r="H77" s="710">
        <f>H79+H80</f>
        <v>0</v>
      </c>
      <c r="I77" s="710">
        <f>I79+I80</f>
        <v>0</v>
      </c>
    </row>
    <row r="78" spans="1:13" s="638" customFormat="1" ht="36.75" hidden="1" outlineLevel="1" thickBot="1" x14ac:dyDescent="0.3">
      <c r="A78" s="801"/>
      <c r="B78" s="802"/>
      <c r="C78" s="825"/>
      <c r="D78" s="826"/>
      <c r="E78" s="805" t="s">
        <v>12</v>
      </c>
      <c r="F78" s="806"/>
      <c r="G78" s="710"/>
      <c r="H78" s="710"/>
      <c r="I78" s="710"/>
    </row>
    <row r="79" spans="1:13" s="638" customFormat="1" ht="16.5" hidden="1" outlineLevel="1" thickBot="1" x14ac:dyDescent="0.3">
      <c r="A79" s="801"/>
      <c r="B79" s="802"/>
      <c r="C79" s="825"/>
      <c r="D79" s="826"/>
      <c r="E79" s="805" t="s">
        <v>13</v>
      </c>
      <c r="F79" s="806"/>
      <c r="G79" s="710">
        <f t="shared" ref="G79:G98" si="2">H79+I79</f>
        <v>0</v>
      </c>
      <c r="H79" s="710"/>
      <c r="I79" s="710"/>
    </row>
    <row r="80" spans="1:13" s="638" customFormat="1" ht="18.75" customHeight="1" outlineLevel="1" thickBot="1" x14ac:dyDescent="0.3">
      <c r="A80" s="801"/>
      <c r="B80" s="802"/>
      <c r="C80" s="825"/>
      <c r="D80" s="826"/>
      <c r="E80" s="805" t="s">
        <v>13</v>
      </c>
      <c r="F80" s="806"/>
      <c r="G80" s="710">
        <f t="shared" si="2"/>
        <v>0</v>
      </c>
      <c r="H80" s="710"/>
      <c r="I80" s="710"/>
    </row>
    <row r="81" spans="1:9" s="638" customFormat="1" ht="16.5" thickBot="1" x14ac:dyDescent="0.3">
      <c r="A81" s="801">
        <v>2133</v>
      </c>
      <c r="B81" s="802" t="s">
        <v>66</v>
      </c>
      <c r="C81" s="825">
        <v>3</v>
      </c>
      <c r="D81" s="826">
        <v>3</v>
      </c>
      <c r="E81" s="805" t="s">
        <v>281</v>
      </c>
      <c r="F81" s="806" t="s">
        <v>282</v>
      </c>
      <c r="G81" s="710">
        <f t="shared" si="2"/>
        <v>0</v>
      </c>
      <c r="H81" s="710">
        <f>SUM(H83:H95)</f>
        <v>0</v>
      </c>
      <c r="I81" s="710">
        <f>SUM(I83:I97)</f>
        <v>0</v>
      </c>
    </row>
    <row r="82" spans="1:9" s="638" customFormat="1" ht="26.25" customHeight="1" thickBot="1" x14ac:dyDescent="0.3">
      <c r="A82" s="801"/>
      <c r="B82" s="802"/>
      <c r="C82" s="825"/>
      <c r="D82" s="826"/>
      <c r="E82" s="805" t="s">
        <v>12</v>
      </c>
      <c r="F82" s="806"/>
      <c r="G82" s="622">
        <f t="shared" si="2"/>
        <v>0</v>
      </c>
      <c r="H82" s="622"/>
      <c r="I82" s="622">
        <f>SUM(I83:I95)</f>
        <v>0</v>
      </c>
    </row>
    <row r="83" spans="1:9" s="638" customFormat="1" ht="21.75" customHeight="1" thickBot="1" x14ac:dyDescent="0.3">
      <c r="A83" s="801"/>
      <c r="B83" s="802"/>
      <c r="C83" s="825"/>
      <c r="D83" s="826"/>
      <c r="E83" s="805" t="s">
        <v>550</v>
      </c>
      <c r="F83" s="806"/>
      <c r="G83" s="710">
        <f t="shared" si="2"/>
        <v>0</v>
      </c>
      <c r="H83" s="710"/>
      <c r="I83" s="710"/>
    </row>
    <row r="84" spans="1:9" s="638" customFormat="1" ht="0.75" customHeight="1" thickBot="1" x14ac:dyDescent="0.3">
      <c r="A84" s="801"/>
      <c r="B84" s="802"/>
      <c r="C84" s="825"/>
      <c r="D84" s="826"/>
      <c r="E84" s="805">
        <v>4239</v>
      </c>
      <c r="F84" s="806"/>
      <c r="G84" s="710">
        <f t="shared" si="2"/>
        <v>0</v>
      </c>
      <c r="H84" s="710"/>
      <c r="I84" s="710"/>
    </row>
    <row r="85" spans="1:9" s="638" customFormat="1" ht="15.75" hidden="1" customHeight="1" thickBot="1" x14ac:dyDescent="0.3">
      <c r="A85" s="801"/>
      <c r="B85" s="802"/>
      <c r="C85" s="825"/>
      <c r="D85" s="826"/>
      <c r="E85" s="805">
        <v>4221</v>
      </c>
      <c r="F85" s="806"/>
      <c r="G85" s="719">
        <f t="shared" si="2"/>
        <v>0</v>
      </c>
      <c r="H85" s="836"/>
      <c r="I85" s="622"/>
    </row>
    <row r="86" spans="1:9" s="638" customFormat="1" ht="15.75" hidden="1" customHeight="1" thickBot="1" x14ac:dyDescent="0.3">
      <c r="A86" s="801"/>
      <c r="B86" s="802"/>
      <c r="C86" s="825"/>
      <c r="D86" s="826"/>
      <c r="E86" s="805">
        <v>4112</v>
      </c>
      <c r="F86" s="806"/>
      <c r="G86" s="622">
        <f t="shared" si="2"/>
        <v>0</v>
      </c>
      <c r="H86" s="622"/>
      <c r="I86" s="622"/>
    </row>
    <row r="87" spans="1:9" s="638" customFormat="1" ht="20.25" hidden="1" customHeight="1" thickBot="1" x14ac:dyDescent="0.3">
      <c r="A87" s="801"/>
      <c r="B87" s="802"/>
      <c r="C87" s="825"/>
      <c r="D87" s="826"/>
      <c r="E87" s="805">
        <v>4261</v>
      </c>
      <c r="F87" s="806"/>
      <c r="G87" s="710">
        <f t="shared" si="2"/>
        <v>0</v>
      </c>
      <c r="H87" s="710"/>
      <c r="I87" s="710"/>
    </row>
    <row r="88" spans="1:9" s="638" customFormat="1" ht="15.75" hidden="1" customHeight="1" thickBot="1" x14ac:dyDescent="0.3">
      <c r="A88" s="801"/>
      <c r="B88" s="802"/>
      <c r="C88" s="825"/>
      <c r="D88" s="826"/>
      <c r="E88" s="805">
        <v>4269</v>
      </c>
      <c r="F88" s="806"/>
      <c r="G88" s="622">
        <f t="shared" si="2"/>
        <v>0</v>
      </c>
      <c r="H88" s="622"/>
      <c r="I88" s="622"/>
    </row>
    <row r="89" spans="1:9" s="638" customFormat="1" ht="15.75" hidden="1" customHeight="1" thickBot="1" x14ac:dyDescent="0.3">
      <c r="A89" s="801"/>
      <c r="B89" s="802"/>
      <c r="C89" s="825"/>
      <c r="D89" s="826"/>
      <c r="E89" s="805">
        <v>4214</v>
      </c>
      <c r="F89" s="806"/>
      <c r="G89" s="622">
        <f t="shared" si="2"/>
        <v>0</v>
      </c>
      <c r="H89" s="622"/>
      <c r="I89" s="622"/>
    </row>
    <row r="90" spans="1:9" s="638" customFormat="1" ht="15.75" hidden="1" customHeight="1" thickBot="1" x14ac:dyDescent="0.3">
      <c r="A90" s="801"/>
      <c r="B90" s="802"/>
      <c r="C90" s="825"/>
      <c r="D90" s="826"/>
      <c r="E90" s="805">
        <v>4212</v>
      </c>
      <c r="F90" s="806"/>
      <c r="G90" s="622">
        <f t="shared" si="2"/>
        <v>0</v>
      </c>
      <c r="H90" s="622"/>
      <c r="I90" s="622"/>
    </row>
    <row r="91" spans="1:9" s="638" customFormat="1" ht="15.75" hidden="1" customHeight="1" thickBot="1" x14ac:dyDescent="0.3">
      <c r="A91" s="801"/>
      <c r="B91" s="802"/>
      <c r="C91" s="825"/>
      <c r="D91" s="826"/>
      <c r="E91" s="805">
        <v>4213</v>
      </c>
      <c r="F91" s="806"/>
      <c r="G91" s="622">
        <f t="shared" si="2"/>
        <v>0</v>
      </c>
      <c r="H91" s="622"/>
      <c r="I91" s="622"/>
    </row>
    <row r="92" spans="1:9" s="638" customFormat="1" ht="18" customHeight="1" thickBot="1" x14ac:dyDescent="0.3">
      <c r="A92" s="801"/>
      <c r="B92" s="802"/>
      <c r="C92" s="825"/>
      <c r="D92" s="826"/>
      <c r="E92" s="805">
        <v>4232</v>
      </c>
      <c r="F92" s="806"/>
      <c r="G92" s="710">
        <f t="shared" si="2"/>
        <v>0</v>
      </c>
      <c r="H92" s="713"/>
      <c r="I92" s="710"/>
    </row>
    <row r="93" spans="1:9" s="638" customFormat="1" ht="21.75" hidden="1" customHeight="1" thickBot="1" x14ac:dyDescent="0.3">
      <c r="A93" s="801"/>
      <c r="B93" s="802"/>
      <c r="C93" s="825"/>
      <c r="D93" s="826"/>
      <c r="E93" s="805">
        <v>4231</v>
      </c>
      <c r="F93" s="806"/>
      <c r="G93" s="622">
        <f t="shared" si="2"/>
        <v>0</v>
      </c>
      <c r="H93" s="622"/>
      <c r="I93" s="622"/>
    </row>
    <row r="94" spans="1:9" s="638" customFormat="1" ht="21.75" hidden="1" customHeight="1" thickBot="1" x14ac:dyDescent="0.3">
      <c r="A94" s="801"/>
      <c r="B94" s="802"/>
      <c r="C94" s="825"/>
      <c r="D94" s="826"/>
      <c r="E94" s="805" t="s">
        <v>13</v>
      </c>
      <c r="F94" s="806"/>
      <c r="G94" s="622">
        <f t="shared" si="2"/>
        <v>0</v>
      </c>
      <c r="H94" s="622"/>
      <c r="I94" s="622"/>
    </row>
    <row r="95" spans="1:9" s="638" customFormat="1" ht="21.75" hidden="1" customHeight="1" thickBot="1" x14ac:dyDescent="0.3">
      <c r="A95" s="801"/>
      <c r="B95" s="802"/>
      <c r="C95" s="825"/>
      <c r="D95" s="826"/>
      <c r="E95" s="805">
        <v>4252</v>
      </c>
      <c r="F95" s="806"/>
      <c r="G95" s="622">
        <f t="shared" si="2"/>
        <v>0</v>
      </c>
      <c r="H95" s="622"/>
      <c r="I95" s="622"/>
    </row>
    <row r="96" spans="1:9" s="638" customFormat="1" ht="21.75" hidden="1" customHeight="1" thickBot="1" x14ac:dyDescent="0.3">
      <c r="A96" s="801"/>
      <c r="B96" s="802"/>
      <c r="C96" s="825"/>
      <c r="D96" s="826"/>
      <c r="E96" s="805">
        <v>5122</v>
      </c>
      <c r="F96" s="806"/>
      <c r="G96" s="837">
        <f>SUM(H96:I96)</f>
        <v>0</v>
      </c>
      <c r="H96" s="622"/>
      <c r="I96" s="656"/>
    </row>
    <row r="97" spans="1:9" s="638" customFormat="1" ht="21.75" hidden="1" customHeight="1" thickBot="1" x14ac:dyDescent="0.3">
      <c r="A97" s="801"/>
      <c r="B97" s="802"/>
      <c r="C97" s="825"/>
      <c r="D97" s="826"/>
      <c r="E97" s="805">
        <v>5129</v>
      </c>
      <c r="F97" s="806"/>
      <c r="G97" s="622">
        <f>SUM(H97:I97)</f>
        <v>0</v>
      </c>
      <c r="H97" s="622"/>
      <c r="I97" s="622"/>
    </row>
    <row r="98" spans="1:9" s="638" customFormat="1" ht="21.75" customHeight="1" outlineLevel="1" thickBot="1" x14ac:dyDescent="0.3">
      <c r="A98" s="801">
        <v>2140</v>
      </c>
      <c r="B98" s="827" t="s">
        <v>66</v>
      </c>
      <c r="C98" s="828">
        <v>4</v>
      </c>
      <c r="D98" s="829">
        <v>0</v>
      </c>
      <c r="E98" s="830" t="s">
        <v>283</v>
      </c>
      <c r="F98" s="832" t="s">
        <v>284</v>
      </c>
      <c r="G98" s="622">
        <f t="shared" si="2"/>
        <v>0</v>
      </c>
      <c r="H98" s="622">
        <f>H100</f>
        <v>0</v>
      </c>
      <c r="I98" s="622">
        <f>I100</f>
        <v>0</v>
      </c>
    </row>
    <row r="99" spans="1:9" s="641" customFormat="1" ht="21.75" customHeight="1" outlineLevel="1" thickBot="1" x14ac:dyDescent="0.3">
      <c r="A99" s="801"/>
      <c r="B99" s="827"/>
      <c r="C99" s="828"/>
      <c r="D99" s="829"/>
      <c r="E99" s="805" t="s">
        <v>808</v>
      </c>
      <c r="F99" s="832"/>
      <c r="G99" s="622"/>
      <c r="H99" s="622"/>
      <c r="I99" s="622"/>
    </row>
    <row r="100" spans="1:9" s="638" customFormat="1" ht="16.5" outlineLevel="1" thickBot="1" x14ac:dyDescent="0.3">
      <c r="A100" s="801">
        <v>2141</v>
      </c>
      <c r="B100" s="802" t="s">
        <v>66</v>
      </c>
      <c r="C100" s="825">
        <v>4</v>
      </c>
      <c r="D100" s="826">
        <v>1</v>
      </c>
      <c r="E100" s="805" t="s">
        <v>285</v>
      </c>
      <c r="F100" s="838" t="s">
        <v>286</v>
      </c>
      <c r="G100" s="622">
        <f>H100+I100</f>
        <v>0</v>
      </c>
      <c r="H100" s="622">
        <f>H102+H103</f>
        <v>0</v>
      </c>
      <c r="I100" s="622">
        <f>I102+I103</f>
        <v>0</v>
      </c>
    </row>
    <row r="101" spans="1:9" s="638" customFormat="1" ht="36.75" outlineLevel="1" thickBot="1" x14ac:dyDescent="0.3">
      <c r="A101" s="801"/>
      <c r="B101" s="802"/>
      <c r="C101" s="825"/>
      <c r="D101" s="826"/>
      <c r="E101" s="805" t="s">
        <v>12</v>
      </c>
      <c r="F101" s="806"/>
      <c r="G101" s="622"/>
      <c r="H101" s="622"/>
      <c r="I101" s="622"/>
    </row>
    <row r="102" spans="1:9" s="638" customFormat="1" ht="16.5" outlineLevel="1" thickBot="1" x14ac:dyDescent="0.3">
      <c r="A102" s="801"/>
      <c r="B102" s="802"/>
      <c r="C102" s="825"/>
      <c r="D102" s="826"/>
      <c r="E102" s="805" t="s">
        <v>13</v>
      </c>
      <c r="F102" s="806"/>
      <c r="G102" s="622">
        <f>H102+I102</f>
        <v>0</v>
      </c>
      <c r="H102" s="622"/>
      <c r="I102" s="622"/>
    </row>
    <row r="103" spans="1:9" s="638" customFormat="1" ht="16.5" outlineLevel="1" thickBot="1" x14ac:dyDescent="0.3">
      <c r="A103" s="801"/>
      <c r="B103" s="802"/>
      <c r="C103" s="825"/>
      <c r="D103" s="826"/>
      <c r="E103" s="805" t="s">
        <v>13</v>
      </c>
      <c r="F103" s="806"/>
      <c r="G103" s="622">
        <f>H103+I103</f>
        <v>0</v>
      </c>
      <c r="H103" s="622"/>
      <c r="I103" s="622"/>
    </row>
    <row r="104" spans="1:9" s="638" customFormat="1" ht="36.75" outlineLevel="1" thickBot="1" x14ac:dyDescent="0.3">
      <c r="A104" s="801">
        <v>2150</v>
      </c>
      <c r="B104" s="827" t="s">
        <v>66</v>
      </c>
      <c r="C104" s="828">
        <v>5</v>
      </c>
      <c r="D104" s="829">
        <v>0</v>
      </c>
      <c r="E104" s="830" t="s">
        <v>287</v>
      </c>
      <c r="F104" s="832" t="s">
        <v>288</v>
      </c>
      <c r="G104" s="622">
        <f>H104+I104</f>
        <v>0</v>
      </c>
      <c r="H104" s="622">
        <f>H106</f>
        <v>0</v>
      </c>
      <c r="I104" s="622">
        <f>I106</f>
        <v>0</v>
      </c>
    </row>
    <row r="105" spans="1:9" s="641" customFormat="1" ht="10.5" customHeight="1" outlineLevel="1" thickBot="1" x14ac:dyDescent="0.3">
      <c r="A105" s="801"/>
      <c r="B105" s="827"/>
      <c r="C105" s="828"/>
      <c r="D105" s="829"/>
      <c r="E105" s="805" t="s">
        <v>808</v>
      </c>
      <c r="F105" s="832"/>
      <c r="G105" s="622"/>
      <c r="H105" s="622"/>
      <c r="I105" s="622"/>
    </row>
    <row r="106" spans="1:9" s="638" customFormat="1" ht="36.75" outlineLevel="1" thickBot="1" x14ac:dyDescent="0.3">
      <c r="A106" s="801">
        <v>2151</v>
      </c>
      <c r="B106" s="802" t="s">
        <v>66</v>
      </c>
      <c r="C106" s="825">
        <v>5</v>
      </c>
      <c r="D106" s="826">
        <v>1</v>
      </c>
      <c r="E106" s="805" t="s">
        <v>289</v>
      </c>
      <c r="F106" s="838" t="s">
        <v>290</v>
      </c>
      <c r="G106" s="622">
        <f>H106+I106</f>
        <v>0</v>
      </c>
      <c r="H106" s="622">
        <f>H108+H109</f>
        <v>0</v>
      </c>
      <c r="I106" s="622">
        <f>I108+I109</f>
        <v>0</v>
      </c>
    </row>
    <row r="107" spans="1:9" s="638" customFormat="1" ht="30.75" customHeight="1" outlineLevel="1" thickBot="1" x14ac:dyDescent="0.3">
      <c r="A107" s="801"/>
      <c r="B107" s="802"/>
      <c r="C107" s="825"/>
      <c r="D107" s="826"/>
      <c r="E107" s="805" t="s">
        <v>12</v>
      </c>
      <c r="F107" s="806"/>
      <c r="G107" s="622"/>
      <c r="H107" s="622"/>
      <c r="I107" s="622"/>
    </row>
    <row r="108" spans="1:9" s="638" customFormat="1" ht="16.5" hidden="1" outlineLevel="1" thickBot="1" x14ac:dyDescent="0.3">
      <c r="A108" s="801"/>
      <c r="B108" s="802"/>
      <c r="C108" s="825"/>
      <c r="D108" s="826"/>
      <c r="E108" s="805">
        <v>5134</v>
      </c>
      <c r="F108" s="806"/>
      <c r="G108" s="622">
        <f>H108+I108</f>
        <v>0</v>
      </c>
      <c r="H108" s="622"/>
      <c r="I108" s="622"/>
    </row>
    <row r="109" spans="1:9" s="638" customFormat="1" ht="16.5" hidden="1" outlineLevel="1" thickBot="1" x14ac:dyDescent="0.3">
      <c r="A109" s="801"/>
      <c r="B109" s="802"/>
      <c r="C109" s="825"/>
      <c r="D109" s="826"/>
      <c r="E109" s="805" t="s">
        <v>13</v>
      </c>
      <c r="F109" s="806"/>
      <c r="G109" s="622">
        <f>H109+I109</f>
        <v>0</v>
      </c>
      <c r="H109" s="622"/>
      <c r="I109" s="622"/>
    </row>
    <row r="110" spans="1:9" s="638" customFormat="1" ht="36.75" outlineLevel="1" thickBot="1" x14ac:dyDescent="0.3">
      <c r="A110" s="801">
        <v>2160</v>
      </c>
      <c r="B110" s="827" t="s">
        <v>66</v>
      </c>
      <c r="C110" s="828">
        <v>6</v>
      </c>
      <c r="D110" s="829">
        <v>0</v>
      </c>
      <c r="E110" s="830" t="s">
        <v>291</v>
      </c>
      <c r="F110" s="832" t="s">
        <v>292</v>
      </c>
      <c r="G110" s="710">
        <f>H110+I110</f>
        <v>1665000</v>
      </c>
      <c r="H110" s="711">
        <f>H112</f>
        <v>133000</v>
      </c>
      <c r="I110" s="710">
        <f>I112</f>
        <v>1532000</v>
      </c>
    </row>
    <row r="111" spans="1:9" s="641" customFormat="1" ht="10.5" customHeight="1" outlineLevel="1" thickBot="1" x14ac:dyDescent="0.3">
      <c r="A111" s="801"/>
      <c r="B111" s="827"/>
      <c r="C111" s="828"/>
      <c r="D111" s="829"/>
      <c r="E111" s="805" t="s">
        <v>808</v>
      </c>
      <c r="F111" s="832"/>
      <c r="G111" s="710"/>
      <c r="H111" s="710"/>
      <c r="I111" s="710"/>
    </row>
    <row r="112" spans="1:9" s="638" customFormat="1" ht="24.75" outlineLevel="1" thickBot="1" x14ac:dyDescent="0.3">
      <c r="A112" s="801">
        <v>2161</v>
      </c>
      <c r="B112" s="802" t="s">
        <v>66</v>
      </c>
      <c r="C112" s="825">
        <v>6</v>
      </c>
      <c r="D112" s="826">
        <v>1</v>
      </c>
      <c r="E112" s="805" t="s">
        <v>294</v>
      </c>
      <c r="F112" s="806" t="s">
        <v>299</v>
      </c>
      <c r="G112" s="710">
        <f>H112+I112</f>
        <v>1665000</v>
      </c>
      <c r="H112" s="711">
        <f>SUM(H114:H135)</f>
        <v>133000</v>
      </c>
      <c r="I112" s="711">
        <f>SUM(I114:I135)</f>
        <v>1532000</v>
      </c>
    </row>
    <row r="113" spans="1:9" s="638" customFormat="1" ht="22.5" customHeight="1" outlineLevel="1" thickBot="1" x14ac:dyDescent="0.3">
      <c r="A113" s="801"/>
      <c r="B113" s="802"/>
      <c r="C113" s="825"/>
      <c r="D113" s="826"/>
      <c r="E113" s="805" t="s">
        <v>12</v>
      </c>
      <c r="F113" s="806"/>
      <c r="G113" s="622"/>
      <c r="H113" s="622"/>
      <c r="I113" s="622"/>
    </row>
    <row r="114" spans="1:9" s="638" customFormat="1" ht="0.75" customHeight="1" outlineLevel="1" thickBot="1" x14ac:dyDescent="0.3">
      <c r="A114" s="801"/>
      <c r="B114" s="802"/>
      <c r="C114" s="825"/>
      <c r="D114" s="826"/>
      <c r="E114" s="805">
        <v>4212</v>
      </c>
      <c r="F114" s="806"/>
      <c r="G114" s="710">
        <f t="shared" ref="G114:G138" si="3">H114+I114</f>
        <v>0</v>
      </c>
      <c r="H114" s="710"/>
      <c r="I114" s="710"/>
    </row>
    <row r="115" spans="1:9" s="638" customFormat="1" ht="22.5" hidden="1" customHeight="1" outlineLevel="1" thickBot="1" x14ac:dyDescent="0.3">
      <c r="A115" s="801"/>
      <c r="B115" s="802"/>
      <c r="C115" s="825"/>
      <c r="D115" s="826"/>
      <c r="E115" s="805">
        <v>4232</v>
      </c>
      <c r="F115" s="806"/>
      <c r="G115" s="710">
        <f t="shared" si="3"/>
        <v>0</v>
      </c>
      <c r="H115" s="710"/>
      <c r="I115" s="710"/>
    </row>
    <row r="116" spans="1:9" s="638" customFormat="1" ht="22.5" customHeight="1" outlineLevel="1" thickBot="1" x14ac:dyDescent="0.3">
      <c r="A116" s="801"/>
      <c r="B116" s="802"/>
      <c r="C116" s="825"/>
      <c r="D116" s="826"/>
      <c r="E116" s="805">
        <v>4241</v>
      </c>
      <c r="F116" s="806"/>
      <c r="G116" s="710">
        <f t="shared" si="3"/>
        <v>15000</v>
      </c>
      <c r="H116" s="711">
        <v>15000</v>
      </c>
      <c r="I116" s="710"/>
    </row>
    <row r="117" spans="1:9" s="638" customFormat="1" ht="27.75" customHeight="1" outlineLevel="1" thickBot="1" x14ac:dyDescent="0.3">
      <c r="A117" s="801"/>
      <c r="B117" s="802"/>
      <c r="C117" s="825"/>
      <c r="D117" s="826"/>
      <c r="E117" s="805">
        <v>4266</v>
      </c>
      <c r="F117" s="806"/>
      <c r="G117" s="710">
        <f t="shared" si="3"/>
        <v>1000</v>
      </c>
      <c r="H117" s="711">
        <v>1000</v>
      </c>
      <c r="I117" s="710"/>
    </row>
    <row r="118" spans="1:9" s="638" customFormat="1" ht="27.75" customHeight="1" outlineLevel="1" thickBot="1" x14ac:dyDescent="0.3">
      <c r="A118" s="801"/>
      <c r="B118" s="802"/>
      <c r="C118" s="825"/>
      <c r="D118" s="826"/>
      <c r="E118" s="805">
        <v>4236</v>
      </c>
      <c r="F118" s="806"/>
      <c r="G118" s="710">
        <f>H118</f>
        <v>3000</v>
      </c>
      <c r="H118" s="711">
        <v>3000</v>
      </c>
      <c r="I118" s="710"/>
    </row>
    <row r="119" spans="1:9" s="638" customFormat="1" ht="21.75" customHeight="1" outlineLevel="1" thickBot="1" x14ac:dyDescent="0.3">
      <c r="A119" s="801"/>
      <c r="B119" s="802"/>
      <c r="C119" s="825"/>
      <c r="D119" s="826"/>
      <c r="E119" s="805">
        <v>4237</v>
      </c>
      <c r="F119" s="806"/>
      <c r="G119" s="710">
        <f t="shared" si="3"/>
        <v>4500</v>
      </c>
      <c r="H119" s="710">
        <v>4500</v>
      </c>
      <c r="I119" s="710"/>
    </row>
    <row r="120" spans="1:9" s="638" customFormat="1" ht="19.5" customHeight="1" outlineLevel="1" thickBot="1" x14ac:dyDescent="0.3">
      <c r="A120" s="801"/>
      <c r="B120" s="802"/>
      <c r="C120" s="825"/>
      <c r="D120" s="826"/>
      <c r="E120" s="805">
        <v>4267</v>
      </c>
      <c r="F120" s="806"/>
      <c r="G120" s="710">
        <f t="shared" si="3"/>
        <v>9000</v>
      </c>
      <c r="H120" s="710">
        <v>9000</v>
      </c>
      <c r="I120" s="710"/>
    </row>
    <row r="121" spans="1:9" s="638" customFormat="1" ht="15.75" customHeight="1" outlineLevel="1" thickBot="1" x14ac:dyDescent="0.3">
      <c r="A121" s="801"/>
      <c r="B121" s="802"/>
      <c r="C121" s="825"/>
      <c r="D121" s="826"/>
      <c r="E121" s="805">
        <v>4269</v>
      </c>
      <c r="F121" s="806"/>
      <c r="G121" s="710">
        <f t="shared" si="3"/>
        <v>20000</v>
      </c>
      <c r="H121" s="710">
        <v>20000</v>
      </c>
      <c r="I121" s="710"/>
    </row>
    <row r="122" spans="1:9" s="638" customFormat="1" ht="0.75" customHeight="1" outlineLevel="1" thickBot="1" x14ac:dyDescent="0.3">
      <c r="A122" s="801"/>
      <c r="B122" s="802"/>
      <c r="C122" s="825"/>
      <c r="D122" s="826"/>
      <c r="E122" s="805">
        <v>4657</v>
      </c>
      <c r="F122" s="806"/>
      <c r="G122" s="622">
        <f t="shared" si="3"/>
        <v>0</v>
      </c>
      <c r="H122" s="622"/>
      <c r="I122" s="622"/>
    </row>
    <row r="123" spans="1:9" s="638" customFormat="1" ht="19.5" customHeight="1" outlineLevel="1" thickBot="1" x14ac:dyDescent="0.3">
      <c r="A123" s="801"/>
      <c r="B123" s="802"/>
      <c r="C123" s="825"/>
      <c r="D123" s="826"/>
      <c r="E123" s="805">
        <v>4823</v>
      </c>
      <c r="F123" s="806"/>
      <c r="G123" s="710">
        <f t="shared" si="3"/>
        <v>6500</v>
      </c>
      <c r="H123" s="839">
        <v>6500</v>
      </c>
      <c r="I123" s="622"/>
    </row>
    <row r="124" spans="1:9" s="638" customFormat="1" ht="22.5" customHeight="1" outlineLevel="1" thickBot="1" x14ac:dyDescent="0.3">
      <c r="A124" s="801"/>
      <c r="B124" s="802"/>
      <c r="C124" s="825"/>
      <c r="D124" s="826"/>
      <c r="E124" s="805">
        <v>4251</v>
      </c>
      <c r="F124" s="806"/>
      <c r="G124" s="710">
        <f t="shared" si="3"/>
        <v>15000</v>
      </c>
      <c r="H124" s="839">
        <v>15000</v>
      </c>
      <c r="I124" s="710"/>
    </row>
    <row r="125" spans="1:9" s="638" customFormat="1" ht="24" customHeight="1" outlineLevel="1" thickBot="1" x14ac:dyDescent="0.3">
      <c r="A125" s="801"/>
      <c r="B125" s="802"/>
      <c r="C125" s="825"/>
      <c r="D125" s="826"/>
      <c r="E125" s="805">
        <v>4819</v>
      </c>
      <c r="F125" s="806"/>
      <c r="G125" s="710">
        <f t="shared" si="3"/>
        <v>5000</v>
      </c>
      <c r="H125" s="710">
        <v>5000</v>
      </c>
      <c r="I125" s="710"/>
    </row>
    <row r="126" spans="1:9" s="638" customFormat="1" ht="24" customHeight="1" outlineLevel="1" thickBot="1" x14ac:dyDescent="0.3">
      <c r="A126" s="801"/>
      <c r="B126" s="802"/>
      <c r="C126" s="825"/>
      <c r="D126" s="826"/>
      <c r="E126" s="805">
        <v>4657</v>
      </c>
      <c r="F126" s="806"/>
      <c r="G126" s="710">
        <f t="shared" si="3"/>
        <v>33000</v>
      </c>
      <c r="H126" s="710">
        <v>33000</v>
      </c>
      <c r="I126" s="710"/>
    </row>
    <row r="127" spans="1:9" s="638" customFormat="1" ht="24" customHeight="1" outlineLevel="1" thickBot="1" x14ac:dyDescent="0.3">
      <c r="A127" s="801"/>
      <c r="B127" s="802"/>
      <c r="C127" s="825"/>
      <c r="D127" s="826"/>
      <c r="E127" s="805">
        <v>4239</v>
      </c>
      <c r="F127" s="806"/>
      <c r="G127" s="710">
        <f t="shared" si="3"/>
        <v>20000</v>
      </c>
      <c r="H127" s="710">
        <v>20000</v>
      </c>
      <c r="I127" s="710"/>
    </row>
    <row r="128" spans="1:9" s="638" customFormat="1" ht="13.5" hidden="1" customHeight="1" outlineLevel="1" thickBot="1" x14ac:dyDescent="0.3">
      <c r="A128" s="801"/>
      <c r="B128" s="802"/>
      <c r="C128" s="825"/>
      <c r="D128" s="826"/>
      <c r="E128" s="805">
        <v>4637</v>
      </c>
      <c r="F128" s="806"/>
      <c r="G128" s="622">
        <f t="shared" si="3"/>
        <v>0</v>
      </c>
      <c r="H128" s="623"/>
      <c r="I128" s="622"/>
    </row>
    <row r="129" spans="1:12" s="638" customFormat="1" ht="7.5" hidden="1" customHeight="1" outlineLevel="1" thickBot="1" x14ac:dyDescent="0.3">
      <c r="A129" s="801"/>
      <c r="B129" s="802"/>
      <c r="C129" s="825"/>
      <c r="D129" s="826"/>
      <c r="E129" s="805">
        <v>4521</v>
      </c>
      <c r="F129" s="806"/>
      <c r="G129" s="622">
        <f t="shared" si="3"/>
        <v>0</v>
      </c>
      <c r="H129" s="623"/>
      <c r="I129" s="622"/>
    </row>
    <row r="130" spans="1:12" s="638" customFormat="1" ht="13.5" customHeight="1" outlineLevel="1" thickBot="1" x14ac:dyDescent="0.3">
      <c r="A130" s="801"/>
      <c r="B130" s="802"/>
      <c r="C130" s="825"/>
      <c r="D130" s="826"/>
      <c r="E130" s="805">
        <v>4211</v>
      </c>
      <c r="F130" s="806"/>
      <c r="G130" s="710">
        <f t="shared" si="3"/>
        <v>1000</v>
      </c>
      <c r="H130" s="711">
        <v>1000</v>
      </c>
      <c r="I130" s="710"/>
    </row>
    <row r="131" spans="1:12" s="638" customFormat="1" ht="13.5" customHeight="1" outlineLevel="1" thickBot="1" x14ac:dyDescent="0.3">
      <c r="A131" s="801"/>
      <c r="B131" s="802"/>
      <c r="C131" s="825"/>
      <c r="D131" s="826"/>
      <c r="E131" s="805">
        <v>5112</v>
      </c>
      <c r="F131" s="806"/>
      <c r="G131" s="710">
        <f t="shared" si="3"/>
        <v>1459500</v>
      </c>
      <c r="H131" s="711"/>
      <c r="I131" s="710">
        <f>1425000+34500</f>
        <v>1459500</v>
      </c>
      <c r="J131" s="638" t="s">
        <v>1141</v>
      </c>
    </row>
    <row r="132" spans="1:12" s="638" customFormat="1" ht="13.5" customHeight="1" outlineLevel="1" thickBot="1" x14ac:dyDescent="0.3">
      <c r="A132" s="801"/>
      <c r="B132" s="802"/>
      <c r="C132" s="825"/>
      <c r="D132" s="826"/>
      <c r="E132" s="805">
        <v>5113</v>
      </c>
      <c r="F132" s="806"/>
      <c r="G132" s="710">
        <f>I132</f>
        <v>30000</v>
      </c>
      <c r="H132" s="711"/>
      <c r="I132" s="710">
        <v>30000</v>
      </c>
      <c r="L132" s="635"/>
    </row>
    <row r="133" spans="1:12" s="638" customFormat="1" ht="13.5" customHeight="1" outlineLevel="1" thickBot="1" x14ac:dyDescent="0.3">
      <c r="A133" s="801"/>
      <c r="B133" s="802"/>
      <c r="C133" s="825"/>
      <c r="D133" s="826"/>
      <c r="E133" s="805">
        <v>5129</v>
      </c>
      <c r="F133" s="806"/>
      <c r="G133" s="710">
        <f>I133</f>
        <v>12000</v>
      </c>
      <c r="H133" s="711"/>
      <c r="I133" s="710">
        <v>12000</v>
      </c>
      <c r="L133" s="635"/>
    </row>
    <row r="134" spans="1:12" s="638" customFormat="1" ht="13.5" customHeight="1" outlineLevel="1" thickBot="1" x14ac:dyDescent="0.3">
      <c r="A134" s="801"/>
      <c r="B134" s="802"/>
      <c r="C134" s="825"/>
      <c r="D134" s="826"/>
      <c r="E134" s="805">
        <v>5133</v>
      </c>
      <c r="F134" s="806"/>
      <c r="G134" s="710">
        <f>I134</f>
        <v>500</v>
      </c>
      <c r="H134" s="711"/>
      <c r="I134" s="710">
        <v>500</v>
      </c>
      <c r="L134" s="635"/>
    </row>
    <row r="135" spans="1:12" s="638" customFormat="1" ht="13.5" customHeight="1" outlineLevel="1" thickBot="1" x14ac:dyDescent="0.3">
      <c r="A135" s="801"/>
      <c r="B135" s="802"/>
      <c r="C135" s="825"/>
      <c r="D135" s="826"/>
      <c r="E135" s="805">
        <v>5134</v>
      </c>
      <c r="F135" s="806"/>
      <c r="G135" s="710">
        <f>I135</f>
        <v>30000</v>
      </c>
      <c r="H135" s="711"/>
      <c r="I135" s="710">
        <v>30000</v>
      </c>
    </row>
    <row r="136" spans="1:12" s="638" customFormat="1" ht="26.25" hidden="1" customHeight="1" outlineLevel="1" thickBot="1" x14ac:dyDescent="0.3">
      <c r="A136" s="801"/>
      <c r="B136" s="802"/>
      <c r="C136" s="825"/>
      <c r="D136" s="826"/>
      <c r="E136" s="805">
        <v>5122</v>
      </c>
      <c r="F136" s="806"/>
      <c r="G136" s="622">
        <f t="shared" ref="G136:G137" si="4">I136</f>
        <v>0</v>
      </c>
      <c r="H136" s="623"/>
      <c r="I136" s="622"/>
      <c r="L136" s="635"/>
    </row>
    <row r="137" spans="1:12" s="638" customFormat="1" ht="26.25" hidden="1" customHeight="1" outlineLevel="1" thickBot="1" x14ac:dyDescent="0.3">
      <c r="A137" s="801"/>
      <c r="B137" s="802"/>
      <c r="C137" s="825"/>
      <c r="D137" s="826"/>
      <c r="E137" s="805">
        <v>5129</v>
      </c>
      <c r="F137" s="806"/>
      <c r="G137" s="622">
        <f t="shared" si="4"/>
        <v>0</v>
      </c>
      <c r="H137" s="623"/>
      <c r="I137" s="622"/>
      <c r="L137" s="635"/>
    </row>
    <row r="138" spans="1:12" s="638" customFormat="1" ht="26.25" customHeight="1" outlineLevel="1" thickBot="1" x14ac:dyDescent="0.3">
      <c r="A138" s="801">
        <v>2170</v>
      </c>
      <c r="B138" s="827" t="s">
        <v>66</v>
      </c>
      <c r="C138" s="828">
        <v>7</v>
      </c>
      <c r="D138" s="829">
        <v>0</v>
      </c>
      <c r="E138" s="830" t="s">
        <v>115</v>
      </c>
      <c r="F138" s="806"/>
      <c r="G138" s="622">
        <f t="shared" si="3"/>
        <v>0</v>
      </c>
      <c r="H138" s="622">
        <f>H140</f>
        <v>0</v>
      </c>
      <c r="I138" s="622">
        <f>I140</f>
        <v>0</v>
      </c>
    </row>
    <row r="139" spans="1:12" s="641" customFormat="1" ht="10.5" customHeight="1" outlineLevel="1" thickBot="1" x14ac:dyDescent="0.3">
      <c r="A139" s="801"/>
      <c r="B139" s="827"/>
      <c r="C139" s="828"/>
      <c r="D139" s="829"/>
      <c r="E139" s="805" t="s">
        <v>808</v>
      </c>
      <c r="F139" s="832"/>
      <c r="G139" s="622"/>
      <c r="H139" s="622"/>
      <c r="I139" s="622"/>
    </row>
    <row r="140" spans="1:12" s="638" customFormat="1" ht="16.5" outlineLevel="1" thickBot="1" x14ac:dyDescent="0.3">
      <c r="A140" s="801">
        <v>2171</v>
      </c>
      <c r="B140" s="802" t="s">
        <v>66</v>
      </c>
      <c r="C140" s="825">
        <v>7</v>
      </c>
      <c r="D140" s="826">
        <v>1</v>
      </c>
      <c r="E140" s="805" t="s">
        <v>115</v>
      </c>
      <c r="F140" s="806"/>
      <c r="G140" s="622">
        <f>H140+I140</f>
        <v>0</v>
      </c>
      <c r="H140" s="622">
        <f>H142+H143</f>
        <v>0</v>
      </c>
      <c r="I140" s="622">
        <f>I142+I143</f>
        <v>0</v>
      </c>
    </row>
    <row r="141" spans="1:12" s="638" customFormat="1" ht="36.75" outlineLevel="1" thickBot="1" x14ac:dyDescent="0.3">
      <c r="A141" s="801"/>
      <c r="B141" s="802"/>
      <c r="C141" s="825"/>
      <c r="D141" s="826"/>
      <c r="E141" s="805" t="s">
        <v>12</v>
      </c>
      <c r="F141" s="806"/>
      <c r="G141" s="622"/>
      <c r="H141" s="622"/>
      <c r="I141" s="622"/>
    </row>
    <row r="142" spans="1:12" s="638" customFormat="1" ht="16.5" outlineLevel="1" thickBot="1" x14ac:dyDescent="0.3">
      <c r="A142" s="801"/>
      <c r="B142" s="802"/>
      <c r="C142" s="825"/>
      <c r="D142" s="826"/>
      <c r="E142" s="805" t="s">
        <v>13</v>
      </c>
      <c r="F142" s="806"/>
      <c r="G142" s="622">
        <f>H142+I142</f>
        <v>0</v>
      </c>
      <c r="H142" s="622"/>
      <c r="I142" s="622"/>
    </row>
    <row r="143" spans="1:12" s="638" customFormat="1" ht="16.5" outlineLevel="1" thickBot="1" x14ac:dyDescent="0.3">
      <c r="A143" s="801"/>
      <c r="B143" s="802"/>
      <c r="C143" s="825"/>
      <c r="D143" s="826"/>
      <c r="E143" s="805" t="s">
        <v>13</v>
      </c>
      <c r="F143" s="806"/>
      <c r="G143" s="622">
        <f>H143+I143</f>
        <v>0</v>
      </c>
      <c r="H143" s="622"/>
      <c r="I143" s="622"/>
    </row>
    <row r="144" spans="1:12" s="638" customFormat="1" ht="29.25" customHeight="1" outlineLevel="1" thickBot="1" x14ac:dyDescent="0.3">
      <c r="A144" s="801">
        <v>2180</v>
      </c>
      <c r="B144" s="827" t="s">
        <v>66</v>
      </c>
      <c r="C144" s="828">
        <v>8</v>
      </c>
      <c r="D144" s="829">
        <v>0</v>
      </c>
      <c r="E144" s="830" t="s">
        <v>300</v>
      </c>
      <c r="F144" s="832" t="s">
        <v>301</v>
      </c>
      <c r="G144" s="622">
        <f>H144+I144</f>
        <v>0</v>
      </c>
      <c r="H144" s="622">
        <f>H146+H150</f>
        <v>0</v>
      </c>
      <c r="I144" s="622">
        <f>I146+I150</f>
        <v>0</v>
      </c>
    </row>
    <row r="145" spans="1:9" s="641" customFormat="1" ht="10.5" customHeight="1" outlineLevel="1" thickBot="1" x14ac:dyDescent="0.3">
      <c r="A145" s="801"/>
      <c r="B145" s="827"/>
      <c r="C145" s="828"/>
      <c r="D145" s="829"/>
      <c r="E145" s="805" t="s">
        <v>808</v>
      </c>
      <c r="F145" s="832"/>
      <c r="G145" s="622"/>
      <c r="H145" s="622"/>
      <c r="I145" s="622"/>
    </row>
    <row r="146" spans="1:9" s="638" customFormat="1" ht="36.75" outlineLevel="1" thickBot="1" x14ac:dyDescent="0.3">
      <c r="A146" s="801">
        <v>2181</v>
      </c>
      <c r="B146" s="802" t="s">
        <v>66</v>
      </c>
      <c r="C146" s="825">
        <v>8</v>
      </c>
      <c r="D146" s="826">
        <v>1</v>
      </c>
      <c r="E146" s="805" t="s">
        <v>300</v>
      </c>
      <c r="F146" s="838" t="s">
        <v>302</v>
      </c>
      <c r="G146" s="622">
        <f>H146+I146</f>
        <v>0</v>
      </c>
      <c r="H146" s="622">
        <f>H148+H149</f>
        <v>0</v>
      </c>
      <c r="I146" s="622">
        <f>I148+I149</f>
        <v>0</v>
      </c>
    </row>
    <row r="147" spans="1:9" s="638" customFormat="1" ht="16.5" outlineLevel="1" thickBot="1" x14ac:dyDescent="0.3">
      <c r="A147" s="801"/>
      <c r="B147" s="802"/>
      <c r="C147" s="825"/>
      <c r="D147" s="826"/>
      <c r="E147" s="840" t="s">
        <v>808</v>
      </c>
      <c r="F147" s="838"/>
      <c r="G147" s="622"/>
      <c r="H147" s="622"/>
      <c r="I147" s="622"/>
    </row>
    <row r="148" spans="1:9" s="638" customFormat="1" ht="16.5" outlineLevel="1" thickBot="1" x14ac:dyDescent="0.3">
      <c r="A148" s="801">
        <v>2182</v>
      </c>
      <c r="B148" s="802" t="s">
        <v>66</v>
      </c>
      <c r="C148" s="825">
        <v>8</v>
      </c>
      <c r="D148" s="826">
        <v>1</v>
      </c>
      <c r="E148" s="840" t="s">
        <v>819</v>
      </c>
      <c r="F148" s="838"/>
      <c r="G148" s="622">
        <f>H148+I148</f>
        <v>0</v>
      </c>
      <c r="H148" s="622"/>
      <c r="I148" s="622"/>
    </row>
    <row r="149" spans="1:9" s="638" customFormat="1" ht="16.5" outlineLevel="1" thickBot="1" x14ac:dyDescent="0.3">
      <c r="A149" s="801">
        <v>2183</v>
      </c>
      <c r="B149" s="802" t="s">
        <v>66</v>
      </c>
      <c r="C149" s="825">
        <v>8</v>
      </c>
      <c r="D149" s="826">
        <v>1</v>
      </c>
      <c r="E149" s="840" t="s">
        <v>820</v>
      </c>
      <c r="F149" s="838"/>
      <c r="G149" s="622">
        <f>H149+I149</f>
        <v>0</v>
      </c>
      <c r="H149" s="622"/>
      <c r="I149" s="622"/>
    </row>
    <row r="150" spans="1:9" s="638" customFormat="1" ht="24.75" outlineLevel="1" thickBot="1" x14ac:dyDescent="0.3">
      <c r="A150" s="801">
        <v>2184</v>
      </c>
      <c r="B150" s="802" t="s">
        <v>66</v>
      </c>
      <c r="C150" s="825">
        <v>8</v>
      </c>
      <c r="D150" s="826">
        <v>1</v>
      </c>
      <c r="E150" s="840" t="s">
        <v>825</v>
      </c>
      <c r="F150" s="838"/>
      <c r="G150" s="622">
        <f>H150+I150</f>
        <v>0</v>
      </c>
      <c r="H150" s="622"/>
      <c r="I150" s="622">
        <f>I152+I153</f>
        <v>0</v>
      </c>
    </row>
    <row r="151" spans="1:9" s="638" customFormat="1" ht="36.75" outlineLevel="1" thickBot="1" x14ac:dyDescent="0.3">
      <c r="A151" s="801"/>
      <c r="B151" s="802"/>
      <c r="C151" s="825"/>
      <c r="D151" s="826"/>
      <c r="E151" s="805" t="s">
        <v>12</v>
      </c>
      <c r="F151" s="806"/>
      <c r="G151" s="622"/>
      <c r="H151" s="622"/>
      <c r="I151" s="622"/>
    </row>
    <row r="152" spans="1:9" s="638" customFormat="1" ht="16.5" outlineLevel="1" thickBot="1" x14ac:dyDescent="0.3">
      <c r="A152" s="801"/>
      <c r="B152" s="802"/>
      <c r="C152" s="825"/>
      <c r="D152" s="826"/>
      <c r="E152" s="805" t="s">
        <v>13</v>
      </c>
      <c r="F152" s="806"/>
      <c r="G152" s="622">
        <f>H152+I152</f>
        <v>0</v>
      </c>
      <c r="H152" s="622"/>
      <c r="I152" s="622"/>
    </row>
    <row r="153" spans="1:9" s="638" customFormat="1" ht="16.5" outlineLevel="1" thickBot="1" x14ac:dyDescent="0.3">
      <c r="A153" s="801"/>
      <c r="B153" s="802"/>
      <c r="C153" s="825"/>
      <c r="D153" s="826"/>
      <c r="E153" s="805">
        <v>4637</v>
      </c>
      <c r="F153" s="806"/>
      <c r="G153" s="622">
        <f>H153+I153</f>
        <v>0</v>
      </c>
      <c r="H153" s="622"/>
      <c r="I153" s="622"/>
    </row>
    <row r="154" spans="1:9" s="638" customFormat="1" ht="16.5" outlineLevel="1" thickBot="1" x14ac:dyDescent="0.3">
      <c r="A154" s="801">
        <v>2185</v>
      </c>
      <c r="B154" s="802" t="s">
        <v>75</v>
      </c>
      <c r="C154" s="825">
        <v>8</v>
      </c>
      <c r="D154" s="826">
        <v>1</v>
      </c>
      <c r="E154" s="840"/>
      <c r="F154" s="838"/>
      <c r="G154" s="622"/>
      <c r="H154" s="622"/>
      <c r="I154" s="622"/>
    </row>
    <row r="155" spans="1:9" s="845" customFormat="1" ht="29.25" customHeight="1" thickBot="1" x14ac:dyDescent="0.25">
      <c r="A155" s="841">
        <v>2200</v>
      </c>
      <c r="B155" s="827" t="s">
        <v>67</v>
      </c>
      <c r="C155" s="828">
        <v>0</v>
      </c>
      <c r="D155" s="829">
        <v>0</v>
      </c>
      <c r="E155" s="842" t="s">
        <v>868</v>
      </c>
      <c r="F155" s="843" t="s">
        <v>303</v>
      </c>
      <c r="G155" s="844">
        <f>H155+I155</f>
        <v>4500</v>
      </c>
      <c r="H155" s="709">
        <f>SUM(H186:H188)</f>
        <v>4500</v>
      </c>
      <c r="I155" s="622">
        <f>I157+I163+I169+I175+I179</f>
        <v>0</v>
      </c>
    </row>
    <row r="156" spans="1:9" s="638" customFormat="1" ht="11.25" hidden="1" customHeight="1" outlineLevel="1" thickBot="1" x14ac:dyDescent="0.3">
      <c r="A156" s="846"/>
      <c r="B156" s="827"/>
      <c r="C156" s="847"/>
      <c r="D156" s="848"/>
      <c r="E156" s="805" t="s">
        <v>807</v>
      </c>
      <c r="F156" s="849"/>
      <c r="G156" s="621"/>
      <c r="H156" s="621">
        <v>250</v>
      </c>
      <c r="I156" s="621"/>
    </row>
    <row r="157" spans="1:9" s="638" customFormat="1" ht="16.5" hidden="1" outlineLevel="2" thickBot="1" x14ac:dyDescent="0.3">
      <c r="A157" s="801">
        <v>2210</v>
      </c>
      <c r="B157" s="827" t="s">
        <v>67</v>
      </c>
      <c r="C157" s="825">
        <v>1</v>
      </c>
      <c r="D157" s="826">
        <v>0</v>
      </c>
      <c r="E157" s="830" t="s">
        <v>304</v>
      </c>
      <c r="F157" s="850" t="s">
        <v>305</v>
      </c>
      <c r="G157" s="621">
        <f>H157+I157</f>
        <v>250</v>
      </c>
      <c r="H157" s="621">
        <v>250</v>
      </c>
      <c r="I157" s="621">
        <f>I159</f>
        <v>0</v>
      </c>
    </row>
    <row r="158" spans="1:9" s="641" customFormat="1" ht="10.5" hidden="1" customHeight="1" outlineLevel="2" thickBot="1" x14ac:dyDescent="0.3">
      <c r="A158" s="801"/>
      <c r="B158" s="827"/>
      <c r="C158" s="828"/>
      <c r="D158" s="829"/>
      <c r="E158" s="805" t="s">
        <v>808</v>
      </c>
      <c r="F158" s="832"/>
      <c r="G158" s="621"/>
      <c r="H158" s="621">
        <v>250</v>
      </c>
      <c r="I158" s="621"/>
    </row>
    <row r="159" spans="1:9" s="638" customFormat="1" ht="16.5" hidden="1" outlineLevel="2" thickBot="1" x14ac:dyDescent="0.3">
      <c r="A159" s="801">
        <v>2211</v>
      </c>
      <c r="B159" s="802" t="s">
        <v>67</v>
      </c>
      <c r="C159" s="825">
        <v>1</v>
      </c>
      <c r="D159" s="826">
        <v>1</v>
      </c>
      <c r="E159" s="805" t="s">
        <v>306</v>
      </c>
      <c r="F159" s="838" t="s">
        <v>307</v>
      </c>
      <c r="G159" s="621">
        <f>H159+I159</f>
        <v>250</v>
      </c>
      <c r="H159" s="621">
        <v>250</v>
      </c>
      <c r="I159" s="621">
        <f>I161+I162</f>
        <v>0</v>
      </c>
    </row>
    <row r="160" spans="1:9" s="638" customFormat="1" ht="36.75" hidden="1" outlineLevel="2" thickBot="1" x14ac:dyDescent="0.3">
      <c r="A160" s="801"/>
      <c r="B160" s="802"/>
      <c r="C160" s="825"/>
      <c r="D160" s="826"/>
      <c r="E160" s="805" t="s">
        <v>12</v>
      </c>
      <c r="F160" s="806"/>
      <c r="G160" s="621"/>
      <c r="H160" s="621">
        <v>250</v>
      </c>
      <c r="I160" s="621"/>
    </row>
    <row r="161" spans="1:9" s="638" customFormat="1" ht="16.5" hidden="1" outlineLevel="2" thickBot="1" x14ac:dyDescent="0.3">
      <c r="A161" s="801"/>
      <c r="B161" s="802"/>
      <c r="C161" s="825"/>
      <c r="D161" s="826"/>
      <c r="E161" s="805" t="s">
        <v>13</v>
      </c>
      <c r="F161" s="806"/>
      <c r="G161" s="621">
        <f>H161+I161</f>
        <v>250</v>
      </c>
      <c r="H161" s="621">
        <v>250</v>
      </c>
      <c r="I161" s="621"/>
    </row>
    <row r="162" spans="1:9" s="638" customFormat="1" ht="16.5" hidden="1" outlineLevel="2" thickBot="1" x14ac:dyDescent="0.3">
      <c r="A162" s="801"/>
      <c r="B162" s="802"/>
      <c r="C162" s="825"/>
      <c r="D162" s="826"/>
      <c r="E162" s="805" t="s">
        <v>13</v>
      </c>
      <c r="F162" s="806"/>
      <c r="G162" s="621">
        <f>H162+I162</f>
        <v>250</v>
      </c>
      <c r="H162" s="621">
        <v>250</v>
      </c>
      <c r="I162" s="621"/>
    </row>
    <row r="163" spans="1:9" s="638" customFormat="1" ht="16.5" hidden="1" outlineLevel="2" thickBot="1" x14ac:dyDescent="0.3">
      <c r="A163" s="801">
        <v>2220</v>
      </c>
      <c r="B163" s="827" t="s">
        <v>67</v>
      </c>
      <c r="C163" s="828">
        <v>2</v>
      </c>
      <c r="D163" s="829">
        <v>0</v>
      </c>
      <c r="E163" s="830" t="s">
        <v>308</v>
      </c>
      <c r="F163" s="850" t="s">
        <v>309</v>
      </c>
      <c r="G163" s="621">
        <f>H163+I163</f>
        <v>250</v>
      </c>
      <c r="H163" s="621">
        <v>250</v>
      </c>
      <c r="I163" s="621">
        <f>I165</f>
        <v>0</v>
      </c>
    </row>
    <row r="164" spans="1:9" s="641" customFormat="1" ht="10.5" hidden="1" customHeight="1" outlineLevel="2" thickBot="1" x14ac:dyDescent="0.3">
      <c r="A164" s="801"/>
      <c r="B164" s="827"/>
      <c r="C164" s="828"/>
      <c r="D164" s="829"/>
      <c r="E164" s="805" t="s">
        <v>808</v>
      </c>
      <c r="F164" s="832"/>
      <c r="G164" s="621"/>
      <c r="H164" s="621">
        <v>250</v>
      </c>
      <c r="I164" s="621"/>
    </row>
    <row r="165" spans="1:9" s="638" customFormat="1" ht="16.5" hidden="1" outlineLevel="2" thickBot="1" x14ac:dyDescent="0.3">
      <c r="A165" s="801">
        <v>2221</v>
      </c>
      <c r="B165" s="802" t="s">
        <v>67</v>
      </c>
      <c r="C165" s="825">
        <v>2</v>
      </c>
      <c r="D165" s="826">
        <v>1</v>
      </c>
      <c r="E165" s="805" t="s">
        <v>310</v>
      </c>
      <c r="F165" s="838" t="s">
        <v>311</v>
      </c>
      <c r="G165" s="621">
        <f>H165+I165</f>
        <v>250</v>
      </c>
      <c r="H165" s="621">
        <v>250</v>
      </c>
      <c r="I165" s="621">
        <f>I167+I168</f>
        <v>0</v>
      </c>
    </row>
    <row r="166" spans="1:9" s="638" customFormat="1" ht="36.75" hidden="1" outlineLevel="2" thickBot="1" x14ac:dyDescent="0.3">
      <c r="A166" s="801"/>
      <c r="B166" s="802"/>
      <c r="C166" s="825"/>
      <c r="D166" s="826"/>
      <c r="E166" s="805" t="s">
        <v>12</v>
      </c>
      <c r="F166" s="806"/>
      <c r="G166" s="621"/>
      <c r="H166" s="621">
        <v>250</v>
      </c>
      <c r="I166" s="621"/>
    </row>
    <row r="167" spans="1:9" s="638" customFormat="1" ht="16.5" hidden="1" outlineLevel="2" thickBot="1" x14ac:dyDescent="0.3">
      <c r="A167" s="801"/>
      <c r="B167" s="802"/>
      <c r="C167" s="825"/>
      <c r="D167" s="826"/>
      <c r="E167" s="805" t="s">
        <v>13</v>
      </c>
      <c r="F167" s="806"/>
      <c r="G167" s="621">
        <f>H167+I167</f>
        <v>250</v>
      </c>
      <c r="H167" s="621">
        <v>250</v>
      </c>
      <c r="I167" s="621"/>
    </row>
    <row r="168" spans="1:9" s="638" customFormat="1" ht="16.5" hidden="1" outlineLevel="2" thickBot="1" x14ac:dyDescent="0.3">
      <c r="A168" s="801"/>
      <c r="B168" s="802"/>
      <c r="C168" s="825"/>
      <c r="D168" s="826"/>
      <c r="E168" s="805" t="s">
        <v>13</v>
      </c>
      <c r="F168" s="806"/>
      <c r="G168" s="621">
        <f>H168+I168</f>
        <v>250</v>
      </c>
      <c r="H168" s="621">
        <v>250</v>
      </c>
      <c r="I168" s="621"/>
    </row>
    <row r="169" spans="1:9" s="638" customFormat="1" ht="16.5" hidden="1" outlineLevel="2" thickBot="1" x14ac:dyDescent="0.3">
      <c r="A169" s="801">
        <v>2230</v>
      </c>
      <c r="B169" s="827" t="s">
        <v>67</v>
      </c>
      <c r="C169" s="825">
        <v>3</v>
      </c>
      <c r="D169" s="826">
        <v>0</v>
      </c>
      <c r="E169" s="830" t="s">
        <v>312</v>
      </c>
      <c r="F169" s="850" t="s">
        <v>313</v>
      </c>
      <c r="G169" s="621">
        <f>H169+I169</f>
        <v>250</v>
      </c>
      <c r="H169" s="621">
        <v>250</v>
      </c>
      <c r="I169" s="621">
        <f>I171</f>
        <v>0</v>
      </c>
    </row>
    <row r="170" spans="1:9" s="641" customFormat="1" ht="10.5" hidden="1" customHeight="1" outlineLevel="2" thickBot="1" x14ac:dyDescent="0.3">
      <c r="A170" s="801"/>
      <c r="B170" s="827"/>
      <c r="C170" s="828"/>
      <c r="D170" s="829"/>
      <c r="E170" s="805" t="s">
        <v>808</v>
      </c>
      <c r="F170" s="832"/>
      <c r="G170" s="621"/>
      <c r="H170" s="621">
        <v>250</v>
      </c>
      <c r="I170" s="621"/>
    </row>
    <row r="171" spans="1:9" s="638" customFormat="1" ht="16.5" hidden="1" outlineLevel="2" thickBot="1" x14ac:dyDescent="0.3">
      <c r="A171" s="801">
        <v>2231</v>
      </c>
      <c r="B171" s="802" t="s">
        <v>67</v>
      </c>
      <c r="C171" s="825">
        <v>3</v>
      </c>
      <c r="D171" s="826">
        <v>1</v>
      </c>
      <c r="E171" s="805" t="s">
        <v>314</v>
      </c>
      <c r="F171" s="838" t="s">
        <v>315</v>
      </c>
      <c r="G171" s="621">
        <f>H171+I171</f>
        <v>250</v>
      </c>
      <c r="H171" s="621">
        <v>250</v>
      </c>
      <c r="I171" s="621">
        <f>I173+I174</f>
        <v>0</v>
      </c>
    </row>
    <row r="172" spans="1:9" s="638" customFormat="1" ht="36.75" hidden="1" outlineLevel="2" thickBot="1" x14ac:dyDescent="0.3">
      <c r="A172" s="801"/>
      <c r="B172" s="802"/>
      <c r="C172" s="825"/>
      <c r="D172" s="826"/>
      <c r="E172" s="805" t="s">
        <v>12</v>
      </c>
      <c r="F172" s="806"/>
      <c r="G172" s="621"/>
      <c r="H172" s="621">
        <v>250</v>
      </c>
      <c r="I172" s="621"/>
    </row>
    <row r="173" spans="1:9" s="638" customFormat="1" ht="16.5" hidden="1" outlineLevel="2" thickBot="1" x14ac:dyDescent="0.3">
      <c r="A173" s="801"/>
      <c r="B173" s="802"/>
      <c r="C173" s="825"/>
      <c r="D173" s="826"/>
      <c r="E173" s="805" t="s">
        <v>13</v>
      </c>
      <c r="F173" s="806"/>
      <c r="G173" s="621">
        <f>H173+I173</f>
        <v>250</v>
      </c>
      <c r="H173" s="621">
        <v>250</v>
      </c>
      <c r="I173" s="621"/>
    </row>
    <row r="174" spans="1:9" s="638" customFormat="1" ht="16.5" hidden="1" outlineLevel="2" thickBot="1" x14ac:dyDescent="0.3">
      <c r="A174" s="801"/>
      <c r="B174" s="802"/>
      <c r="C174" s="825"/>
      <c r="D174" s="826"/>
      <c r="E174" s="805" t="s">
        <v>13</v>
      </c>
      <c r="F174" s="806"/>
      <c r="G174" s="621">
        <f>H174+I174</f>
        <v>250</v>
      </c>
      <c r="H174" s="621">
        <v>250</v>
      </c>
      <c r="I174" s="621"/>
    </row>
    <row r="175" spans="1:9" s="638" customFormat="1" ht="24.75" hidden="1" outlineLevel="2" thickBot="1" x14ac:dyDescent="0.3">
      <c r="A175" s="801">
        <v>2240</v>
      </c>
      <c r="B175" s="827" t="s">
        <v>67</v>
      </c>
      <c r="C175" s="828">
        <v>4</v>
      </c>
      <c r="D175" s="829">
        <v>0</v>
      </c>
      <c r="E175" s="830" t="s">
        <v>316</v>
      </c>
      <c r="F175" s="832" t="s">
        <v>317</v>
      </c>
      <c r="G175" s="621">
        <f>H175+I175</f>
        <v>250</v>
      </c>
      <c r="H175" s="621">
        <v>250</v>
      </c>
      <c r="I175" s="621">
        <f>I177</f>
        <v>0</v>
      </c>
    </row>
    <row r="176" spans="1:9" s="641" customFormat="1" ht="10.5" hidden="1" customHeight="1" outlineLevel="2" thickBot="1" x14ac:dyDescent="0.3">
      <c r="A176" s="801"/>
      <c r="B176" s="827"/>
      <c r="C176" s="828"/>
      <c r="D176" s="829"/>
      <c r="E176" s="805" t="s">
        <v>808</v>
      </c>
      <c r="F176" s="832"/>
      <c r="G176" s="621"/>
      <c r="H176" s="621">
        <v>250</v>
      </c>
      <c r="I176" s="621"/>
    </row>
    <row r="177" spans="1:12" s="638" customFormat="1" ht="24.75" hidden="1" outlineLevel="2" thickBot="1" x14ac:dyDescent="0.3">
      <c r="A177" s="801">
        <v>2241</v>
      </c>
      <c r="B177" s="802" t="s">
        <v>67</v>
      </c>
      <c r="C177" s="825">
        <v>4</v>
      </c>
      <c r="D177" s="826">
        <v>1</v>
      </c>
      <c r="E177" s="805" t="s">
        <v>316</v>
      </c>
      <c r="F177" s="838" t="s">
        <v>317</v>
      </c>
      <c r="G177" s="621">
        <f>H177+I177</f>
        <v>250</v>
      </c>
      <c r="H177" s="621">
        <v>250</v>
      </c>
      <c r="I177" s="621">
        <f>I179</f>
        <v>0</v>
      </c>
    </row>
    <row r="178" spans="1:12" s="641" customFormat="1" ht="10.5" hidden="1" customHeight="1" outlineLevel="2" thickBot="1" x14ac:dyDescent="0.3">
      <c r="A178" s="801"/>
      <c r="B178" s="827"/>
      <c r="C178" s="828"/>
      <c r="D178" s="829"/>
      <c r="E178" s="805" t="s">
        <v>808</v>
      </c>
      <c r="F178" s="832"/>
      <c r="G178" s="621"/>
      <c r="H178" s="621">
        <v>250</v>
      </c>
      <c r="I178" s="621"/>
    </row>
    <row r="179" spans="1:12" s="638" customFormat="1" ht="24.75" hidden="1" outlineLevel="2" thickBot="1" x14ac:dyDescent="0.3">
      <c r="A179" s="801">
        <v>2250</v>
      </c>
      <c r="B179" s="827" t="s">
        <v>67</v>
      </c>
      <c r="C179" s="828">
        <v>5</v>
      </c>
      <c r="D179" s="829">
        <v>0</v>
      </c>
      <c r="E179" s="830" t="s">
        <v>318</v>
      </c>
      <c r="F179" s="832" t="s">
        <v>319</v>
      </c>
      <c r="G179" s="621">
        <f>H179+I179</f>
        <v>250</v>
      </c>
      <c r="H179" s="621">
        <v>250</v>
      </c>
      <c r="I179" s="621">
        <f>I181</f>
        <v>0</v>
      </c>
    </row>
    <row r="180" spans="1:12" s="641" customFormat="1" ht="10.5" hidden="1" customHeight="1" outlineLevel="2" thickBot="1" x14ac:dyDescent="0.3">
      <c r="A180" s="801"/>
      <c r="B180" s="827"/>
      <c r="C180" s="828"/>
      <c r="D180" s="829"/>
      <c r="E180" s="805" t="s">
        <v>808</v>
      </c>
      <c r="F180" s="832"/>
      <c r="G180" s="621"/>
      <c r="H180" s="621">
        <v>250</v>
      </c>
      <c r="I180" s="621"/>
    </row>
    <row r="181" spans="1:12" s="638" customFormat="1" ht="0.75" hidden="1" customHeight="1" outlineLevel="2" thickBot="1" x14ac:dyDescent="0.3">
      <c r="A181" s="801">
        <v>2251</v>
      </c>
      <c r="B181" s="802" t="s">
        <v>67</v>
      </c>
      <c r="C181" s="825">
        <v>5</v>
      </c>
      <c r="D181" s="826">
        <v>1</v>
      </c>
      <c r="E181" s="805" t="s">
        <v>318</v>
      </c>
      <c r="F181" s="838" t="s">
        <v>320</v>
      </c>
      <c r="G181" s="621">
        <f>H181+I181</f>
        <v>0</v>
      </c>
      <c r="H181" s="621"/>
      <c r="I181" s="621">
        <f>I183+I184</f>
        <v>0</v>
      </c>
    </row>
    <row r="182" spans="1:12" s="638" customFormat="1" ht="11.25" hidden="1" customHeight="1" outlineLevel="2" thickBot="1" x14ac:dyDescent="0.3">
      <c r="A182" s="801"/>
      <c r="B182" s="802"/>
      <c r="C182" s="825"/>
      <c r="D182" s="826"/>
      <c r="E182" s="805" t="s">
        <v>12</v>
      </c>
      <c r="F182" s="806"/>
      <c r="G182" s="621"/>
      <c r="H182" s="621"/>
      <c r="I182" s="621"/>
    </row>
    <row r="183" spans="1:12" s="638" customFormat="1" ht="19.5" hidden="1" customHeight="1" outlineLevel="2" thickBot="1" x14ac:dyDescent="0.3">
      <c r="A183" s="801"/>
      <c r="B183" s="802"/>
      <c r="C183" s="825"/>
      <c r="D183" s="826"/>
      <c r="E183" s="805" t="s">
        <v>13</v>
      </c>
      <c r="F183" s="806"/>
      <c r="G183" s="621">
        <f>H183+I183</f>
        <v>0</v>
      </c>
      <c r="H183" s="621"/>
      <c r="I183" s="621"/>
    </row>
    <row r="184" spans="1:12" s="638" customFormat="1" ht="25.5" customHeight="1" outlineLevel="2" thickBot="1" x14ac:dyDescent="0.3">
      <c r="A184" s="801"/>
      <c r="B184" s="802"/>
      <c r="C184" s="825"/>
      <c r="D184" s="826"/>
      <c r="E184" s="805"/>
      <c r="F184" s="806"/>
      <c r="G184" s="621"/>
      <c r="H184" s="621"/>
      <c r="I184" s="621"/>
      <c r="L184" s="834"/>
    </row>
    <row r="185" spans="1:12" s="638" customFormat="1" ht="23.25" customHeight="1" outlineLevel="2" thickBot="1" x14ac:dyDescent="0.3">
      <c r="A185" s="801"/>
      <c r="B185" s="802" t="s">
        <v>67</v>
      </c>
      <c r="C185" s="825">
        <v>2</v>
      </c>
      <c r="D185" s="826">
        <v>1</v>
      </c>
      <c r="E185" s="805" t="s">
        <v>1101</v>
      </c>
      <c r="F185" s="806"/>
      <c r="G185" s="709">
        <f>SUM(H185+I185)</f>
        <v>4500</v>
      </c>
      <c r="H185" s="709">
        <f>H186+H187+H188</f>
        <v>4500</v>
      </c>
      <c r="I185" s="709"/>
    </row>
    <row r="186" spans="1:12" s="638" customFormat="1" ht="18" customHeight="1" outlineLevel="2" thickBot="1" x14ac:dyDescent="0.3">
      <c r="A186" s="801"/>
      <c r="B186" s="802"/>
      <c r="C186" s="825"/>
      <c r="D186" s="826"/>
      <c r="E186" s="851">
        <v>4239</v>
      </c>
      <c r="F186" s="806"/>
      <c r="G186" s="709">
        <f t="shared" ref="G186:G188" si="5">SUM(H186+I186)</f>
        <v>1500</v>
      </c>
      <c r="H186" s="709">
        <v>1500</v>
      </c>
      <c r="I186" s="709"/>
    </row>
    <row r="187" spans="1:12" s="638" customFormat="1" ht="19.5" customHeight="1" outlineLevel="2" thickBot="1" x14ac:dyDescent="0.3">
      <c r="A187" s="801"/>
      <c r="B187" s="802"/>
      <c r="C187" s="825"/>
      <c r="D187" s="826"/>
      <c r="E187" s="851">
        <v>4267</v>
      </c>
      <c r="F187" s="806"/>
      <c r="G187" s="709">
        <f t="shared" si="5"/>
        <v>1500</v>
      </c>
      <c r="H187" s="709">
        <v>1500</v>
      </c>
      <c r="I187" s="709"/>
    </row>
    <row r="188" spans="1:12" s="638" customFormat="1" ht="18" customHeight="1" outlineLevel="2" thickBot="1" x14ac:dyDescent="0.3">
      <c r="A188" s="801"/>
      <c r="B188" s="802"/>
      <c r="C188" s="825"/>
      <c r="D188" s="826"/>
      <c r="E188" s="851">
        <v>4269</v>
      </c>
      <c r="F188" s="806"/>
      <c r="G188" s="709">
        <f t="shared" si="5"/>
        <v>1500</v>
      </c>
      <c r="H188" s="709">
        <v>1500</v>
      </c>
      <c r="I188" s="709"/>
    </row>
    <row r="189" spans="1:12" s="845" customFormat="1" ht="60.75" customHeight="1" thickBot="1" x14ac:dyDescent="0.25">
      <c r="A189" s="841">
        <v>2300</v>
      </c>
      <c r="B189" s="852" t="s">
        <v>68</v>
      </c>
      <c r="C189" s="828">
        <v>0</v>
      </c>
      <c r="D189" s="829">
        <v>0</v>
      </c>
      <c r="E189" s="853" t="s">
        <v>869</v>
      </c>
      <c r="F189" s="843" t="s">
        <v>321</v>
      </c>
      <c r="G189" s="622">
        <f>H189+I189</f>
        <v>0</v>
      </c>
      <c r="H189" s="622">
        <f>H191+H205+H211+H221+H227+H233+H239</f>
        <v>0</v>
      </c>
      <c r="I189" s="622">
        <f>I191+I205+I211+I221+I227+I233+I239</f>
        <v>0</v>
      </c>
    </row>
    <row r="190" spans="1:12" s="638" customFormat="1" ht="11.25" hidden="1" customHeight="1" outlineLevel="1" thickBot="1" x14ac:dyDescent="0.3">
      <c r="A190" s="846"/>
      <c r="B190" s="827"/>
      <c r="C190" s="847"/>
      <c r="D190" s="848"/>
      <c r="E190" s="805" t="s">
        <v>807</v>
      </c>
      <c r="F190" s="849"/>
      <c r="G190" s="621"/>
      <c r="H190" s="621"/>
      <c r="I190" s="621"/>
    </row>
    <row r="191" spans="1:12" s="638" customFormat="1" ht="16.5" hidden="1" outlineLevel="2" thickBot="1" x14ac:dyDescent="0.3">
      <c r="A191" s="801">
        <v>2310</v>
      </c>
      <c r="B191" s="852" t="s">
        <v>68</v>
      </c>
      <c r="C191" s="828">
        <v>1</v>
      </c>
      <c r="D191" s="829">
        <v>0</v>
      </c>
      <c r="E191" s="830" t="s">
        <v>727</v>
      </c>
      <c r="F191" s="832" t="s">
        <v>323</v>
      </c>
      <c r="G191" s="621">
        <f>H191+I191</f>
        <v>0</v>
      </c>
      <c r="H191" s="621">
        <f>H193+H197+H201</f>
        <v>0</v>
      </c>
      <c r="I191" s="621">
        <f>I193+I197+I201</f>
        <v>0</v>
      </c>
    </row>
    <row r="192" spans="1:12" s="641" customFormat="1" ht="10.5" hidden="1" customHeight="1" outlineLevel="2" thickBot="1" x14ac:dyDescent="0.3">
      <c r="A192" s="801"/>
      <c r="B192" s="827"/>
      <c r="C192" s="828"/>
      <c r="D192" s="829"/>
      <c r="E192" s="805" t="s">
        <v>808</v>
      </c>
      <c r="F192" s="832"/>
      <c r="G192" s="621"/>
      <c r="H192" s="621"/>
      <c r="I192" s="621"/>
    </row>
    <row r="193" spans="1:9" s="638" customFormat="1" ht="16.5" hidden="1" outlineLevel="2" thickBot="1" x14ac:dyDescent="0.3">
      <c r="A193" s="801">
        <v>2311</v>
      </c>
      <c r="B193" s="854" t="s">
        <v>68</v>
      </c>
      <c r="C193" s="825">
        <v>1</v>
      </c>
      <c r="D193" s="826">
        <v>1</v>
      </c>
      <c r="E193" s="805" t="s">
        <v>322</v>
      </c>
      <c r="F193" s="838" t="s">
        <v>324</v>
      </c>
      <c r="G193" s="621">
        <f>H193+I193</f>
        <v>0</v>
      </c>
      <c r="H193" s="621">
        <f>H195+H196</f>
        <v>0</v>
      </c>
      <c r="I193" s="621">
        <f>I195+I196</f>
        <v>0</v>
      </c>
    </row>
    <row r="194" spans="1:9" s="638" customFormat="1" ht="36.75" hidden="1" outlineLevel="2" thickBot="1" x14ac:dyDescent="0.3">
      <c r="A194" s="801"/>
      <c r="B194" s="802"/>
      <c r="C194" s="825"/>
      <c r="D194" s="826"/>
      <c r="E194" s="805" t="s">
        <v>12</v>
      </c>
      <c r="F194" s="806"/>
      <c r="G194" s="621"/>
      <c r="H194" s="621"/>
      <c r="I194" s="621"/>
    </row>
    <row r="195" spans="1:9" s="638" customFormat="1" ht="16.5" hidden="1" outlineLevel="2" thickBot="1" x14ac:dyDescent="0.3">
      <c r="A195" s="801"/>
      <c r="B195" s="802"/>
      <c r="C195" s="825"/>
      <c r="D195" s="826"/>
      <c r="E195" s="805" t="s">
        <v>13</v>
      </c>
      <c r="F195" s="806"/>
      <c r="G195" s="621">
        <f>H195+I195</f>
        <v>0</v>
      </c>
      <c r="H195" s="621"/>
      <c r="I195" s="621"/>
    </row>
    <row r="196" spans="1:9" s="638" customFormat="1" ht="16.5" hidden="1" outlineLevel="2" thickBot="1" x14ac:dyDescent="0.3">
      <c r="A196" s="801"/>
      <c r="B196" s="802"/>
      <c r="C196" s="825"/>
      <c r="D196" s="826"/>
      <c r="E196" s="805" t="s">
        <v>13</v>
      </c>
      <c r="F196" s="806"/>
      <c r="G196" s="621">
        <f>H196+I196</f>
        <v>0</v>
      </c>
      <c r="H196" s="621"/>
      <c r="I196" s="621"/>
    </row>
    <row r="197" spans="1:9" s="638" customFormat="1" ht="16.5" hidden="1" outlineLevel="2" thickBot="1" x14ac:dyDescent="0.3">
      <c r="A197" s="801">
        <v>2312</v>
      </c>
      <c r="B197" s="854" t="s">
        <v>68</v>
      </c>
      <c r="C197" s="825">
        <v>1</v>
      </c>
      <c r="D197" s="826">
        <v>2</v>
      </c>
      <c r="E197" s="805" t="s">
        <v>728</v>
      </c>
      <c r="F197" s="838"/>
      <c r="G197" s="621">
        <f>H197+I197</f>
        <v>0</v>
      </c>
      <c r="H197" s="621">
        <f>H199+H200</f>
        <v>0</v>
      </c>
      <c r="I197" s="621">
        <f>I199+I200</f>
        <v>0</v>
      </c>
    </row>
    <row r="198" spans="1:9" s="638" customFormat="1" ht="36.75" hidden="1" outlineLevel="2" thickBot="1" x14ac:dyDescent="0.3">
      <c r="A198" s="801"/>
      <c r="B198" s="802"/>
      <c r="C198" s="825"/>
      <c r="D198" s="826"/>
      <c r="E198" s="805" t="s">
        <v>12</v>
      </c>
      <c r="F198" s="806"/>
      <c r="G198" s="621"/>
      <c r="H198" s="621"/>
      <c r="I198" s="621"/>
    </row>
    <row r="199" spans="1:9" s="638" customFormat="1" ht="16.5" hidden="1" outlineLevel="2" thickBot="1" x14ac:dyDescent="0.3">
      <c r="A199" s="801"/>
      <c r="B199" s="802"/>
      <c r="C199" s="825"/>
      <c r="D199" s="826"/>
      <c r="E199" s="805" t="s">
        <v>13</v>
      </c>
      <c r="F199" s="806"/>
      <c r="G199" s="621">
        <f>H199+I199</f>
        <v>0</v>
      </c>
      <c r="H199" s="621"/>
      <c r="I199" s="621"/>
    </row>
    <row r="200" spans="1:9" s="638" customFormat="1" ht="16.5" hidden="1" outlineLevel="2" thickBot="1" x14ac:dyDescent="0.3">
      <c r="A200" s="801"/>
      <c r="B200" s="802"/>
      <c r="C200" s="825"/>
      <c r="D200" s="826"/>
      <c r="E200" s="805" t="s">
        <v>13</v>
      </c>
      <c r="F200" s="806"/>
      <c r="G200" s="621">
        <f>H200+I200</f>
        <v>0</v>
      </c>
      <c r="H200" s="621"/>
      <c r="I200" s="621"/>
    </row>
    <row r="201" spans="1:9" s="638" customFormat="1" ht="16.5" hidden="1" outlineLevel="2" thickBot="1" x14ac:dyDescent="0.3">
      <c r="A201" s="801">
        <v>2313</v>
      </c>
      <c r="B201" s="854" t="s">
        <v>68</v>
      </c>
      <c r="C201" s="825">
        <v>1</v>
      </c>
      <c r="D201" s="826">
        <v>3</v>
      </c>
      <c r="E201" s="805" t="s">
        <v>729</v>
      </c>
      <c r="F201" s="838"/>
      <c r="G201" s="621">
        <f>H201+I201</f>
        <v>0</v>
      </c>
      <c r="H201" s="621">
        <f>H203+H204</f>
        <v>0</v>
      </c>
      <c r="I201" s="621">
        <f>I203+I204</f>
        <v>0</v>
      </c>
    </row>
    <row r="202" spans="1:9" s="638" customFormat="1" ht="36.75" hidden="1" outlineLevel="2" thickBot="1" x14ac:dyDescent="0.3">
      <c r="A202" s="801"/>
      <c r="B202" s="802"/>
      <c r="C202" s="825"/>
      <c r="D202" s="826"/>
      <c r="E202" s="805" t="s">
        <v>12</v>
      </c>
      <c r="F202" s="806"/>
      <c r="G202" s="621"/>
      <c r="H202" s="621"/>
      <c r="I202" s="621"/>
    </row>
    <row r="203" spans="1:9" s="638" customFormat="1" ht="16.5" hidden="1" outlineLevel="2" thickBot="1" x14ac:dyDescent="0.3">
      <c r="A203" s="801"/>
      <c r="B203" s="802"/>
      <c r="C203" s="825"/>
      <c r="D203" s="826"/>
      <c r="E203" s="805" t="s">
        <v>13</v>
      </c>
      <c r="F203" s="806"/>
      <c r="G203" s="621">
        <f>H203+I203</f>
        <v>0</v>
      </c>
      <c r="H203" s="621"/>
      <c r="I203" s="621"/>
    </row>
    <row r="204" spans="1:9" s="638" customFormat="1" ht="16.5" hidden="1" outlineLevel="2" thickBot="1" x14ac:dyDescent="0.3">
      <c r="A204" s="801"/>
      <c r="B204" s="802"/>
      <c r="C204" s="825"/>
      <c r="D204" s="826"/>
      <c r="E204" s="805" t="s">
        <v>13</v>
      </c>
      <c r="F204" s="806"/>
      <c r="G204" s="621">
        <f>H204+I204</f>
        <v>0</v>
      </c>
      <c r="H204" s="621"/>
      <c r="I204" s="621"/>
    </row>
    <row r="205" spans="1:9" s="638" customFormat="1" ht="16.5" hidden="1" outlineLevel="2" thickBot="1" x14ac:dyDescent="0.3">
      <c r="A205" s="801">
        <v>2320</v>
      </c>
      <c r="B205" s="852" t="s">
        <v>68</v>
      </c>
      <c r="C205" s="828">
        <v>2</v>
      </c>
      <c r="D205" s="829">
        <v>0</v>
      </c>
      <c r="E205" s="830" t="s">
        <v>730</v>
      </c>
      <c r="F205" s="832" t="s">
        <v>325</v>
      </c>
      <c r="G205" s="621">
        <f>H205+I205</f>
        <v>0</v>
      </c>
      <c r="H205" s="621">
        <f>H207</f>
        <v>0</v>
      </c>
      <c r="I205" s="621">
        <f>I207</f>
        <v>0</v>
      </c>
    </row>
    <row r="206" spans="1:9" s="641" customFormat="1" ht="10.5" hidden="1" customHeight="1" outlineLevel="2" thickBot="1" x14ac:dyDescent="0.3">
      <c r="A206" s="801"/>
      <c r="B206" s="827"/>
      <c r="C206" s="828"/>
      <c r="D206" s="829"/>
      <c r="E206" s="805" t="s">
        <v>808</v>
      </c>
      <c r="F206" s="832"/>
      <c r="G206" s="621"/>
      <c r="H206" s="621"/>
      <c r="I206" s="621"/>
    </row>
    <row r="207" spans="1:9" s="638" customFormat="1" ht="16.5" hidden="1" outlineLevel="2" thickBot="1" x14ac:dyDescent="0.3">
      <c r="A207" s="801">
        <v>2321</v>
      </c>
      <c r="B207" s="854" t="s">
        <v>68</v>
      </c>
      <c r="C207" s="825">
        <v>2</v>
      </c>
      <c r="D207" s="826">
        <v>1</v>
      </c>
      <c r="E207" s="805" t="s">
        <v>731</v>
      </c>
      <c r="F207" s="838" t="s">
        <v>326</v>
      </c>
      <c r="G207" s="621">
        <f>H207+I207</f>
        <v>0</v>
      </c>
      <c r="H207" s="621">
        <f>H209+H210</f>
        <v>0</v>
      </c>
      <c r="I207" s="621">
        <f>I209+I210</f>
        <v>0</v>
      </c>
    </row>
    <row r="208" spans="1:9" s="638" customFormat="1" ht="36.75" hidden="1" outlineLevel="2" thickBot="1" x14ac:dyDescent="0.3">
      <c r="A208" s="801"/>
      <c r="B208" s="802"/>
      <c r="C208" s="825"/>
      <c r="D208" s="826"/>
      <c r="E208" s="805" t="s">
        <v>12</v>
      </c>
      <c r="F208" s="806"/>
      <c r="G208" s="621"/>
      <c r="H208" s="621"/>
      <c r="I208" s="621"/>
    </row>
    <row r="209" spans="1:9" s="638" customFormat="1" ht="16.5" hidden="1" outlineLevel="2" thickBot="1" x14ac:dyDescent="0.3">
      <c r="A209" s="801"/>
      <c r="B209" s="802"/>
      <c r="C209" s="825"/>
      <c r="D209" s="826"/>
      <c r="E209" s="805" t="s">
        <v>13</v>
      </c>
      <c r="F209" s="806"/>
      <c r="G209" s="621">
        <f>H209+I209</f>
        <v>0</v>
      </c>
      <c r="H209" s="621"/>
      <c r="I209" s="621"/>
    </row>
    <row r="210" spans="1:9" s="638" customFormat="1" ht="16.5" hidden="1" outlineLevel="2" thickBot="1" x14ac:dyDescent="0.3">
      <c r="A210" s="801"/>
      <c r="B210" s="802"/>
      <c r="C210" s="825"/>
      <c r="D210" s="826"/>
      <c r="E210" s="805" t="s">
        <v>13</v>
      </c>
      <c r="F210" s="806"/>
      <c r="G210" s="621">
        <f>H210+I210</f>
        <v>0</v>
      </c>
      <c r="H210" s="621"/>
      <c r="I210" s="621"/>
    </row>
    <row r="211" spans="1:9" s="638" customFormat="1" ht="24.75" hidden="1" outlineLevel="2" thickBot="1" x14ac:dyDescent="0.3">
      <c r="A211" s="801">
        <v>2330</v>
      </c>
      <c r="B211" s="852" t="s">
        <v>68</v>
      </c>
      <c r="C211" s="828">
        <v>3</v>
      </c>
      <c r="D211" s="829">
        <v>0</v>
      </c>
      <c r="E211" s="830" t="s">
        <v>732</v>
      </c>
      <c r="F211" s="832" t="s">
        <v>327</v>
      </c>
      <c r="G211" s="621">
        <f>H211+I211</f>
        <v>0</v>
      </c>
      <c r="H211" s="621">
        <f>H213+H217</f>
        <v>0</v>
      </c>
      <c r="I211" s="621">
        <f>I213+I217</f>
        <v>0</v>
      </c>
    </row>
    <row r="212" spans="1:9" s="641" customFormat="1" ht="10.5" hidden="1" customHeight="1" outlineLevel="2" thickBot="1" x14ac:dyDescent="0.3">
      <c r="A212" s="801"/>
      <c r="B212" s="827"/>
      <c r="C212" s="828"/>
      <c r="D212" s="829"/>
      <c r="E212" s="805" t="s">
        <v>808</v>
      </c>
      <c r="F212" s="832"/>
      <c r="G212" s="621"/>
      <c r="H212" s="621"/>
      <c r="I212" s="621"/>
    </row>
    <row r="213" spans="1:9" s="638" customFormat="1" ht="16.5" hidden="1" outlineLevel="2" thickBot="1" x14ac:dyDescent="0.3">
      <c r="A213" s="801">
        <v>2331</v>
      </c>
      <c r="B213" s="854" t="s">
        <v>68</v>
      </c>
      <c r="C213" s="825">
        <v>3</v>
      </c>
      <c r="D213" s="826">
        <v>1</v>
      </c>
      <c r="E213" s="805" t="s">
        <v>328</v>
      </c>
      <c r="F213" s="855">
        <f>Sheet6!G729+Sheet6!G316+Sheet6!I68+Sheet6!I132+Sheet6!I433+Sheet6!I323+Sheet6!I707</f>
        <v>1189500</v>
      </c>
      <c r="G213" s="621">
        <f>H213+I213</f>
        <v>0</v>
      </c>
      <c r="H213" s="621">
        <f>H215+H216</f>
        <v>0</v>
      </c>
      <c r="I213" s="621">
        <f>I215+I216</f>
        <v>0</v>
      </c>
    </row>
    <row r="214" spans="1:9" s="638" customFormat="1" ht="36.75" hidden="1" outlineLevel="2" thickBot="1" x14ac:dyDescent="0.3">
      <c r="A214" s="801"/>
      <c r="B214" s="802"/>
      <c r="C214" s="825"/>
      <c r="D214" s="826"/>
      <c r="E214" s="805" t="s">
        <v>12</v>
      </c>
      <c r="F214" s="806"/>
      <c r="G214" s="621"/>
      <c r="H214" s="621"/>
      <c r="I214" s="621"/>
    </row>
    <row r="215" spans="1:9" s="638" customFormat="1" ht="16.5" hidden="1" outlineLevel="2" thickBot="1" x14ac:dyDescent="0.3">
      <c r="A215" s="801"/>
      <c r="B215" s="802"/>
      <c r="C215" s="825"/>
      <c r="D215" s="826"/>
      <c r="E215" s="805" t="s">
        <v>13</v>
      </c>
      <c r="F215" s="806"/>
      <c r="G215" s="621">
        <f>H215+I215</f>
        <v>0</v>
      </c>
      <c r="H215" s="621"/>
      <c r="I215" s="621"/>
    </row>
    <row r="216" spans="1:9" s="638" customFormat="1" ht="16.5" hidden="1" outlineLevel="2" thickBot="1" x14ac:dyDescent="0.3">
      <c r="A216" s="801"/>
      <c r="B216" s="802"/>
      <c r="C216" s="825"/>
      <c r="D216" s="826"/>
      <c r="E216" s="805" t="s">
        <v>13</v>
      </c>
      <c r="F216" s="806"/>
      <c r="G216" s="621">
        <f>H216+I216</f>
        <v>0</v>
      </c>
      <c r="H216" s="621"/>
      <c r="I216" s="621"/>
    </row>
    <row r="217" spans="1:9" s="638" customFormat="1" ht="16.5" hidden="1" outlineLevel="2" thickBot="1" x14ac:dyDescent="0.3">
      <c r="A217" s="801">
        <v>2332</v>
      </c>
      <c r="B217" s="854" t="s">
        <v>68</v>
      </c>
      <c r="C217" s="825">
        <v>3</v>
      </c>
      <c r="D217" s="826">
        <v>2</v>
      </c>
      <c r="E217" s="805" t="s">
        <v>733</v>
      </c>
      <c r="F217" s="838"/>
      <c r="G217" s="621">
        <f>H217+I217</f>
        <v>0</v>
      </c>
      <c r="H217" s="621">
        <f>H219+H220</f>
        <v>0</v>
      </c>
      <c r="I217" s="621">
        <f>I219+I220</f>
        <v>0</v>
      </c>
    </row>
    <row r="218" spans="1:9" s="638" customFormat="1" ht="36.75" hidden="1" outlineLevel="2" thickBot="1" x14ac:dyDescent="0.3">
      <c r="A218" s="801"/>
      <c r="B218" s="802"/>
      <c r="C218" s="825"/>
      <c r="D218" s="826"/>
      <c r="E218" s="805" t="s">
        <v>12</v>
      </c>
      <c r="F218" s="806"/>
      <c r="G218" s="621"/>
      <c r="H218" s="621"/>
      <c r="I218" s="621"/>
    </row>
    <row r="219" spans="1:9" s="638" customFormat="1" ht="16.5" hidden="1" outlineLevel="2" thickBot="1" x14ac:dyDescent="0.3">
      <c r="A219" s="801"/>
      <c r="B219" s="802"/>
      <c r="C219" s="825"/>
      <c r="D219" s="826"/>
      <c r="E219" s="805" t="s">
        <v>13</v>
      </c>
      <c r="F219" s="806"/>
      <c r="G219" s="621">
        <f>H219+I219</f>
        <v>0</v>
      </c>
      <c r="H219" s="621"/>
      <c r="I219" s="621"/>
    </row>
    <row r="220" spans="1:9" s="638" customFormat="1" ht="16.5" hidden="1" outlineLevel="2" thickBot="1" x14ac:dyDescent="0.3">
      <c r="A220" s="801"/>
      <c r="B220" s="802"/>
      <c r="C220" s="825"/>
      <c r="D220" s="826"/>
      <c r="E220" s="805" t="s">
        <v>13</v>
      </c>
      <c r="F220" s="806"/>
      <c r="G220" s="621">
        <f>H220+I220</f>
        <v>0</v>
      </c>
      <c r="H220" s="621"/>
      <c r="I220" s="621"/>
    </row>
    <row r="221" spans="1:9" s="638" customFormat="1" ht="16.5" hidden="1" outlineLevel="2" thickBot="1" x14ac:dyDescent="0.3">
      <c r="A221" s="801">
        <v>2340</v>
      </c>
      <c r="B221" s="852" t="s">
        <v>68</v>
      </c>
      <c r="C221" s="828">
        <v>4</v>
      </c>
      <c r="D221" s="829">
        <v>0</v>
      </c>
      <c r="E221" s="830" t="s">
        <v>734</v>
      </c>
      <c r="F221" s="838"/>
      <c r="G221" s="621">
        <f>H221+I221</f>
        <v>0</v>
      </c>
      <c r="H221" s="621">
        <f>H223</f>
        <v>0</v>
      </c>
      <c r="I221" s="621">
        <f>I223</f>
        <v>0</v>
      </c>
    </row>
    <row r="222" spans="1:9" s="641" customFormat="1" ht="10.5" hidden="1" customHeight="1" outlineLevel="2" thickBot="1" x14ac:dyDescent="0.3">
      <c r="A222" s="801"/>
      <c r="B222" s="827"/>
      <c r="C222" s="828"/>
      <c r="D222" s="829"/>
      <c r="E222" s="805" t="s">
        <v>808</v>
      </c>
      <c r="F222" s="832"/>
      <c r="G222" s="621"/>
      <c r="H222" s="621"/>
      <c r="I222" s="621"/>
    </row>
    <row r="223" spans="1:9" s="638" customFormat="1" ht="16.5" hidden="1" outlineLevel="2" thickBot="1" x14ac:dyDescent="0.3">
      <c r="A223" s="801">
        <v>2341</v>
      </c>
      <c r="B223" s="854" t="s">
        <v>68</v>
      </c>
      <c r="C223" s="825">
        <v>4</v>
      </c>
      <c r="D223" s="826">
        <v>1</v>
      </c>
      <c r="E223" s="805" t="s">
        <v>734</v>
      </c>
      <c r="F223" s="838"/>
      <c r="G223" s="621">
        <f>H223+I223</f>
        <v>0</v>
      </c>
      <c r="H223" s="621">
        <f>H225+H226</f>
        <v>0</v>
      </c>
      <c r="I223" s="621">
        <f>I225+I226</f>
        <v>0</v>
      </c>
    </row>
    <row r="224" spans="1:9" s="638" customFormat="1" ht="36.75" hidden="1" outlineLevel="2" thickBot="1" x14ac:dyDescent="0.3">
      <c r="A224" s="801"/>
      <c r="B224" s="802"/>
      <c r="C224" s="825"/>
      <c r="D224" s="826"/>
      <c r="E224" s="805" t="s">
        <v>12</v>
      </c>
      <c r="F224" s="806"/>
      <c r="G224" s="621"/>
      <c r="H224" s="621"/>
      <c r="I224" s="621"/>
    </row>
    <row r="225" spans="1:9" s="638" customFormat="1" ht="16.5" hidden="1" outlineLevel="2" thickBot="1" x14ac:dyDescent="0.3">
      <c r="A225" s="801"/>
      <c r="B225" s="802"/>
      <c r="C225" s="825"/>
      <c r="D225" s="826"/>
      <c r="E225" s="805" t="s">
        <v>13</v>
      </c>
      <c r="F225" s="806"/>
      <c r="G225" s="621">
        <f>H225+I225</f>
        <v>0</v>
      </c>
      <c r="H225" s="621"/>
      <c r="I225" s="621"/>
    </row>
    <row r="226" spans="1:9" s="638" customFormat="1" ht="16.5" hidden="1" outlineLevel="2" thickBot="1" x14ac:dyDescent="0.3">
      <c r="A226" s="801"/>
      <c r="B226" s="802"/>
      <c r="C226" s="825"/>
      <c r="D226" s="826"/>
      <c r="E226" s="805" t="s">
        <v>13</v>
      </c>
      <c r="F226" s="806"/>
      <c r="G226" s="621">
        <f>H226+I226</f>
        <v>0</v>
      </c>
      <c r="H226" s="621"/>
      <c r="I226" s="621"/>
    </row>
    <row r="227" spans="1:9" s="638" customFormat="1" ht="16.5" hidden="1" outlineLevel="2" thickBot="1" x14ac:dyDescent="0.3">
      <c r="A227" s="801">
        <v>2350</v>
      </c>
      <c r="B227" s="852" t="s">
        <v>68</v>
      </c>
      <c r="C227" s="828">
        <v>5</v>
      </c>
      <c r="D227" s="829">
        <v>0</v>
      </c>
      <c r="E227" s="830" t="s">
        <v>330</v>
      </c>
      <c r="F227" s="832" t="s">
        <v>331</v>
      </c>
      <c r="G227" s="621">
        <f>H227+I227</f>
        <v>0</v>
      </c>
      <c r="H227" s="621">
        <f>H229</f>
        <v>0</v>
      </c>
      <c r="I227" s="621">
        <f>I229</f>
        <v>0</v>
      </c>
    </row>
    <row r="228" spans="1:9" s="641" customFormat="1" ht="10.5" hidden="1" customHeight="1" outlineLevel="2" thickBot="1" x14ac:dyDescent="0.3">
      <c r="A228" s="801"/>
      <c r="B228" s="827"/>
      <c r="C228" s="828"/>
      <c r="D228" s="829"/>
      <c r="E228" s="805" t="s">
        <v>808</v>
      </c>
      <c r="F228" s="832"/>
      <c r="G228" s="621"/>
      <c r="H228" s="621"/>
      <c r="I228" s="621"/>
    </row>
    <row r="229" spans="1:9" s="638" customFormat="1" ht="16.5" hidden="1" outlineLevel="2" thickBot="1" x14ac:dyDescent="0.3">
      <c r="A229" s="801">
        <v>2351</v>
      </c>
      <c r="B229" s="854" t="s">
        <v>68</v>
      </c>
      <c r="C229" s="825">
        <v>5</v>
      </c>
      <c r="D229" s="826">
        <v>1</v>
      </c>
      <c r="E229" s="805" t="s">
        <v>332</v>
      </c>
      <c r="F229" s="838" t="s">
        <v>331</v>
      </c>
      <c r="G229" s="621">
        <f>H229+I229</f>
        <v>0</v>
      </c>
      <c r="H229" s="621">
        <f>H231+H232</f>
        <v>0</v>
      </c>
      <c r="I229" s="621">
        <f>I231+I232</f>
        <v>0</v>
      </c>
    </row>
    <row r="230" spans="1:9" s="638" customFormat="1" ht="36.75" hidden="1" outlineLevel="2" thickBot="1" x14ac:dyDescent="0.3">
      <c r="A230" s="801"/>
      <c r="B230" s="802"/>
      <c r="C230" s="825"/>
      <c r="D230" s="826"/>
      <c r="E230" s="805" t="s">
        <v>12</v>
      </c>
      <c r="F230" s="806"/>
      <c r="G230" s="621"/>
      <c r="H230" s="621"/>
      <c r="I230" s="621"/>
    </row>
    <row r="231" spans="1:9" s="638" customFormat="1" ht="16.5" hidden="1" outlineLevel="2" thickBot="1" x14ac:dyDescent="0.3">
      <c r="A231" s="801"/>
      <c r="B231" s="802"/>
      <c r="C231" s="825"/>
      <c r="D231" s="826"/>
      <c r="E231" s="805" t="s">
        <v>13</v>
      </c>
      <c r="F231" s="806"/>
      <c r="G231" s="621">
        <f>H231+I231</f>
        <v>0</v>
      </c>
      <c r="H231" s="621"/>
      <c r="I231" s="621"/>
    </row>
    <row r="232" spans="1:9" s="638" customFormat="1" ht="16.5" hidden="1" outlineLevel="2" thickBot="1" x14ac:dyDescent="0.3">
      <c r="A232" s="801"/>
      <c r="B232" s="802"/>
      <c r="C232" s="825"/>
      <c r="D232" s="826"/>
      <c r="E232" s="805" t="s">
        <v>13</v>
      </c>
      <c r="F232" s="806"/>
      <c r="G232" s="621">
        <f>H232+I232</f>
        <v>0</v>
      </c>
      <c r="H232" s="621"/>
      <c r="I232" s="621"/>
    </row>
    <row r="233" spans="1:9" s="638" customFormat="1" ht="36.75" hidden="1" outlineLevel="2" thickBot="1" x14ac:dyDescent="0.3">
      <c r="A233" s="801">
        <v>2360</v>
      </c>
      <c r="B233" s="852" t="s">
        <v>68</v>
      </c>
      <c r="C233" s="828">
        <v>6</v>
      </c>
      <c r="D233" s="829">
        <v>0</v>
      </c>
      <c r="E233" s="830" t="s">
        <v>847</v>
      </c>
      <c r="F233" s="832" t="s">
        <v>333</v>
      </c>
      <c r="G233" s="621">
        <f>H233+I233</f>
        <v>0</v>
      </c>
      <c r="H233" s="621">
        <f>H235</f>
        <v>0</v>
      </c>
      <c r="I233" s="621">
        <f>I235</f>
        <v>0</v>
      </c>
    </row>
    <row r="234" spans="1:9" s="641" customFormat="1" ht="10.5" hidden="1" customHeight="1" outlineLevel="2" thickBot="1" x14ac:dyDescent="0.3">
      <c r="A234" s="801"/>
      <c r="B234" s="827"/>
      <c r="C234" s="828"/>
      <c r="D234" s="829"/>
      <c r="E234" s="805" t="s">
        <v>808</v>
      </c>
      <c r="F234" s="832"/>
      <c r="G234" s="621"/>
      <c r="H234" s="621"/>
      <c r="I234" s="621"/>
    </row>
    <row r="235" spans="1:9" s="638" customFormat="1" ht="36.75" hidden="1" outlineLevel="2" thickBot="1" x14ac:dyDescent="0.3">
      <c r="A235" s="801">
        <v>2361</v>
      </c>
      <c r="B235" s="854" t="s">
        <v>68</v>
      </c>
      <c r="C235" s="825">
        <v>6</v>
      </c>
      <c r="D235" s="826">
        <v>1</v>
      </c>
      <c r="E235" s="805" t="s">
        <v>847</v>
      </c>
      <c r="F235" s="838" t="s">
        <v>334</v>
      </c>
      <c r="G235" s="621">
        <f>H235+I235</f>
        <v>0</v>
      </c>
      <c r="H235" s="621">
        <f>H237+H238</f>
        <v>0</v>
      </c>
      <c r="I235" s="621">
        <f>I237+I238</f>
        <v>0</v>
      </c>
    </row>
    <row r="236" spans="1:9" s="638" customFormat="1" ht="36.75" hidden="1" outlineLevel="2" thickBot="1" x14ac:dyDescent="0.3">
      <c r="A236" s="801"/>
      <c r="B236" s="802"/>
      <c r="C236" s="825"/>
      <c r="D236" s="826"/>
      <c r="E236" s="805" t="s">
        <v>12</v>
      </c>
      <c r="F236" s="806"/>
      <c r="G236" s="621"/>
      <c r="H236" s="621"/>
      <c r="I236" s="621"/>
    </row>
    <row r="237" spans="1:9" s="638" customFormat="1" ht="16.5" hidden="1" outlineLevel="2" thickBot="1" x14ac:dyDescent="0.3">
      <c r="A237" s="801"/>
      <c r="B237" s="802"/>
      <c r="C237" s="825"/>
      <c r="D237" s="826"/>
      <c r="E237" s="805" t="s">
        <v>13</v>
      </c>
      <c r="F237" s="806"/>
      <c r="G237" s="621">
        <f>H237+I237</f>
        <v>0</v>
      </c>
      <c r="H237" s="621"/>
      <c r="I237" s="621"/>
    </row>
    <row r="238" spans="1:9" s="638" customFormat="1" ht="16.5" hidden="1" outlineLevel="2" thickBot="1" x14ac:dyDescent="0.3">
      <c r="A238" s="801"/>
      <c r="B238" s="802"/>
      <c r="C238" s="825"/>
      <c r="D238" s="826"/>
      <c r="E238" s="805" t="s">
        <v>13</v>
      </c>
      <c r="F238" s="806"/>
      <c r="G238" s="621">
        <f>H238+I238</f>
        <v>0</v>
      </c>
      <c r="H238" s="621"/>
      <c r="I238" s="621"/>
    </row>
    <row r="239" spans="1:9" s="638" customFormat="1" ht="29.25" hidden="1" outlineLevel="2" thickBot="1" x14ac:dyDescent="0.3">
      <c r="A239" s="801">
        <v>2370</v>
      </c>
      <c r="B239" s="852" t="s">
        <v>68</v>
      </c>
      <c r="C239" s="828">
        <v>7</v>
      </c>
      <c r="D239" s="829">
        <v>0</v>
      </c>
      <c r="E239" s="830" t="s">
        <v>849</v>
      </c>
      <c r="F239" s="832" t="s">
        <v>335</v>
      </c>
      <c r="G239" s="621">
        <f>H239+I239</f>
        <v>0</v>
      </c>
      <c r="H239" s="621">
        <f>H241</f>
        <v>0</v>
      </c>
      <c r="I239" s="621">
        <f>I241</f>
        <v>0</v>
      </c>
    </row>
    <row r="240" spans="1:9" s="641" customFormat="1" ht="10.5" hidden="1" customHeight="1" outlineLevel="2" thickBot="1" x14ac:dyDescent="0.3">
      <c r="A240" s="801"/>
      <c r="B240" s="827"/>
      <c r="C240" s="828"/>
      <c r="D240" s="829"/>
      <c r="E240" s="805" t="s">
        <v>808</v>
      </c>
      <c r="F240" s="832"/>
      <c r="G240" s="621"/>
      <c r="H240" s="621"/>
      <c r="I240" s="621"/>
    </row>
    <row r="241" spans="1:9" s="638" customFormat="1" ht="24.75" hidden="1" outlineLevel="2" thickBot="1" x14ac:dyDescent="0.3">
      <c r="A241" s="801">
        <v>2371</v>
      </c>
      <c r="B241" s="854" t="s">
        <v>68</v>
      </c>
      <c r="C241" s="825">
        <v>7</v>
      </c>
      <c r="D241" s="826">
        <v>1</v>
      </c>
      <c r="E241" s="805" t="s">
        <v>849</v>
      </c>
      <c r="F241" s="838" t="s">
        <v>336</v>
      </c>
      <c r="G241" s="621">
        <f>H241+I241</f>
        <v>0</v>
      </c>
      <c r="H241" s="621">
        <f>H243+H244</f>
        <v>0</v>
      </c>
      <c r="I241" s="621">
        <f>I243+I244</f>
        <v>0</v>
      </c>
    </row>
    <row r="242" spans="1:9" s="638" customFormat="1" ht="36.75" hidden="1" outlineLevel="2" thickBot="1" x14ac:dyDescent="0.3">
      <c r="A242" s="801"/>
      <c r="B242" s="802"/>
      <c r="C242" s="825"/>
      <c r="D242" s="826"/>
      <c r="E242" s="805" t="s">
        <v>12</v>
      </c>
      <c r="F242" s="806"/>
      <c r="G242" s="621"/>
      <c r="H242" s="621"/>
      <c r="I242" s="621"/>
    </row>
    <row r="243" spans="1:9" s="638" customFormat="1" ht="16.5" hidden="1" outlineLevel="2" thickBot="1" x14ac:dyDescent="0.3">
      <c r="A243" s="801"/>
      <c r="B243" s="802"/>
      <c r="C243" s="825"/>
      <c r="D243" s="826"/>
      <c r="E243" s="805" t="s">
        <v>13</v>
      </c>
      <c r="F243" s="806"/>
      <c r="G243" s="621">
        <f>H243+I243</f>
        <v>0</v>
      </c>
      <c r="H243" s="621"/>
      <c r="I243" s="621"/>
    </row>
    <row r="244" spans="1:9" s="638" customFormat="1" ht="16.5" hidden="1" outlineLevel="2" thickBot="1" x14ac:dyDescent="0.3">
      <c r="A244" s="801"/>
      <c r="B244" s="802"/>
      <c r="C244" s="825"/>
      <c r="D244" s="826"/>
      <c r="E244" s="805" t="s">
        <v>13</v>
      </c>
      <c r="F244" s="806"/>
      <c r="G244" s="621">
        <f>H244+I244</f>
        <v>0</v>
      </c>
      <c r="H244" s="621"/>
      <c r="I244" s="621"/>
    </row>
    <row r="245" spans="1:9" s="845" customFormat="1" ht="45" customHeight="1" collapsed="1" thickBot="1" x14ac:dyDescent="0.25">
      <c r="A245" s="841">
        <v>2400</v>
      </c>
      <c r="B245" s="852" t="s">
        <v>72</v>
      </c>
      <c r="C245" s="828">
        <v>0</v>
      </c>
      <c r="D245" s="829">
        <v>0</v>
      </c>
      <c r="E245" s="853" t="s">
        <v>870</v>
      </c>
      <c r="F245" s="843" t="s">
        <v>337</v>
      </c>
      <c r="G245" s="709">
        <f>H245+I245</f>
        <v>-513800</v>
      </c>
      <c r="H245" s="709">
        <f>H247+H257+H282+H296+H310+H342+H348+H366+H384</f>
        <v>11200</v>
      </c>
      <c r="I245" s="856">
        <f>I257+I282+I296+I310+I348+I384</f>
        <v>-525000</v>
      </c>
    </row>
    <row r="246" spans="1:9" s="638" customFormat="1" ht="11.25" customHeight="1" thickBot="1" x14ac:dyDescent="0.3">
      <c r="A246" s="846"/>
      <c r="B246" s="827"/>
      <c r="C246" s="847"/>
      <c r="D246" s="848"/>
      <c r="E246" s="805" t="s">
        <v>807</v>
      </c>
      <c r="F246" s="849"/>
      <c r="G246" s="709"/>
      <c r="H246" s="709"/>
      <c r="I246" s="857"/>
    </row>
    <row r="247" spans="1:9" s="638" customFormat="1" ht="36.75" hidden="1" outlineLevel="1" thickBot="1" x14ac:dyDescent="0.3">
      <c r="A247" s="801">
        <v>2410</v>
      </c>
      <c r="B247" s="852" t="s">
        <v>72</v>
      </c>
      <c r="C247" s="828">
        <v>1</v>
      </c>
      <c r="D247" s="829">
        <v>0</v>
      </c>
      <c r="E247" s="830" t="s">
        <v>338</v>
      </c>
      <c r="F247" s="832" t="s">
        <v>341</v>
      </c>
      <c r="G247" s="710">
        <f>H247+I247</f>
        <v>0</v>
      </c>
      <c r="H247" s="710">
        <f>H249+H269</f>
        <v>0</v>
      </c>
      <c r="I247" s="856">
        <f>I249+I269</f>
        <v>0</v>
      </c>
    </row>
    <row r="248" spans="1:9" s="641" customFormat="1" ht="10.5" hidden="1" customHeight="1" outlineLevel="1" thickBot="1" x14ac:dyDescent="0.3">
      <c r="A248" s="801"/>
      <c r="B248" s="827"/>
      <c r="C248" s="828"/>
      <c r="D248" s="829"/>
      <c r="E248" s="805" t="s">
        <v>808</v>
      </c>
      <c r="F248" s="832"/>
      <c r="G248" s="710"/>
      <c r="H248" s="710"/>
      <c r="I248" s="856"/>
    </row>
    <row r="249" spans="1:9" s="638" customFormat="1" ht="24.75" hidden="1" outlineLevel="1" thickBot="1" x14ac:dyDescent="0.3">
      <c r="A249" s="801">
        <v>2411</v>
      </c>
      <c r="B249" s="854" t="s">
        <v>72</v>
      </c>
      <c r="C249" s="825">
        <v>1</v>
      </c>
      <c r="D249" s="826">
        <v>1</v>
      </c>
      <c r="E249" s="805" t="s">
        <v>342</v>
      </c>
      <c r="F249" s="806" t="s">
        <v>343</v>
      </c>
      <c r="G249" s="710">
        <f>H249+I249</f>
        <v>0</v>
      </c>
      <c r="H249" s="710">
        <f>H251+H252</f>
        <v>0</v>
      </c>
      <c r="I249" s="856">
        <f>I251+I252</f>
        <v>0</v>
      </c>
    </row>
    <row r="250" spans="1:9" s="638" customFormat="1" ht="36.75" hidden="1" outlineLevel="1" thickBot="1" x14ac:dyDescent="0.3">
      <c r="A250" s="801"/>
      <c r="B250" s="802"/>
      <c r="C250" s="825"/>
      <c r="D250" s="826"/>
      <c r="E250" s="805" t="s">
        <v>12</v>
      </c>
      <c r="F250" s="806"/>
      <c r="G250" s="710"/>
      <c r="H250" s="710"/>
      <c r="I250" s="856"/>
    </row>
    <row r="251" spans="1:9" s="638" customFormat="1" ht="16.5" hidden="1" outlineLevel="1" thickBot="1" x14ac:dyDescent="0.3">
      <c r="A251" s="801"/>
      <c r="B251" s="802"/>
      <c r="C251" s="825"/>
      <c r="D251" s="826"/>
      <c r="E251" s="805" t="s">
        <v>13</v>
      </c>
      <c r="F251" s="806"/>
      <c r="G251" s="710">
        <f>H251+I251</f>
        <v>0</v>
      </c>
      <c r="H251" s="710"/>
      <c r="I251" s="856"/>
    </row>
    <row r="252" spans="1:9" s="638" customFormat="1" ht="16.5" hidden="1" outlineLevel="1" thickBot="1" x14ac:dyDescent="0.3">
      <c r="A252" s="801"/>
      <c r="B252" s="802"/>
      <c r="C252" s="825"/>
      <c r="D252" s="826"/>
      <c r="E252" s="805" t="s">
        <v>13</v>
      </c>
      <c r="F252" s="806"/>
      <c r="G252" s="710">
        <f>H252+I252</f>
        <v>0</v>
      </c>
      <c r="H252" s="710"/>
      <c r="I252" s="856"/>
    </row>
    <row r="253" spans="1:9" s="638" customFormat="1" ht="24.75" hidden="1" outlineLevel="1" thickBot="1" x14ac:dyDescent="0.3">
      <c r="A253" s="801">
        <v>2412</v>
      </c>
      <c r="B253" s="854" t="s">
        <v>72</v>
      </c>
      <c r="C253" s="825">
        <v>1</v>
      </c>
      <c r="D253" s="826">
        <v>2</v>
      </c>
      <c r="E253" s="805" t="s">
        <v>344</v>
      </c>
      <c r="F253" s="838" t="s">
        <v>345</v>
      </c>
      <c r="G253" s="710">
        <f>H253+I253</f>
        <v>0</v>
      </c>
      <c r="H253" s="710">
        <f>H255+H256</f>
        <v>0</v>
      </c>
      <c r="I253" s="856">
        <f>I255+I256</f>
        <v>0</v>
      </c>
    </row>
    <row r="254" spans="1:9" s="638" customFormat="1" ht="36.75" hidden="1" outlineLevel="1" thickBot="1" x14ac:dyDescent="0.3">
      <c r="A254" s="801"/>
      <c r="B254" s="802"/>
      <c r="C254" s="825"/>
      <c r="D254" s="826"/>
      <c r="E254" s="805" t="s">
        <v>12</v>
      </c>
      <c r="F254" s="806"/>
      <c r="G254" s="710"/>
      <c r="H254" s="710"/>
      <c r="I254" s="856"/>
    </row>
    <row r="255" spans="1:9" s="638" customFormat="1" ht="16.5" hidden="1" outlineLevel="1" thickBot="1" x14ac:dyDescent="0.3">
      <c r="A255" s="801"/>
      <c r="B255" s="802"/>
      <c r="C255" s="825"/>
      <c r="D255" s="826"/>
      <c r="E255" s="805" t="s">
        <v>13</v>
      </c>
      <c r="F255" s="806"/>
      <c r="G255" s="710">
        <f>H255+I255</f>
        <v>0</v>
      </c>
      <c r="H255" s="710"/>
      <c r="I255" s="856"/>
    </row>
    <row r="256" spans="1:9" s="638" customFormat="1" ht="16.5" hidden="1" outlineLevel="1" thickBot="1" x14ac:dyDescent="0.3">
      <c r="A256" s="801"/>
      <c r="B256" s="802"/>
      <c r="C256" s="825"/>
      <c r="D256" s="826"/>
      <c r="E256" s="805" t="s">
        <v>13</v>
      </c>
      <c r="F256" s="806"/>
      <c r="G256" s="710">
        <f>H256+I256</f>
        <v>0</v>
      </c>
      <c r="H256" s="710"/>
      <c r="I256" s="856"/>
    </row>
    <row r="257" spans="1:9" s="638" customFormat="1" ht="36.75" collapsed="1" thickBot="1" x14ac:dyDescent="0.3">
      <c r="A257" s="801">
        <v>2420</v>
      </c>
      <c r="B257" s="852" t="s">
        <v>72</v>
      </c>
      <c r="C257" s="828">
        <v>2</v>
      </c>
      <c r="D257" s="829">
        <v>0</v>
      </c>
      <c r="E257" s="830" t="s">
        <v>346</v>
      </c>
      <c r="F257" s="832" t="s">
        <v>347</v>
      </c>
      <c r="G257" s="709">
        <f>H257+I257</f>
        <v>36000</v>
      </c>
      <c r="H257" s="709">
        <f>H259+H269+H273+H277</f>
        <v>11000</v>
      </c>
      <c r="I257" s="856">
        <f>I259+I269+I273+I277</f>
        <v>25000</v>
      </c>
    </row>
    <row r="258" spans="1:9" s="641" customFormat="1" ht="18" customHeight="1" thickBot="1" x14ac:dyDescent="0.3">
      <c r="A258" s="801"/>
      <c r="B258" s="827"/>
      <c r="C258" s="828"/>
      <c r="D258" s="829"/>
      <c r="E258" s="805" t="s">
        <v>808</v>
      </c>
      <c r="F258" s="832"/>
      <c r="G258" s="709"/>
      <c r="H258" s="709"/>
      <c r="I258" s="856"/>
    </row>
    <row r="259" spans="1:9" s="638" customFormat="1" ht="16.5" thickBot="1" x14ac:dyDescent="0.3">
      <c r="A259" s="801">
        <v>2421</v>
      </c>
      <c r="B259" s="854" t="s">
        <v>72</v>
      </c>
      <c r="C259" s="825">
        <v>2</v>
      </c>
      <c r="D259" s="826">
        <v>1</v>
      </c>
      <c r="E259" s="805" t="s">
        <v>348</v>
      </c>
      <c r="F259" s="838" t="s">
        <v>349</v>
      </c>
      <c r="G259" s="709">
        <f>H259+I259</f>
        <v>5000</v>
      </c>
      <c r="H259" s="709">
        <f>H261+H263+H265+H266+H267+H268+H262+H264</f>
        <v>5000</v>
      </c>
      <c r="I259" s="856">
        <f>I261+I263+I265+I266+I267+I268</f>
        <v>0</v>
      </c>
    </row>
    <row r="260" spans="1:9" s="638" customFormat="1" ht="23.25" customHeight="1" thickBot="1" x14ac:dyDescent="0.3">
      <c r="A260" s="801"/>
      <c r="B260" s="802"/>
      <c r="C260" s="825"/>
      <c r="D260" s="826"/>
      <c r="E260" s="805" t="s">
        <v>12</v>
      </c>
      <c r="F260" s="806"/>
      <c r="G260" s="621"/>
      <c r="H260" s="621"/>
      <c r="I260" s="858"/>
    </row>
    <row r="261" spans="1:9" s="638" customFormat="1" ht="24" hidden="1" customHeight="1" thickBot="1" x14ac:dyDescent="0.3">
      <c r="A261" s="801"/>
      <c r="B261" s="802"/>
      <c r="C261" s="825"/>
      <c r="D261" s="826"/>
      <c r="E261" s="805">
        <v>4111</v>
      </c>
      <c r="F261" s="806"/>
      <c r="G261" s="709">
        <f t="shared" ref="G261:G269" si="6">H261+I261</f>
        <v>0</v>
      </c>
      <c r="H261" s="709"/>
      <c r="I261" s="856"/>
    </row>
    <row r="262" spans="1:9" s="638" customFormat="1" ht="18.75" customHeight="1" thickBot="1" x14ac:dyDescent="0.3">
      <c r="A262" s="801"/>
      <c r="B262" s="802"/>
      <c r="C262" s="825"/>
      <c r="D262" s="826"/>
      <c r="E262" s="805">
        <v>4239</v>
      </c>
      <c r="F262" s="806"/>
      <c r="G262" s="709">
        <f t="shared" si="6"/>
        <v>5000</v>
      </c>
      <c r="H262" s="709">
        <v>5000</v>
      </c>
      <c r="I262" s="856"/>
    </row>
    <row r="263" spans="1:9" s="638" customFormat="1" ht="24" hidden="1" customHeight="1" thickBot="1" x14ac:dyDescent="0.3">
      <c r="A263" s="801"/>
      <c r="B263" s="802"/>
      <c r="C263" s="825"/>
      <c r="D263" s="826"/>
      <c r="E263" s="805">
        <v>4264</v>
      </c>
      <c r="F263" s="806"/>
      <c r="G263" s="709">
        <f t="shared" si="6"/>
        <v>0</v>
      </c>
      <c r="H263" s="709"/>
      <c r="I263" s="856"/>
    </row>
    <row r="264" spans="1:9" s="638" customFormat="1" ht="24" hidden="1" customHeight="1" thickBot="1" x14ac:dyDescent="0.3">
      <c r="A264" s="801"/>
      <c r="B264" s="802"/>
      <c r="C264" s="825"/>
      <c r="D264" s="826"/>
      <c r="E264" s="805">
        <v>4729</v>
      </c>
      <c r="F264" s="806"/>
      <c r="G264" s="709">
        <f t="shared" si="6"/>
        <v>0</v>
      </c>
      <c r="H264" s="709"/>
      <c r="I264" s="856"/>
    </row>
    <row r="265" spans="1:9" s="638" customFormat="1" ht="21" hidden="1" customHeight="1" thickBot="1" x14ac:dyDescent="0.3">
      <c r="A265" s="801"/>
      <c r="B265" s="802"/>
      <c r="C265" s="825"/>
      <c r="D265" s="826"/>
      <c r="E265" s="805">
        <v>5113</v>
      </c>
      <c r="F265" s="806"/>
      <c r="G265" s="710">
        <f t="shared" si="6"/>
        <v>0</v>
      </c>
      <c r="H265" s="709"/>
      <c r="I265" s="856"/>
    </row>
    <row r="266" spans="1:9" s="638" customFormat="1" ht="21" hidden="1" customHeight="1" thickBot="1" x14ac:dyDescent="0.3">
      <c r="A266" s="801"/>
      <c r="B266" s="802"/>
      <c r="C266" s="825"/>
      <c r="D266" s="826"/>
      <c r="E266" s="805" t="s">
        <v>13</v>
      </c>
      <c r="F266" s="806"/>
      <c r="G266" s="622">
        <f t="shared" si="6"/>
        <v>0</v>
      </c>
      <c r="H266" s="621"/>
      <c r="I266" s="858"/>
    </row>
    <row r="267" spans="1:9" s="638" customFormat="1" ht="21" hidden="1" customHeight="1" thickBot="1" x14ac:dyDescent="0.3">
      <c r="A267" s="801"/>
      <c r="B267" s="802"/>
      <c r="C267" s="825"/>
      <c r="D267" s="826"/>
      <c r="E267" s="805" t="s">
        <v>13</v>
      </c>
      <c r="F267" s="806"/>
      <c r="G267" s="622">
        <f t="shared" si="6"/>
        <v>0</v>
      </c>
      <c r="H267" s="621"/>
      <c r="I267" s="858"/>
    </row>
    <row r="268" spans="1:9" s="638" customFormat="1" ht="21" hidden="1" customHeight="1" thickBot="1" x14ac:dyDescent="0.3">
      <c r="A268" s="801"/>
      <c r="B268" s="802"/>
      <c r="C268" s="825"/>
      <c r="D268" s="826"/>
      <c r="E268" s="805" t="s">
        <v>13</v>
      </c>
      <c r="F268" s="806"/>
      <c r="G268" s="622">
        <f t="shared" si="6"/>
        <v>0</v>
      </c>
      <c r="H268" s="621"/>
      <c r="I268" s="858"/>
    </row>
    <row r="269" spans="1:9" s="638" customFormat="1" ht="21" customHeight="1" outlineLevel="1" thickBot="1" x14ac:dyDescent="0.3">
      <c r="A269" s="801">
        <v>2422</v>
      </c>
      <c r="B269" s="854" t="s">
        <v>72</v>
      </c>
      <c r="C269" s="825">
        <v>2</v>
      </c>
      <c r="D269" s="826">
        <v>2</v>
      </c>
      <c r="E269" s="805" t="s">
        <v>350</v>
      </c>
      <c r="F269" s="838" t="s">
        <v>351</v>
      </c>
      <c r="G269" s="622">
        <f t="shared" si="6"/>
        <v>0</v>
      </c>
      <c r="H269" s="621">
        <f>H271+H272</f>
        <v>0</v>
      </c>
      <c r="I269" s="858">
        <f>I271+I272</f>
        <v>0</v>
      </c>
    </row>
    <row r="270" spans="1:9" s="638" customFormat="1" ht="21" customHeight="1" outlineLevel="1" thickBot="1" x14ac:dyDescent="0.3">
      <c r="A270" s="801"/>
      <c r="B270" s="802"/>
      <c r="C270" s="825"/>
      <c r="D270" s="826"/>
      <c r="E270" s="805" t="s">
        <v>12</v>
      </c>
      <c r="F270" s="806"/>
      <c r="G270" s="622"/>
      <c r="H270" s="621"/>
      <c r="I270" s="858"/>
    </row>
    <row r="271" spans="1:9" s="638" customFormat="1" ht="21" customHeight="1" outlineLevel="1" thickBot="1" x14ac:dyDescent="0.3">
      <c r="A271" s="801"/>
      <c r="B271" s="802"/>
      <c r="C271" s="825"/>
      <c r="D271" s="826"/>
      <c r="E271" s="805" t="s">
        <v>13</v>
      </c>
      <c r="F271" s="806"/>
      <c r="G271" s="622">
        <f>H271+I271</f>
        <v>0</v>
      </c>
      <c r="H271" s="621"/>
      <c r="I271" s="858"/>
    </row>
    <row r="272" spans="1:9" s="638" customFormat="1" ht="21" customHeight="1" outlineLevel="1" thickBot="1" x14ac:dyDescent="0.3">
      <c r="A272" s="801"/>
      <c r="B272" s="802"/>
      <c r="C272" s="825"/>
      <c r="D272" s="826"/>
      <c r="E272" s="805" t="s">
        <v>13</v>
      </c>
      <c r="F272" s="806"/>
      <c r="G272" s="622">
        <f>H272+I272</f>
        <v>0</v>
      </c>
      <c r="H272" s="621"/>
      <c r="I272" s="858"/>
    </row>
    <row r="273" spans="1:10" s="638" customFormat="1" ht="21" customHeight="1" outlineLevel="1" thickBot="1" x14ac:dyDescent="0.3">
      <c r="A273" s="801">
        <v>2423</v>
      </c>
      <c r="B273" s="854" t="s">
        <v>72</v>
      </c>
      <c r="C273" s="825">
        <v>2</v>
      </c>
      <c r="D273" s="826">
        <v>3</v>
      </c>
      <c r="E273" s="805" t="s">
        <v>352</v>
      </c>
      <c r="F273" s="838" t="s">
        <v>353</v>
      </c>
      <c r="G273" s="622">
        <f>H273+I273</f>
        <v>0</v>
      </c>
      <c r="H273" s="621">
        <f>H275+H276</f>
        <v>0</v>
      </c>
      <c r="I273" s="858">
        <f>I275+I276</f>
        <v>0</v>
      </c>
    </row>
    <row r="274" spans="1:10" s="638" customFormat="1" ht="21" customHeight="1" outlineLevel="1" thickBot="1" x14ac:dyDescent="0.3">
      <c r="A274" s="801"/>
      <c r="B274" s="802"/>
      <c r="C274" s="825"/>
      <c r="D274" s="826"/>
      <c r="E274" s="805" t="s">
        <v>12</v>
      </c>
      <c r="F274" s="806"/>
      <c r="G274" s="622"/>
      <c r="H274" s="621"/>
      <c r="I274" s="858"/>
    </row>
    <row r="275" spans="1:10" s="638" customFormat="1" ht="21" customHeight="1" outlineLevel="1" thickBot="1" x14ac:dyDescent="0.3">
      <c r="A275" s="801"/>
      <c r="B275" s="802"/>
      <c r="C275" s="825"/>
      <c r="D275" s="826"/>
      <c r="E275" s="805" t="s">
        <v>13</v>
      </c>
      <c r="F275" s="806"/>
      <c r="G275" s="622">
        <f>H275+I275</f>
        <v>0</v>
      </c>
      <c r="H275" s="621"/>
      <c r="I275" s="858"/>
    </row>
    <row r="276" spans="1:10" s="638" customFormat="1" ht="21" customHeight="1" outlineLevel="1" thickBot="1" x14ac:dyDescent="0.3">
      <c r="A276" s="801"/>
      <c r="B276" s="802"/>
      <c r="C276" s="825"/>
      <c r="D276" s="826"/>
      <c r="E276" s="805" t="s">
        <v>13</v>
      </c>
      <c r="F276" s="806"/>
      <c r="G276" s="622">
        <f>H276+I276</f>
        <v>0</v>
      </c>
      <c r="H276" s="621"/>
      <c r="I276" s="858"/>
    </row>
    <row r="277" spans="1:10" s="638" customFormat="1" ht="21" customHeight="1" outlineLevel="1" thickBot="1" x14ac:dyDescent="0.3">
      <c r="A277" s="801">
        <v>2424</v>
      </c>
      <c r="B277" s="854" t="s">
        <v>72</v>
      </c>
      <c r="C277" s="825">
        <v>2</v>
      </c>
      <c r="D277" s="826">
        <v>4</v>
      </c>
      <c r="E277" s="805" t="s">
        <v>73</v>
      </c>
      <c r="F277" s="838"/>
      <c r="G277" s="710">
        <f>H277+I277</f>
        <v>31000</v>
      </c>
      <c r="H277" s="709">
        <f>H279+H281+H280</f>
        <v>6000</v>
      </c>
      <c r="I277" s="856">
        <f>I281</f>
        <v>25000</v>
      </c>
    </row>
    <row r="278" spans="1:10" s="638" customFormat="1" ht="21" customHeight="1" outlineLevel="1" thickBot="1" x14ac:dyDescent="0.3">
      <c r="A278" s="801"/>
      <c r="B278" s="802"/>
      <c r="C278" s="825"/>
      <c r="D278" s="826"/>
      <c r="E278" s="805" t="s">
        <v>12</v>
      </c>
      <c r="F278" s="806"/>
      <c r="G278" s="622"/>
      <c r="H278" s="621"/>
      <c r="I278" s="858"/>
    </row>
    <row r="279" spans="1:10" s="638" customFormat="1" ht="27" customHeight="1" outlineLevel="1" thickBot="1" x14ac:dyDescent="0.3">
      <c r="A279" s="801"/>
      <c r="B279" s="802"/>
      <c r="C279" s="825"/>
      <c r="D279" s="826"/>
      <c r="E279" s="805">
        <v>4213</v>
      </c>
      <c r="F279" s="806"/>
      <c r="G279" s="710">
        <f>H279+I279</f>
        <v>1000</v>
      </c>
      <c r="H279" s="709">
        <v>1000</v>
      </c>
      <c r="I279" s="856"/>
    </row>
    <row r="280" spans="1:10" s="638" customFormat="1" ht="27" customHeight="1" outlineLevel="1" thickBot="1" x14ac:dyDescent="0.3">
      <c r="A280" s="801"/>
      <c r="B280" s="802"/>
      <c r="C280" s="825"/>
      <c r="D280" s="826"/>
      <c r="E280" s="805">
        <v>4239</v>
      </c>
      <c r="F280" s="806"/>
      <c r="G280" s="710">
        <f>H280+I280</f>
        <v>5000</v>
      </c>
      <c r="H280" s="709">
        <v>5000</v>
      </c>
      <c r="I280" s="856"/>
    </row>
    <row r="281" spans="1:10" s="638" customFormat="1" ht="27" customHeight="1" outlineLevel="1" thickBot="1" x14ac:dyDescent="0.3">
      <c r="A281" s="801"/>
      <c r="B281" s="802"/>
      <c r="C281" s="825"/>
      <c r="D281" s="826"/>
      <c r="E281" s="805">
        <v>5113</v>
      </c>
      <c r="F281" s="806"/>
      <c r="G281" s="710">
        <f>H281+I281</f>
        <v>25000</v>
      </c>
      <c r="H281" s="859"/>
      <c r="I281" s="856">
        <v>25000</v>
      </c>
      <c r="J281" s="860"/>
    </row>
    <row r="282" spans="1:10" s="638" customFormat="1" ht="27" customHeight="1" outlineLevel="1" thickBot="1" x14ac:dyDescent="0.3">
      <c r="A282" s="801">
        <v>2430</v>
      </c>
      <c r="B282" s="852" t="s">
        <v>72</v>
      </c>
      <c r="C282" s="828">
        <v>3</v>
      </c>
      <c r="D282" s="829">
        <v>0</v>
      </c>
      <c r="E282" s="830" t="s">
        <v>354</v>
      </c>
      <c r="F282" s="832" t="s">
        <v>355</v>
      </c>
      <c r="G282" s="622">
        <f>H282+I282</f>
        <v>0</v>
      </c>
      <c r="H282" s="621">
        <f>H284+H288+H292</f>
        <v>0</v>
      </c>
      <c r="I282" s="858">
        <f>I284+I288+I292</f>
        <v>0</v>
      </c>
    </row>
    <row r="283" spans="1:10" s="641" customFormat="1" ht="27" customHeight="1" outlineLevel="1" thickBot="1" x14ac:dyDescent="0.3">
      <c r="A283" s="801"/>
      <c r="B283" s="827"/>
      <c r="C283" s="828"/>
      <c r="D283" s="829"/>
      <c r="E283" s="805" t="s">
        <v>808</v>
      </c>
      <c r="F283" s="832"/>
      <c r="G283" s="622"/>
      <c r="H283" s="621"/>
      <c r="I283" s="858"/>
    </row>
    <row r="284" spans="1:10" s="638" customFormat="1" ht="27" customHeight="1" outlineLevel="1" thickBot="1" x14ac:dyDescent="0.3">
      <c r="A284" s="801">
        <v>2431</v>
      </c>
      <c r="B284" s="854" t="s">
        <v>72</v>
      </c>
      <c r="C284" s="825">
        <v>3</v>
      </c>
      <c r="D284" s="826">
        <v>1</v>
      </c>
      <c r="E284" s="805" t="s">
        <v>356</v>
      </c>
      <c r="F284" s="838" t="s">
        <v>357</v>
      </c>
      <c r="G284" s="622">
        <f>H284+I284</f>
        <v>0</v>
      </c>
      <c r="H284" s="621">
        <f>H286+H287</f>
        <v>0</v>
      </c>
      <c r="I284" s="858">
        <f>I286+I287</f>
        <v>0</v>
      </c>
    </row>
    <row r="285" spans="1:10" s="638" customFormat="1" ht="27" customHeight="1" outlineLevel="1" thickBot="1" x14ac:dyDescent="0.3">
      <c r="A285" s="801"/>
      <c r="B285" s="802"/>
      <c r="C285" s="825"/>
      <c r="D285" s="826"/>
      <c r="E285" s="805" t="s">
        <v>12</v>
      </c>
      <c r="F285" s="806"/>
      <c r="G285" s="622"/>
      <c r="H285" s="621"/>
      <c r="I285" s="858"/>
    </row>
    <row r="286" spans="1:10" s="638" customFormat="1" ht="27" customHeight="1" outlineLevel="1" thickBot="1" x14ac:dyDescent="0.3">
      <c r="A286" s="801"/>
      <c r="B286" s="802"/>
      <c r="C286" s="825"/>
      <c r="D286" s="826"/>
      <c r="E286" s="805" t="s">
        <v>13</v>
      </c>
      <c r="F286" s="806"/>
      <c r="G286" s="622">
        <f>H286+I286</f>
        <v>0</v>
      </c>
      <c r="H286" s="621"/>
      <c r="I286" s="858"/>
    </row>
    <row r="287" spans="1:10" s="638" customFormat="1" ht="27" customHeight="1" outlineLevel="1" thickBot="1" x14ac:dyDescent="0.3">
      <c r="A287" s="801"/>
      <c r="B287" s="802"/>
      <c r="C287" s="825"/>
      <c r="D287" s="826"/>
      <c r="E287" s="805" t="s">
        <v>13</v>
      </c>
      <c r="F287" s="806"/>
      <c r="G287" s="622">
        <f>H287+I287</f>
        <v>0</v>
      </c>
      <c r="H287" s="621"/>
      <c r="I287" s="858"/>
    </row>
    <row r="288" spans="1:10" s="638" customFormat="1" ht="27" customHeight="1" outlineLevel="1" thickBot="1" x14ac:dyDescent="0.3">
      <c r="A288" s="801">
        <v>2432</v>
      </c>
      <c r="B288" s="854" t="s">
        <v>72</v>
      </c>
      <c r="C288" s="825">
        <v>3</v>
      </c>
      <c r="D288" s="826">
        <v>2</v>
      </c>
      <c r="E288" s="805" t="s">
        <v>358</v>
      </c>
      <c r="F288" s="838" t="s">
        <v>359</v>
      </c>
      <c r="G288" s="622">
        <f>H288+I288</f>
        <v>0</v>
      </c>
      <c r="H288" s="621">
        <f>H290+H291</f>
        <v>0</v>
      </c>
      <c r="I288" s="858">
        <f>I290+I291</f>
        <v>0</v>
      </c>
    </row>
    <row r="289" spans="1:9" s="638" customFormat="1" ht="27" customHeight="1" outlineLevel="1" thickBot="1" x14ac:dyDescent="0.3">
      <c r="A289" s="801"/>
      <c r="B289" s="802"/>
      <c r="C289" s="825"/>
      <c r="D289" s="826"/>
      <c r="E289" s="805" t="s">
        <v>12</v>
      </c>
      <c r="F289" s="806"/>
      <c r="G289" s="622"/>
      <c r="H289" s="621"/>
      <c r="I289" s="858"/>
    </row>
    <row r="290" spans="1:9" s="638" customFormat="1" ht="27" customHeight="1" outlineLevel="1" thickBot="1" x14ac:dyDescent="0.3">
      <c r="A290" s="801"/>
      <c r="B290" s="802"/>
      <c r="C290" s="825"/>
      <c r="D290" s="826"/>
      <c r="E290" s="805" t="s">
        <v>13</v>
      </c>
      <c r="F290" s="806"/>
      <c r="G290" s="622">
        <f>H290+I290</f>
        <v>0</v>
      </c>
      <c r="H290" s="621"/>
      <c r="I290" s="858"/>
    </row>
    <row r="291" spans="1:9" s="638" customFormat="1" ht="27" customHeight="1" outlineLevel="1" thickBot="1" x14ac:dyDescent="0.3">
      <c r="A291" s="801"/>
      <c r="B291" s="802"/>
      <c r="C291" s="825"/>
      <c r="D291" s="826"/>
      <c r="E291" s="805" t="s">
        <v>13</v>
      </c>
      <c r="F291" s="806"/>
      <c r="G291" s="622">
        <f>H291+I291</f>
        <v>0</v>
      </c>
      <c r="H291" s="621"/>
      <c r="I291" s="858"/>
    </row>
    <row r="292" spans="1:9" s="638" customFormat="1" ht="27" customHeight="1" outlineLevel="1" thickBot="1" x14ac:dyDescent="0.3">
      <c r="A292" s="801">
        <v>2433</v>
      </c>
      <c r="B292" s="854" t="s">
        <v>72</v>
      </c>
      <c r="C292" s="825">
        <v>3</v>
      </c>
      <c r="D292" s="826">
        <v>3</v>
      </c>
      <c r="E292" s="805" t="s">
        <v>360</v>
      </c>
      <c r="F292" s="838" t="s">
        <v>361</v>
      </c>
      <c r="G292" s="622">
        <f>H292+I292</f>
        <v>0</v>
      </c>
      <c r="H292" s="621">
        <f>H294+H295</f>
        <v>0</v>
      </c>
      <c r="I292" s="858">
        <f>I294+I295</f>
        <v>0</v>
      </c>
    </row>
    <row r="293" spans="1:9" s="638" customFormat="1" ht="27" customHeight="1" outlineLevel="1" thickBot="1" x14ac:dyDescent="0.3">
      <c r="A293" s="801"/>
      <c r="B293" s="802"/>
      <c r="C293" s="825"/>
      <c r="D293" s="826"/>
      <c r="E293" s="805" t="s">
        <v>12</v>
      </c>
      <c r="F293" s="806"/>
      <c r="G293" s="622"/>
      <c r="H293" s="621"/>
      <c r="I293" s="858"/>
    </row>
    <row r="294" spans="1:9" s="638" customFormat="1" ht="27" customHeight="1" outlineLevel="1" thickBot="1" x14ac:dyDescent="0.3">
      <c r="A294" s="801"/>
      <c r="B294" s="802"/>
      <c r="C294" s="825"/>
      <c r="D294" s="826"/>
      <c r="E294" s="805" t="s">
        <v>13</v>
      </c>
      <c r="F294" s="806"/>
      <c r="G294" s="622">
        <f>H294+I294</f>
        <v>0</v>
      </c>
      <c r="H294" s="621"/>
      <c r="I294" s="858"/>
    </row>
    <row r="295" spans="1:9" s="638" customFormat="1" ht="27" customHeight="1" outlineLevel="1" thickBot="1" x14ac:dyDescent="0.3">
      <c r="A295" s="801"/>
      <c r="B295" s="802"/>
      <c r="C295" s="825"/>
      <c r="D295" s="826"/>
      <c r="E295" s="805" t="s">
        <v>13</v>
      </c>
      <c r="F295" s="806"/>
      <c r="G295" s="622">
        <f>H295+I295</f>
        <v>0</v>
      </c>
      <c r="H295" s="621"/>
      <c r="I295" s="858"/>
    </row>
    <row r="296" spans="1:9" s="638" customFormat="1" ht="27" customHeight="1" outlineLevel="1" thickBot="1" x14ac:dyDescent="0.3">
      <c r="A296" s="801">
        <v>2440</v>
      </c>
      <c r="B296" s="852" t="s">
        <v>72</v>
      </c>
      <c r="C296" s="828">
        <v>4</v>
      </c>
      <c r="D296" s="829">
        <v>0</v>
      </c>
      <c r="E296" s="830" t="s">
        <v>368</v>
      </c>
      <c r="F296" s="832" t="s">
        <v>369</v>
      </c>
      <c r="G296" s="622">
        <f>H296+I296</f>
        <v>0</v>
      </c>
      <c r="H296" s="621">
        <f>H298+H302+H306</f>
        <v>0</v>
      </c>
      <c r="I296" s="858">
        <f>I298+I302+I306</f>
        <v>0</v>
      </c>
    </row>
    <row r="297" spans="1:9" s="641" customFormat="1" ht="27" customHeight="1" outlineLevel="1" thickBot="1" x14ac:dyDescent="0.3">
      <c r="A297" s="801"/>
      <c r="B297" s="827"/>
      <c r="C297" s="828"/>
      <c r="D297" s="829"/>
      <c r="E297" s="805" t="s">
        <v>808</v>
      </c>
      <c r="F297" s="832"/>
      <c r="G297" s="622"/>
      <c r="H297" s="621"/>
      <c r="I297" s="858"/>
    </row>
    <row r="298" spans="1:9" s="638" customFormat="1" ht="27" customHeight="1" outlineLevel="1" thickBot="1" x14ac:dyDescent="0.3">
      <c r="A298" s="801">
        <v>2441</v>
      </c>
      <c r="B298" s="854" t="s">
        <v>72</v>
      </c>
      <c r="C298" s="825">
        <v>4</v>
      </c>
      <c r="D298" s="826">
        <v>1</v>
      </c>
      <c r="E298" s="805" t="s">
        <v>370</v>
      </c>
      <c r="F298" s="838" t="s">
        <v>371</v>
      </c>
      <c r="G298" s="622">
        <f>H298+I298</f>
        <v>0</v>
      </c>
      <c r="H298" s="621">
        <f>H300+H301</f>
        <v>0</v>
      </c>
      <c r="I298" s="858">
        <f>I300+I301</f>
        <v>0</v>
      </c>
    </row>
    <row r="299" spans="1:9" s="638" customFormat="1" ht="27" customHeight="1" outlineLevel="1" thickBot="1" x14ac:dyDescent="0.3">
      <c r="A299" s="801"/>
      <c r="B299" s="802"/>
      <c r="C299" s="825"/>
      <c r="D299" s="826"/>
      <c r="E299" s="805" t="s">
        <v>12</v>
      </c>
      <c r="F299" s="806"/>
      <c r="G299" s="622"/>
      <c r="H299" s="621"/>
      <c r="I299" s="858"/>
    </row>
    <row r="300" spans="1:9" s="638" customFormat="1" ht="27" customHeight="1" outlineLevel="1" thickBot="1" x14ac:dyDescent="0.3">
      <c r="A300" s="801"/>
      <c r="B300" s="802"/>
      <c r="C300" s="825"/>
      <c r="D300" s="826"/>
      <c r="E300" s="805" t="s">
        <v>13</v>
      </c>
      <c r="F300" s="806"/>
      <c r="G300" s="622">
        <f>H300+I300</f>
        <v>0</v>
      </c>
      <c r="H300" s="621"/>
      <c r="I300" s="858"/>
    </row>
    <row r="301" spans="1:9" s="638" customFormat="1" ht="27" customHeight="1" outlineLevel="1" thickBot="1" x14ac:dyDescent="0.3">
      <c r="A301" s="801"/>
      <c r="B301" s="802"/>
      <c r="C301" s="825"/>
      <c r="D301" s="826"/>
      <c r="E301" s="805" t="s">
        <v>13</v>
      </c>
      <c r="F301" s="806"/>
      <c r="G301" s="622">
        <f>H301+I301</f>
        <v>0</v>
      </c>
      <c r="H301" s="621"/>
      <c r="I301" s="858"/>
    </row>
    <row r="302" spans="1:9" s="638" customFormat="1" ht="27" customHeight="1" outlineLevel="1" thickBot="1" x14ac:dyDescent="0.3">
      <c r="A302" s="801">
        <v>2442</v>
      </c>
      <c r="B302" s="854" t="s">
        <v>72</v>
      </c>
      <c r="C302" s="825">
        <v>4</v>
      </c>
      <c r="D302" s="826">
        <v>2</v>
      </c>
      <c r="E302" s="805" t="s">
        <v>372</v>
      </c>
      <c r="F302" s="838" t="s">
        <v>373</v>
      </c>
      <c r="G302" s="622">
        <f>H302+I302</f>
        <v>0</v>
      </c>
      <c r="H302" s="621">
        <f>H304+H305</f>
        <v>0</v>
      </c>
      <c r="I302" s="858">
        <f>I304+I305</f>
        <v>0</v>
      </c>
    </row>
    <row r="303" spans="1:9" s="638" customFormat="1" ht="27" customHeight="1" outlineLevel="1" thickBot="1" x14ac:dyDescent="0.3">
      <c r="A303" s="801"/>
      <c r="B303" s="802"/>
      <c r="C303" s="825"/>
      <c r="D303" s="826"/>
      <c r="E303" s="805" t="s">
        <v>12</v>
      </c>
      <c r="F303" s="806"/>
      <c r="G303" s="622"/>
      <c r="H303" s="621"/>
      <c r="I303" s="858"/>
    </row>
    <row r="304" spans="1:9" s="638" customFormat="1" ht="27" customHeight="1" outlineLevel="1" thickBot="1" x14ac:dyDescent="0.3">
      <c r="A304" s="801"/>
      <c r="B304" s="802"/>
      <c r="C304" s="825"/>
      <c r="D304" s="826"/>
      <c r="E304" s="805" t="s">
        <v>13</v>
      </c>
      <c r="F304" s="806"/>
      <c r="G304" s="622">
        <f>H304+I304</f>
        <v>0</v>
      </c>
      <c r="H304" s="621"/>
      <c r="I304" s="858"/>
    </row>
    <row r="305" spans="1:9" s="638" customFormat="1" ht="27" customHeight="1" outlineLevel="1" thickBot="1" x14ac:dyDescent="0.3">
      <c r="A305" s="801"/>
      <c r="B305" s="802"/>
      <c r="C305" s="825"/>
      <c r="D305" s="826"/>
      <c r="E305" s="805" t="s">
        <v>13</v>
      </c>
      <c r="F305" s="806"/>
      <c r="G305" s="622">
        <f>H305+I305</f>
        <v>0</v>
      </c>
      <c r="H305" s="621"/>
      <c r="I305" s="858"/>
    </row>
    <row r="306" spans="1:9" s="638" customFormat="1" ht="27" customHeight="1" outlineLevel="1" thickBot="1" x14ac:dyDescent="0.3">
      <c r="A306" s="801">
        <v>2443</v>
      </c>
      <c r="B306" s="854" t="s">
        <v>72</v>
      </c>
      <c r="C306" s="825">
        <v>4</v>
      </c>
      <c r="D306" s="826">
        <v>3</v>
      </c>
      <c r="E306" s="805" t="s">
        <v>374</v>
      </c>
      <c r="F306" s="838" t="s">
        <v>375</v>
      </c>
      <c r="G306" s="622">
        <f>H306+I306</f>
        <v>0</v>
      </c>
      <c r="H306" s="621">
        <f>H308+H309</f>
        <v>0</v>
      </c>
      <c r="I306" s="858">
        <f>I308+I309</f>
        <v>0</v>
      </c>
    </row>
    <row r="307" spans="1:9" s="638" customFormat="1" ht="27" customHeight="1" outlineLevel="1" thickBot="1" x14ac:dyDescent="0.3">
      <c r="A307" s="801"/>
      <c r="B307" s="802"/>
      <c r="C307" s="825"/>
      <c r="D307" s="826"/>
      <c r="E307" s="805" t="s">
        <v>12</v>
      </c>
      <c r="F307" s="806"/>
      <c r="G307" s="622"/>
      <c r="H307" s="621"/>
      <c r="I307" s="858"/>
    </row>
    <row r="308" spans="1:9" s="638" customFormat="1" ht="27" customHeight="1" outlineLevel="1" thickBot="1" x14ac:dyDescent="0.3">
      <c r="A308" s="801"/>
      <c r="B308" s="802"/>
      <c r="C308" s="825"/>
      <c r="D308" s="826"/>
      <c r="E308" s="805" t="s">
        <v>13</v>
      </c>
      <c r="F308" s="806"/>
      <c r="G308" s="622">
        <f>H308+I308</f>
        <v>0</v>
      </c>
      <c r="H308" s="621"/>
      <c r="I308" s="858"/>
    </row>
    <row r="309" spans="1:9" s="638" customFormat="1" ht="27" customHeight="1" outlineLevel="1" thickBot="1" x14ac:dyDescent="0.3">
      <c r="A309" s="801"/>
      <c r="B309" s="802"/>
      <c r="C309" s="825"/>
      <c r="D309" s="826"/>
      <c r="E309" s="805">
        <v>5113</v>
      </c>
      <c r="F309" s="806"/>
      <c r="G309" s="710">
        <f>H309+I309</f>
        <v>0</v>
      </c>
      <c r="H309" s="709"/>
      <c r="I309" s="856"/>
    </row>
    <row r="310" spans="1:9" s="638" customFormat="1" ht="23.25" customHeight="1" thickBot="1" x14ac:dyDescent="0.3">
      <c r="A310" s="801">
        <v>2450</v>
      </c>
      <c r="B310" s="852" t="s">
        <v>72</v>
      </c>
      <c r="C310" s="828">
        <v>5</v>
      </c>
      <c r="D310" s="829">
        <v>0</v>
      </c>
      <c r="E310" s="830" t="s">
        <v>376</v>
      </c>
      <c r="F310" s="850" t="s">
        <v>377</v>
      </c>
      <c r="G310" s="710">
        <f>H310+I310</f>
        <v>250200</v>
      </c>
      <c r="H310" s="709">
        <f>H312+H326+H330+H334+H338</f>
        <v>200</v>
      </c>
      <c r="I310" s="856">
        <f>I312+I323+I317+I322+I338</f>
        <v>250000</v>
      </c>
    </row>
    <row r="311" spans="1:9" s="641" customFormat="1" ht="20.25" customHeight="1" thickBot="1" x14ac:dyDescent="0.3">
      <c r="A311" s="801"/>
      <c r="B311" s="827"/>
      <c r="C311" s="828"/>
      <c r="D311" s="829"/>
      <c r="E311" s="805" t="s">
        <v>808</v>
      </c>
      <c r="F311" s="832"/>
      <c r="G311" s="710"/>
      <c r="H311" s="709"/>
      <c r="I311" s="856"/>
    </row>
    <row r="312" spans="1:9" s="638" customFormat="1" ht="16.5" thickBot="1" x14ac:dyDescent="0.3">
      <c r="A312" s="801">
        <v>2451</v>
      </c>
      <c r="B312" s="854" t="s">
        <v>72</v>
      </c>
      <c r="C312" s="825">
        <v>5</v>
      </c>
      <c r="D312" s="826">
        <v>1</v>
      </c>
      <c r="E312" s="805" t="s">
        <v>378</v>
      </c>
      <c r="F312" s="838" t="s">
        <v>379</v>
      </c>
      <c r="G312" s="710">
        <f>H312+I312</f>
        <v>250200</v>
      </c>
      <c r="H312" s="709">
        <f>H316+H323+H314+H315</f>
        <v>200</v>
      </c>
      <c r="I312" s="856">
        <f>I316+I318</f>
        <v>250000</v>
      </c>
    </row>
    <row r="313" spans="1:9" s="638" customFormat="1" ht="24" customHeight="1" thickBot="1" x14ac:dyDescent="0.3">
      <c r="A313" s="801"/>
      <c r="B313" s="802"/>
      <c r="C313" s="825"/>
      <c r="D313" s="826"/>
      <c r="E313" s="805" t="s">
        <v>12</v>
      </c>
      <c r="F313" s="806"/>
      <c r="G313" s="622"/>
      <c r="H313" s="621"/>
      <c r="I313" s="622"/>
    </row>
    <row r="314" spans="1:9" s="638" customFormat="1" ht="19.5" hidden="1" customHeight="1" thickBot="1" x14ac:dyDescent="0.3">
      <c r="A314" s="801"/>
      <c r="B314" s="802"/>
      <c r="C314" s="825"/>
      <c r="D314" s="826"/>
      <c r="E314" s="805">
        <v>4264</v>
      </c>
      <c r="F314" s="806"/>
      <c r="G314" s="710">
        <f>H314</f>
        <v>0</v>
      </c>
      <c r="H314" s="709"/>
      <c r="I314" s="710"/>
    </row>
    <row r="315" spans="1:9" s="638" customFormat="1" ht="20.25" customHeight="1" thickBot="1" x14ac:dyDescent="0.3">
      <c r="A315" s="801"/>
      <c r="B315" s="802"/>
      <c r="C315" s="825"/>
      <c r="D315" s="826"/>
      <c r="E315" s="805">
        <v>4239</v>
      </c>
      <c r="F315" s="806"/>
      <c r="G315" s="710">
        <f>H315</f>
        <v>200</v>
      </c>
      <c r="H315" s="709">
        <v>200</v>
      </c>
      <c r="I315" s="710"/>
    </row>
    <row r="316" spans="1:9" s="638" customFormat="1" ht="18" customHeight="1" thickBot="1" x14ac:dyDescent="0.3">
      <c r="A316" s="801"/>
      <c r="B316" s="802"/>
      <c r="C316" s="825"/>
      <c r="D316" s="826"/>
      <c r="E316" s="805">
        <v>5113</v>
      </c>
      <c r="F316" s="806"/>
      <c r="G316" s="710">
        <f>H316+I316</f>
        <v>250000</v>
      </c>
      <c r="H316" s="709"/>
      <c r="I316" s="856">
        <v>250000</v>
      </c>
    </row>
    <row r="317" spans="1:9" s="638" customFormat="1" ht="21" hidden="1" customHeight="1" thickBot="1" x14ac:dyDescent="0.3">
      <c r="A317" s="801"/>
      <c r="B317" s="802"/>
      <c r="C317" s="825"/>
      <c r="D317" s="826"/>
      <c r="E317" s="805">
        <v>5129</v>
      </c>
      <c r="F317" s="806"/>
      <c r="G317" s="622">
        <f t="shared" ref="G317:G322" si="7">H317+I317</f>
        <v>0</v>
      </c>
      <c r="H317" s="621"/>
      <c r="I317" s="622"/>
    </row>
    <row r="318" spans="1:9" s="638" customFormat="1" ht="17.25" customHeight="1" thickBot="1" x14ac:dyDescent="0.3">
      <c r="A318" s="801"/>
      <c r="B318" s="802"/>
      <c r="C318" s="825"/>
      <c r="D318" s="826"/>
      <c r="E318" s="805">
        <v>5134</v>
      </c>
      <c r="F318" s="806"/>
      <c r="G318" s="710">
        <f t="shared" si="7"/>
        <v>0</v>
      </c>
      <c r="H318" s="709"/>
      <c r="I318" s="710"/>
    </row>
    <row r="319" spans="1:9" s="638" customFormat="1" ht="21" hidden="1" customHeight="1" thickBot="1" x14ac:dyDescent="0.3">
      <c r="A319" s="801"/>
      <c r="B319" s="802"/>
      <c r="C319" s="825"/>
      <c r="D319" s="826"/>
      <c r="E319" s="805"/>
      <c r="F319" s="806"/>
      <c r="G319" s="622">
        <f t="shared" si="7"/>
        <v>0</v>
      </c>
      <c r="H319" s="621"/>
      <c r="I319" s="622"/>
    </row>
    <row r="320" spans="1:9" s="638" customFormat="1" ht="21" hidden="1" customHeight="1" thickBot="1" x14ac:dyDescent="0.3">
      <c r="A320" s="801"/>
      <c r="B320" s="802"/>
      <c r="C320" s="825"/>
      <c r="D320" s="826"/>
      <c r="E320" s="805"/>
      <c r="F320" s="806"/>
      <c r="G320" s="622">
        <f t="shared" si="7"/>
        <v>0</v>
      </c>
      <c r="H320" s="621"/>
      <c r="I320" s="622"/>
    </row>
    <row r="321" spans="1:12" s="638" customFormat="1" ht="21" hidden="1" customHeight="1" thickBot="1" x14ac:dyDescent="0.3">
      <c r="A321" s="801"/>
      <c r="B321" s="802"/>
      <c r="C321" s="825"/>
      <c r="D321" s="826"/>
      <c r="E321" s="805"/>
      <c r="F321" s="806"/>
      <c r="G321" s="622">
        <f t="shared" si="7"/>
        <v>0</v>
      </c>
      <c r="H321" s="621"/>
      <c r="I321" s="622"/>
    </row>
    <row r="322" spans="1:12" s="638" customFormat="1" ht="20.25" hidden="1" customHeight="1" thickBot="1" x14ac:dyDescent="0.3">
      <c r="A322" s="801">
        <v>2452</v>
      </c>
      <c r="B322" s="802" t="s">
        <v>72</v>
      </c>
      <c r="C322" s="825">
        <v>5</v>
      </c>
      <c r="D322" s="826">
        <v>5</v>
      </c>
      <c r="E322" s="805" t="s">
        <v>956</v>
      </c>
      <c r="F322" s="806"/>
      <c r="G322" s="710">
        <f t="shared" si="7"/>
        <v>0</v>
      </c>
      <c r="H322" s="709"/>
      <c r="I322" s="710">
        <f>I324+I325</f>
        <v>0</v>
      </c>
    </row>
    <row r="323" spans="1:12" s="638" customFormat="1" ht="24" hidden="1" customHeight="1" thickBot="1" x14ac:dyDescent="0.3">
      <c r="A323" s="801"/>
      <c r="B323" s="802"/>
      <c r="C323" s="825"/>
      <c r="D323" s="826"/>
      <c r="E323" s="805">
        <v>5113</v>
      </c>
      <c r="F323" s="806"/>
      <c r="G323" s="710">
        <f>H323+I323</f>
        <v>0</v>
      </c>
      <c r="H323" s="709"/>
      <c r="I323" s="713"/>
      <c r="L323" s="635"/>
    </row>
    <row r="324" spans="1:12" s="638" customFormat="1" ht="25.5" hidden="1" customHeight="1" thickBot="1" x14ac:dyDescent="0.3">
      <c r="A324" s="801"/>
      <c r="B324" s="802"/>
      <c r="C324" s="825"/>
      <c r="D324" s="826"/>
      <c r="E324" s="805">
        <v>5112</v>
      </c>
      <c r="F324" s="806"/>
      <c r="G324" s="710">
        <f>H324+I324</f>
        <v>0</v>
      </c>
      <c r="H324" s="709"/>
      <c r="I324" s="713"/>
      <c r="L324" s="635"/>
    </row>
    <row r="325" spans="1:12" s="638" customFormat="1" ht="21.75" hidden="1" customHeight="1" thickBot="1" x14ac:dyDescent="0.3">
      <c r="A325" s="801"/>
      <c r="B325" s="802"/>
      <c r="C325" s="825"/>
      <c r="D325" s="826"/>
      <c r="E325" s="805">
        <v>5134</v>
      </c>
      <c r="F325" s="806"/>
      <c r="G325" s="710">
        <f>H325+I325</f>
        <v>0</v>
      </c>
      <c r="H325" s="709"/>
      <c r="I325" s="713"/>
      <c r="L325" s="635"/>
    </row>
    <row r="326" spans="1:12" s="638" customFormat="1" ht="47.25" hidden="1" customHeight="1" outlineLevel="1" thickBot="1" x14ac:dyDescent="0.3">
      <c r="A326" s="801">
        <v>2452</v>
      </c>
      <c r="B326" s="854" t="s">
        <v>72</v>
      </c>
      <c r="C326" s="825">
        <v>5</v>
      </c>
      <c r="D326" s="826">
        <v>2</v>
      </c>
      <c r="E326" s="805" t="s">
        <v>380</v>
      </c>
      <c r="F326" s="838" t="s">
        <v>381</v>
      </c>
      <c r="G326" s="622">
        <f>H326+I326</f>
        <v>0</v>
      </c>
      <c r="H326" s="621">
        <f>H328+H329</f>
        <v>0</v>
      </c>
      <c r="I326" s="622">
        <f>I328+I329</f>
        <v>0</v>
      </c>
    </row>
    <row r="327" spans="1:12" s="638" customFormat="1" ht="47.25" hidden="1" customHeight="1" outlineLevel="1" thickBot="1" x14ac:dyDescent="0.3">
      <c r="A327" s="801"/>
      <c r="B327" s="802"/>
      <c r="C327" s="825"/>
      <c r="D327" s="826"/>
      <c r="E327" s="805" t="s">
        <v>12</v>
      </c>
      <c r="F327" s="806"/>
      <c r="G327" s="622"/>
      <c r="H327" s="621"/>
      <c r="I327" s="622"/>
    </row>
    <row r="328" spans="1:12" s="638" customFormat="1" ht="47.25" hidden="1" customHeight="1" outlineLevel="1" thickBot="1" x14ac:dyDescent="0.3">
      <c r="A328" s="801"/>
      <c r="B328" s="802"/>
      <c r="C328" s="825"/>
      <c r="D328" s="826"/>
      <c r="E328" s="805" t="s">
        <v>13</v>
      </c>
      <c r="F328" s="806"/>
      <c r="G328" s="622">
        <f>H328+I328</f>
        <v>0</v>
      </c>
      <c r="H328" s="621"/>
      <c r="I328" s="622"/>
    </row>
    <row r="329" spans="1:12" s="638" customFormat="1" ht="47.25" hidden="1" customHeight="1" outlineLevel="1" thickBot="1" x14ac:dyDescent="0.3">
      <c r="A329" s="801"/>
      <c r="B329" s="802"/>
      <c r="C329" s="825"/>
      <c r="D329" s="826"/>
      <c r="E329" s="805" t="s">
        <v>13</v>
      </c>
      <c r="F329" s="806"/>
      <c r="G329" s="622">
        <f>H329+I329</f>
        <v>0</v>
      </c>
      <c r="H329" s="621"/>
      <c r="I329" s="622"/>
    </row>
    <row r="330" spans="1:12" s="638" customFormat="1" ht="47.25" hidden="1" customHeight="1" outlineLevel="1" thickBot="1" x14ac:dyDescent="0.3">
      <c r="A330" s="801">
        <v>2453</v>
      </c>
      <c r="B330" s="854" t="s">
        <v>72</v>
      </c>
      <c r="C330" s="825">
        <v>5</v>
      </c>
      <c r="D330" s="826">
        <v>3</v>
      </c>
      <c r="E330" s="805" t="s">
        <v>382</v>
      </c>
      <c r="F330" s="838" t="s">
        <v>383</v>
      </c>
      <c r="G330" s="622">
        <f>H330+I330</f>
        <v>0</v>
      </c>
      <c r="H330" s="621">
        <f>H332+H333</f>
        <v>0</v>
      </c>
      <c r="I330" s="622">
        <f>I332+I333</f>
        <v>0</v>
      </c>
    </row>
    <row r="331" spans="1:12" s="638" customFormat="1" ht="47.25" hidden="1" customHeight="1" outlineLevel="1" thickBot="1" x14ac:dyDescent="0.3">
      <c r="A331" s="801"/>
      <c r="B331" s="802"/>
      <c r="C331" s="825"/>
      <c r="D331" s="826"/>
      <c r="E331" s="805" t="s">
        <v>12</v>
      </c>
      <c r="F331" s="806"/>
      <c r="G331" s="622"/>
      <c r="H331" s="621"/>
      <c r="I331" s="622"/>
    </row>
    <row r="332" spans="1:12" s="638" customFormat="1" ht="47.25" hidden="1" customHeight="1" outlineLevel="1" thickBot="1" x14ac:dyDescent="0.3">
      <c r="A332" s="801"/>
      <c r="B332" s="802"/>
      <c r="C332" s="825"/>
      <c r="D332" s="826"/>
      <c r="E332" s="805" t="s">
        <v>13</v>
      </c>
      <c r="F332" s="806"/>
      <c r="G332" s="622">
        <f>H332+I332</f>
        <v>0</v>
      </c>
      <c r="H332" s="621"/>
      <c r="I332" s="622"/>
    </row>
    <row r="333" spans="1:12" s="638" customFormat="1" ht="47.25" hidden="1" customHeight="1" outlineLevel="1" thickBot="1" x14ac:dyDescent="0.3">
      <c r="A333" s="801"/>
      <c r="B333" s="802"/>
      <c r="C333" s="825"/>
      <c r="D333" s="826"/>
      <c r="E333" s="805" t="s">
        <v>13</v>
      </c>
      <c r="F333" s="806"/>
      <c r="G333" s="622">
        <f>H333+I333</f>
        <v>0</v>
      </c>
      <c r="H333" s="621"/>
      <c r="I333" s="622"/>
    </row>
    <row r="334" spans="1:12" s="638" customFormat="1" ht="47.25" hidden="1" customHeight="1" outlineLevel="1" thickBot="1" x14ac:dyDescent="0.3">
      <c r="A334" s="801">
        <v>2454</v>
      </c>
      <c r="B334" s="854" t="s">
        <v>72</v>
      </c>
      <c r="C334" s="825">
        <v>5</v>
      </c>
      <c r="D334" s="826">
        <v>4</v>
      </c>
      <c r="E334" s="805" t="s">
        <v>384</v>
      </c>
      <c r="F334" s="838" t="s">
        <v>385</v>
      </c>
      <c r="G334" s="622">
        <f>H334+I334</f>
        <v>0</v>
      </c>
      <c r="H334" s="621">
        <f>H336+H337</f>
        <v>0</v>
      </c>
      <c r="I334" s="622">
        <f>I336+I337</f>
        <v>0</v>
      </c>
    </row>
    <row r="335" spans="1:12" s="638" customFormat="1" ht="47.25" hidden="1" customHeight="1" outlineLevel="1" thickBot="1" x14ac:dyDescent="0.3">
      <c r="A335" s="801"/>
      <c r="B335" s="802"/>
      <c r="C335" s="825"/>
      <c r="D335" s="826"/>
      <c r="E335" s="805" t="s">
        <v>12</v>
      </c>
      <c r="F335" s="806"/>
      <c r="G335" s="622"/>
      <c r="H335" s="621"/>
      <c r="I335" s="622"/>
    </row>
    <row r="336" spans="1:12" s="638" customFormat="1" ht="47.25" hidden="1" customHeight="1" outlineLevel="1" thickBot="1" x14ac:dyDescent="0.3">
      <c r="A336" s="801"/>
      <c r="B336" s="802"/>
      <c r="C336" s="825"/>
      <c r="D336" s="826"/>
      <c r="E336" s="805" t="s">
        <v>13</v>
      </c>
      <c r="F336" s="806"/>
      <c r="G336" s="622">
        <f>H336+I336</f>
        <v>0</v>
      </c>
      <c r="H336" s="621"/>
      <c r="I336" s="622"/>
    </row>
    <row r="337" spans="1:9" s="638" customFormat="1" ht="47.25" hidden="1" customHeight="1" outlineLevel="1" thickBot="1" x14ac:dyDescent="0.3">
      <c r="A337" s="801"/>
      <c r="B337" s="802"/>
      <c r="C337" s="825"/>
      <c r="D337" s="826"/>
      <c r="E337" s="805" t="s">
        <v>13</v>
      </c>
      <c r="F337" s="806"/>
      <c r="G337" s="622">
        <f>H337+I337</f>
        <v>0</v>
      </c>
      <c r="H337" s="621"/>
      <c r="I337" s="622"/>
    </row>
    <row r="338" spans="1:9" s="638" customFormat="1" ht="47.25" customHeight="1" outlineLevel="1" thickBot="1" x14ac:dyDescent="0.3">
      <c r="A338" s="801">
        <v>2455</v>
      </c>
      <c r="B338" s="854" t="s">
        <v>72</v>
      </c>
      <c r="C338" s="825">
        <v>5</v>
      </c>
      <c r="D338" s="826">
        <v>5</v>
      </c>
      <c r="E338" s="805" t="s">
        <v>386</v>
      </c>
      <c r="F338" s="838" t="s">
        <v>387</v>
      </c>
      <c r="G338" s="710">
        <f>H338+I338</f>
        <v>0</v>
      </c>
      <c r="H338" s="709">
        <f>H340+H341</f>
        <v>0</v>
      </c>
      <c r="I338" s="710">
        <f>I340+I341</f>
        <v>0</v>
      </c>
    </row>
    <row r="339" spans="1:9" s="638" customFormat="1" ht="27.75" customHeight="1" outlineLevel="1" thickBot="1" x14ac:dyDescent="0.3">
      <c r="A339" s="801"/>
      <c r="B339" s="802"/>
      <c r="C339" s="825"/>
      <c r="D339" s="826"/>
      <c r="E339" s="805" t="s">
        <v>12</v>
      </c>
      <c r="F339" s="806"/>
      <c r="G339" s="710"/>
      <c r="H339" s="709"/>
      <c r="I339" s="710"/>
    </row>
    <row r="340" spans="1:9" s="638" customFormat="1" ht="24" customHeight="1" outlineLevel="1" thickBot="1" x14ac:dyDescent="0.3">
      <c r="A340" s="801"/>
      <c r="B340" s="802"/>
      <c r="C340" s="825"/>
      <c r="D340" s="826"/>
      <c r="E340" s="805">
        <v>5112</v>
      </c>
      <c r="F340" s="806"/>
      <c r="G340" s="710">
        <f>H340+I340</f>
        <v>0</v>
      </c>
      <c r="H340" s="709"/>
      <c r="I340" s="710"/>
    </row>
    <row r="341" spans="1:9" s="638" customFormat="1" ht="18.75" customHeight="1" outlineLevel="1" thickBot="1" x14ac:dyDescent="0.3">
      <c r="A341" s="801"/>
      <c r="B341" s="802"/>
      <c r="C341" s="825"/>
      <c r="D341" s="826"/>
      <c r="E341" s="805">
        <v>5134</v>
      </c>
      <c r="F341" s="806"/>
      <c r="G341" s="710">
        <f>H341+I341</f>
        <v>0</v>
      </c>
      <c r="H341" s="709"/>
      <c r="I341" s="710"/>
    </row>
    <row r="342" spans="1:9" s="638" customFormat="1" ht="32.25" customHeight="1" outlineLevel="1" thickBot="1" x14ac:dyDescent="0.3">
      <c r="A342" s="801">
        <v>2460</v>
      </c>
      <c r="B342" s="852" t="s">
        <v>72</v>
      </c>
      <c r="C342" s="828">
        <v>6</v>
      </c>
      <c r="D342" s="829">
        <v>0</v>
      </c>
      <c r="E342" s="830" t="s">
        <v>388</v>
      </c>
      <c r="F342" s="832" t="s">
        <v>389</v>
      </c>
      <c r="G342" s="622">
        <f>H342+I342</f>
        <v>0</v>
      </c>
      <c r="H342" s="621">
        <f>H344</f>
        <v>0</v>
      </c>
      <c r="I342" s="622">
        <f>I344</f>
        <v>0</v>
      </c>
    </row>
    <row r="343" spans="1:9" s="641" customFormat="1" ht="47.25" hidden="1" customHeight="1" outlineLevel="1" thickBot="1" x14ac:dyDescent="0.3">
      <c r="A343" s="801"/>
      <c r="B343" s="827"/>
      <c r="C343" s="828"/>
      <c r="D343" s="829"/>
      <c r="E343" s="805" t="s">
        <v>808</v>
      </c>
      <c r="F343" s="832"/>
      <c r="G343" s="622"/>
      <c r="H343" s="621"/>
      <c r="I343" s="622"/>
    </row>
    <row r="344" spans="1:9" s="638" customFormat="1" ht="47.25" hidden="1" customHeight="1" outlineLevel="1" thickBot="1" x14ac:dyDescent="0.3">
      <c r="A344" s="801">
        <v>2461</v>
      </c>
      <c r="B344" s="854" t="s">
        <v>72</v>
      </c>
      <c r="C344" s="825">
        <v>6</v>
      </c>
      <c r="D344" s="826">
        <v>1</v>
      </c>
      <c r="E344" s="805" t="s">
        <v>390</v>
      </c>
      <c r="F344" s="838" t="s">
        <v>389</v>
      </c>
      <c r="G344" s="622">
        <f>H344+I344</f>
        <v>0</v>
      </c>
      <c r="H344" s="621">
        <f>H346+H347</f>
        <v>0</v>
      </c>
      <c r="I344" s="622">
        <f>I346+I347</f>
        <v>0</v>
      </c>
    </row>
    <row r="345" spans="1:9" s="638" customFormat="1" ht="47.25" hidden="1" customHeight="1" outlineLevel="1" thickBot="1" x14ac:dyDescent="0.3">
      <c r="A345" s="801"/>
      <c r="B345" s="802"/>
      <c r="C345" s="825"/>
      <c r="D345" s="826"/>
      <c r="E345" s="805" t="s">
        <v>12</v>
      </c>
      <c r="F345" s="806"/>
      <c r="G345" s="622"/>
      <c r="H345" s="621"/>
      <c r="I345" s="622"/>
    </row>
    <row r="346" spans="1:9" s="638" customFormat="1" ht="47.25" hidden="1" customHeight="1" outlineLevel="1" thickBot="1" x14ac:dyDescent="0.3">
      <c r="A346" s="801"/>
      <c r="B346" s="802"/>
      <c r="C346" s="825"/>
      <c r="D346" s="826"/>
      <c r="E346" s="805"/>
      <c r="F346" s="806"/>
      <c r="G346" s="622">
        <f>H346+I346</f>
        <v>0</v>
      </c>
      <c r="H346" s="621"/>
      <c r="I346" s="622"/>
    </row>
    <row r="347" spans="1:9" s="638" customFormat="1" ht="47.25" hidden="1" customHeight="1" outlineLevel="1" thickBot="1" x14ac:dyDescent="0.3">
      <c r="A347" s="801"/>
      <c r="B347" s="802"/>
      <c r="C347" s="825"/>
      <c r="D347" s="826"/>
      <c r="E347" s="805" t="s">
        <v>13</v>
      </c>
      <c r="F347" s="806"/>
      <c r="G347" s="622">
        <f>H347+I347</f>
        <v>0</v>
      </c>
      <c r="H347" s="621"/>
      <c r="I347" s="622"/>
    </row>
    <row r="348" spans="1:9" s="638" customFormat="1" ht="47.25" customHeight="1" outlineLevel="1" thickBot="1" x14ac:dyDescent="0.3">
      <c r="A348" s="801">
        <v>2470</v>
      </c>
      <c r="B348" s="852" t="s">
        <v>72</v>
      </c>
      <c r="C348" s="828">
        <v>7</v>
      </c>
      <c r="D348" s="829">
        <v>0</v>
      </c>
      <c r="E348" s="830" t="s">
        <v>391</v>
      </c>
      <c r="F348" s="850" t="s">
        <v>392</v>
      </c>
      <c r="G348" s="622">
        <f>H348+I348</f>
        <v>0</v>
      </c>
      <c r="H348" s="621">
        <f>H350+H354+H358+H362</f>
        <v>0</v>
      </c>
      <c r="I348" s="622">
        <f>I350+I354+I358+I362</f>
        <v>0</v>
      </c>
    </row>
    <row r="349" spans="1:9" s="641" customFormat="1" ht="47.25" customHeight="1" outlineLevel="1" thickBot="1" x14ac:dyDescent="0.3">
      <c r="A349" s="801"/>
      <c r="B349" s="827"/>
      <c r="C349" s="828"/>
      <c r="D349" s="829"/>
      <c r="E349" s="805" t="s">
        <v>808</v>
      </c>
      <c r="F349" s="832"/>
      <c r="G349" s="622"/>
      <c r="H349" s="621"/>
      <c r="I349" s="622"/>
    </row>
    <row r="350" spans="1:9" s="638" customFormat="1" ht="47.25" customHeight="1" outlineLevel="1" thickBot="1" x14ac:dyDescent="0.3">
      <c r="A350" s="801">
        <v>2471</v>
      </c>
      <c r="B350" s="854" t="s">
        <v>72</v>
      </c>
      <c r="C350" s="825">
        <v>7</v>
      </c>
      <c r="D350" s="826">
        <v>1</v>
      </c>
      <c r="E350" s="805" t="s">
        <v>393</v>
      </c>
      <c r="F350" s="838" t="s">
        <v>394</v>
      </c>
      <c r="G350" s="622">
        <f>H350+I350</f>
        <v>0</v>
      </c>
      <c r="H350" s="621">
        <f>H352+H353</f>
        <v>0</v>
      </c>
      <c r="I350" s="622">
        <f>I352+I353</f>
        <v>0</v>
      </c>
    </row>
    <row r="351" spans="1:9" s="638" customFormat="1" ht="47.25" customHeight="1" outlineLevel="1" thickBot="1" x14ac:dyDescent="0.3">
      <c r="A351" s="801"/>
      <c r="B351" s="802"/>
      <c r="C351" s="825"/>
      <c r="D351" s="826"/>
      <c r="E351" s="805" t="s">
        <v>12</v>
      </c>
      <c r="F351" s="806"/>
      <c r="G351" s="622"/>
      <c r="H351" s="621"/>
      <c r="I351" s="622"/>
    </row>
    <row r="352" spans="1:9" s="638" customFormat="1" ht="29.25" customHeight="1" outlineLevel="1" thickBot="1" x14ac:dyDescent="0.3">
      <c r="A352" s="801"/>
      <c r="B352" s="802"/>
      <c r="C352" s="825"/>
      <c r="D352" s="826"/>
      <c r="E352" s="805" t="s">
        <v>13</v>
      </c>
      <c r="F352" s="806"/>
      <c r="G352" s="622">
        <f>H352+I352</f>
        <v>0</v>
      </c>
      <c r="H352" s="621"/>
      <c r="I352" s="622"/>
    </row>
    <row r="353" spans="1:9" s="638" customFormat="1" ht="47.25" hidden="1" customHeight="1" outlineLevel="1" thickBot="1" x14ac:dyDescent="0.3">
      <c r="A353" s="801"/>
      <c r="B353" s="802"/>
      <c r="C353" s="825"/>
      <c r="D353" s="826"/>
      <c r="E353" s="805" t="s">
        <v>13</v>
      </c>
      <c r="F353" s="806"/>
      <c r="G353" s="622">
        <f>H353+I353</f>
        <v>0</v>
      </c>
      <c r="H353" s="621"/>
      <c r="I353" s="622"/>
    </row>
    <row r="354" spans="1:9" s="638" customFormat="1" ht="47.25" hidden="1" customHeight="1" outlineLevel="1" thickBot="1" x14ac:dyDescent="0.3">
      <c r="A354" s="801">
        <v>2472</v>
      </c>
      <c r="B354" s="854" t="s">
        <v>72</v>
      </c>
      <c r="C354" s="825">
        <v>7</v>
      </c>
      <c r="D354" s="826">
        <v>2</v>
      </c>
      <c r="E354" s="805" t="s">
        <v>395</v>
      </c>
      <c r="F354" s="861" t="s">
        <v>396</v>
      </c>
      <c r="G354" s="622">
        <f>H354+I354</f>
        <v>0</v>
      </c>
      <c r="H354" s="621">
        <f>H356+H357</f>
        <v>0</v>
      </c>
      <c r="I354" s="622">
        <f>I356+I357</f>
        <v>0</v>
      </c>
    </row>
    <row r="355" spans="1:9" s="638" customFormat="1" ht="30" customHeight="1" outlineLevel="1" thickBot="1" x14ac:dyDescent="0.3">
      <c r="A355" s="801"/>
      <c r="B355" s="802"/>
      <c r="C355" s="825"/>
      <c r="D355" s="826"/>
      <c r="E355" s="805" t="s">
        <v>12</v>
      </c>
      <c r="F355" s="806"/>
      <c r="G355" s="622"/>
      <c r="H355" s="621"/>
      <c r="I355" s="622"/>
    </row>
    <row r="356" spans="1:9" s="638" customFormat="1" ht="47.25" hidden="1" customHeight="1" outlineLevel="1" thickBot="1" x14ac:dyDescent="0.3">
      <c r="A356" s="801"/>
      <c r="B356" s="802"/>
      <c r="C356" s="825"/>
      <c r="D356" s="826"/>
      <c r="E356" s="805" t="s">
        <v>13</v>
      </c>
      <c r="F356" s="806"/>
      <c r="G356" s="622">
        <f>H356+I356</f>
        <v>0</v>
      </c>
      <c r="H356" s="621"/>
      <c r="I356" s="622"/>
    </row>
    <row r="357" spans="1:9" s="638" customFormat="1" ht="47.25" hidden="1" customHeight="1" outlineLevel="1" thickBot="1" x14ac:dyDescent="0.3">
      <c r="A357" s="801"/>
      <c r="B357" s="802"/>
      <c r="C357" s="825"/>
      <c r="D357" s="826"/>
      <c r="E357" s="805" t="s">
        <v>13</v>
      </c>
      <c r="F357" s="806"/>
      <c r="G357" s="622">
        <f>H357+I357</f>
        <v>0</v>
      </c>
      <c r="H357" s="621"/>
      <c r="I357" s="622"/>
    </row>
    <row r="358" spans="1:9" s="638" customFormat="1" ht="47.25" hidden="1" customHeight="1" outlineLevel="1" thickBot="1" x14ac:dyDescent="0.3">
      <c r="A358" s="801">
        <v>2473</v>
      </c>
      <c r="B358" s="854" t="s">
        <v>72</v>
      </c>
      <c r="C358" s="825">
        <v>7</v>
      </c>
      <c r="D358" s="826">
        <v>3</v>
      </c>
      <c r="E358" s="805" t="s">
        <v>397</v>
      </c>
      <c r="F358" s="838" t="s">
        <v>398</v>
      </c>
      <c r="G358" s="622">
        <f>H358+I358</f>
        <v>0</v>
      </c>
      <c r="H358" s="621">
        <f>H360+H361</f>
        <v>0</v>
      </c>
      <c r="I358" s="622">
        <f>I360+I361</f>
        <v>0</v>
      </c>
    </row>
    <row r="359" spans="1:9" s="638" customFormat="1" ht="47.25" hidden="1" customHeight="1" outlineLevel="1" thickBot="1" x14ac:dyDescent="0.3">
      <c r="A359" s="801"/>
      <c r="B359" s="802"/>
      <c r="C359" s="825"/>
      <c r="D359" s="826"/>
      <c r="E359" s="805" t="s">
        <v>12</v>
      </c>
      <c r="F359" s="806"/>
      <c r="G359" s="622"/>
      <c r="H359" s="621"/>
      <c r="I359" s="622"/>
    </row>
    <row r="360" spans="1:9" s="638" customFormat="1" ht="47.25" hidden="1" customHeight="1" outlineLevel="1" thickBot="1" x14ac:dyDescent="0.3">
      <c r="A360" s="801"/>
      <c r="B360" s="802"/>
      <c r="C360" s="825"/>
      <c r="D360" s="826"/>
      <c r="E360" s="805" t="s">
        <v>13</v>
      </c>
      <c r="F360" s="806"/>
      <c r="G360" s="622">
        <f>H360+I360</f>
        <v>0</v>
      </c>
      <c r="H360" s="621"/>
      <c r="I360" s="622"/>
    </row>
    <row r="361" spans="1:9" s="638" customFormat="1" ht="47.25" hidden="1" customHeight="1" outlineLevel="1" thickBot="1" x14ac:dyDescent="0.3">
      <c r="A361" s="801"/>
      <c r="B361" s="802"/>
      <c r="C361" s="825"/>
      <c r="D361" s="826"/>
      <c r="E361" s="805" t="s">
        <v>13</v>
      </c>
      <c r="F361" s="806"/>
      <c r="G361" s="622">
        <f>H361+I361</f>
        <v>0</v>
      </c>
      <c r="H361" s="621"/>
      <c r="I361" s="622"/>
    </row>
    <row r="362" spans="1:9" s="638" customFormat="1" ht="24.75" customHeight="1" outlineLevel="1" thickBot="1" x14ac:dyDescent="0.3">
      <c r="A362" s="801">
        <v>2474</v>
      </c>
      <c r="B362" s="854" t="s">
        <v>72</v>
      </c>
      <c r="C362" s="825">
        <v>7</v>
      </c>
      <c r="D362" s="826">
        <v>4</v>
      </c>
      <c r="E362" s="805" t="s">
        <v>399</v>
      </c>
      <c r="F362" s="806" t="s">
        <v>400</v>
      </c>
      <c r="G362" s="622">
        <f>H362+I362</f>
        <v>0</v>
      </c>
      <c r="H362" s="621">
        <f>H364+H365</f>
        <v>0</v>
      </c>
      <c r="I362" s="622">
        <f>I364+I365</f>
        <v>0</v>
      </c>
    </row>
    <row r="363" spans="1:9" s="638" customFormat="1" ht="47.25" hidden="1" customHeight="1" outlineLevel="1" thickBot="1" x14ac:dyDescent="0.3">
      <c r="A363" s="801"/>
      <c r="B363" s="802"/>
      <c r="C363" s="825"/>
      <c r="D363" s="826"/>
      <c r="E363" s="805" t="s">
        <v>12</v>
      </c>
      <c r="F363" s="806"/>
      <c r="G363" s="622"/>
      <c r="H363" s="621"/>
      <c r="I363" s="622"/>
    </row>
    <row r="364" spans="1:9" s="638" customFormat="1" ht="47.25" hidden="1" customHeight="1" outlineLevel="1" thickBot="1" x14ac:dyDescent="0.3">
      <c r="A364" s="801"/>
      <c r="B364" s="802"/>
      <c r="C364" s="825"/>
      <c r="D364" s="826"/>
      <c r="E364" s="805" t="s">
        <v>13</v>
      </c>
      <c r="F364" s="806"/>
      <c r="G364" s="622">
        <f>H364+I364</f>
        <v>0</v>
      </c>
      <c r="H364" s="621"/>
      <c r="I364" s="622"/>
    </row>
    <row r="365" spans="1:9" s="638" customFormat="1" ht="47.25" hidden="1" customHeight="1" outlineLevel="1" thickBot="1" x14ac:dyDescent="0.3">
      <c r="A365" s="801"/>
      <c r="B365" s="802"/>
      <c r="C365" s="825"/>
      <c r="D365" s="826"/>
      <c r="E365" s="805" t="s">
        <v>13</v>
      </c>
      <c r="F365" s="806"/>
      <c r="G365" s="622">
        <f>H365+I365</f>
        <v>0</v>
      </c>
      <c r="H365" s="621"/>
      <c r="I365" s="622"/>
    </row>
    <row r="366" spans="1:9" s="638" customFormat="1" ht="47.25" hidden="1" customHeight="1" outlineLevel="1" thickBot="1" x14ac:dyDescent="0.3">
      <c r="A366" s="801">
        <v>2480</v>
      </c>
      <c r="B366" s="852" t="s">
        <v>72</v>
      </c>
      <c r="C366" s="828">
        <v>8</v>
      </c>
      <c r="D366" s="829">
        <v>0</v>
      </c>
      <c r="E366" s="830" t="s">
        <v>401</v>
      </c>
      <c r="F366" s="832" t="s">
        <v>402</v>
      </c>
      <c r="G366" s="622">
        <f>H366+I366</f>
        <v>0</v>
      </c>
      <c r="H366" s="621">
        <f>H368+H372+H376+H380</f>
        <v>0</v>
      </c>
      <c r="I366" s="622">
        <f>I368+I372+I376+I380</f>
        <v>0</v>
      </c>
    </row>
    <row r="367" spans="1:9" s="641" customFormat="1" ht="47.25" hidden="1" customHeight="1" outlineLevel="1" thickBot="1" x14ac:dyDescent="0.3">
      <c r="A367" s="801"/>
      <c r="B367" s="827"/>
      <c r="C367" s="828"/>
      <c r="D367" s="829"/>
      <c r="E367" s="805" t="s">
        <v>808</v>
      </c>
      <c r="F367" s="832"/>
      <c r="G367" s="622"/>
      <c r="H367" s="621"/>
      <c r="I367" s="622"/>
    </row>
    <row r="368" spans="1:9" s="638" customFormat="1" ht="39.75" customHeight="1" outlineLevel="1" thickBot="1" x14ac:dyDescent="0.3">
      <c r="A368" s="801">
        <v>2481</v>
      </c>
      <c r="B368" s="854" t="s">
        <v>72</v>
      </c>
      <c r="C368" s="825">
        <v>8</v>
      </c>
      <c r="D368" s="826">
        <v>1</v>
      </c>
      <c r="E368" s="805" t="s">
        <v>403</v>
      </c>
      <c r="F368" s="838" t="s">
        <v>404</v>
      </c>
      <c r="G368" s="622">
        <f>H368+I368</f>
        <v>0</v>
      </c>
      <c r="H368" s="621">
        <f>H370+H371</f>
        <v>0</v>
      </c>
      <c r="I368" s="622">
        <f>I370+I371</f>
        <v>0</v>
      </c>
    </row>
    <row r="369" spans="1:9" s="638" customFormat="1" ht="47.25" hidden="1" customHeight="1" outlineLevel="1" thickBot="1" x14ac:dyDescent="0.3">
      <c r="A369" s="801"/>
      <c r="B369" s="802"/>
      <c r="C369" s="825"/>
      <c r="D369" s="826"/>
      <c r="E369" s="805" t="s">
        <v>12</v>
      </c>
      <c r="F369" s="806"/>
      <c r="G369" s="622"/>
      <c r="H369" s="621"/>
      <c r="I369" s="622"/>
    </row>
    <row r="370" spans="1:9" s="638" customFormat="1" ht="47.25" hidden="1" customHeight="1" outlineLevel="1" thickBot="1" x14ac:dyDescent="0.3">
      <c r="A370" s="801"/>
      <c r="B370" s="802"/>
      <c r="C370" s="825"/>
      <c r="D370" s="826"/>
      <c r="E370" s="805" t="s">
        <v>13</v>
      </c>
      <c r="F370" s="806"/>
      <c r="G370" s="622">
        <f>H370+I370</f>
        <v>0</v>
      </c>
      <c r="H370" s="621"/>
      <c r="I370" s="622"/>
    </row>
    <row r="371" spans="1:9" s="638" customFormat="1" ht="47.25" hidden="1" customHeight="1" outlineLevel="1" thickBot="1" x14ac:dyDescent="0.3">
      <c r="A371" s="801"/>
      <c r="B371" s="802"/>
      <c r="C371" s="825"/>
      <c r="D371" s="826"/>
      <c r="E371" s="805" t="s">
        <v>13</v>
      </c>
      <c r="F371" s="806"/>
      <c r="G371" s="622">
        <f>H371+I371</f>
        <v>0</v>
      </c>
      <c r="H371" s="621"/>
      <c r="I371" s="622"/>
    </row>
    <row r="372" spans="1:9" s="638" customFormat="1" ht="38.25" customHeight="1" outlineLevel="1" thickBot="1" x14ac:dyDescent="0.3">
      <c r="A372" s="801">
        <v>2482</v>
      </c>
      <c r="B372" s="854" t="s">
        <v>72</v>
      </c>
      <c r="C372" s="825">
        <v>8</v>
      </c>
      <c r="D372" s="826">
        <v>2</v>
      </c>
      <c r="E372" s="805" t="s">
        <v>405</v>
      </c>
      <c r="F372" s="838" t="s">
        <v>406</v>
      </c>
      <c r="G372" s="622">
        <f>H372+I372</f>
        <v>0</v>
      </c>
      <c r="H372" s="621">
        <f>H374+H375</f>
        <v>0</v>
      </c>
      <c r="I372" s="622">
        <f>I374+I375</f>
        <v>0</v>
      </c>
    </row>
    <row r="373" spans="1:9" s="638" customFormat="1" ht="47.25" hidden="1" customHeight="1" outlineLevel="1" thickBot="1" x14ac:dyDescent="0.3">
      <c r="A373" s="801"/>
      <c r="B373" s="802"/>
      <c r="C373" s="825"/>
      <c r="D373" s="826"/>
      <c r="E373" s="805" t="s">
        <v>12</v>
      </c>
      <c r="F373" s="806"/>
      <c r="G373" s="622"/>
      <c r="H373" s="621"/>
      <c r="I373" s="622"/>
    </row>
    <row r="374" spans="1:9" s="638" customFormat="1" ht="47.25" hidden="1" customHeight="1" outlineLevel="1" thickBot="1" x14ac:dyDescent="0.3">
      <c r="A374" s="801"/>
      <c r="B374" s="802"/>
      <c r="C374" s="825"/>
      <c r="D374" s="826"/>
      <c r="E374" s="805" t="s">
        <v>13</v>
      </c>
      <c r="F374" s="806"/>
      <c r="G374" s="622">
        <f>H374+I374</f>
        <v>0</v>
      </c>
      <c r="H374" s="621"/>
      <c r="I374" s="622"/>
    </row>
    <row r="375" spans="1:9" s="638" customFormat="1" ht="47.25" hidden="1" customHeight="1" outlineLevel="1" thickBot="1" x14ac:dyDescent="0.3">
      <c r="A375" s="801"/>
      <c r="B375" s="802"/>
      <c r="C375" s="825"/>
      <c r="D375" s="826"/>
      <c r="E375" s="805" t="s">
        <v>13</v>
      </c>
      <c r="F375" s="806"/>
      <c r="G375" s="622">
        <f>H375+I375</f>
        <v>0</v>
      </c>
      <c r="H375" s="621"/>
      <c r="I375" s="622"/>
    </row>
    <row r="376" spans="1:9" s="638" customFormat="1" ht="37.5" customHeight="1" outlineLevel="1" thickBot="1" x14ac:dyDescent="0.3">
      <c r="A376" s="801">
        <v>2483</v>
      </c>
      <c r="B376" s="854" t="s">
        <v>72</v>
      </c>
      <c r="C376" s="825">
        <v>8</v>
      </c>
      <c r="D376" s="826">
        <v>3</v>
      </c>
      <c r="E376" s="805" t="s">
        <v>407</v>
      </c>
      <c r="F376" s="838" t="s">
        <v>408</v>
      </c>
      <c r="G376" s="622">
        <f>H376+I376</f>
        <v>0</v>
      </c>
      <c r="H376" s="621">
        <f>H378+H379</f>
        <v>0</v>
      </c>
      <c r="I376" s="622">
        <f>I378+I379</f>
        <v>0</v>
      </c>
    </row>
    <row r="377" spans="1:9" s="638" customFormat="1" ht="47.25" hidden="1" customHeight="1" outlineLevel="1" thickBot="1" x14ac:dyDescent="0.3">
      <c r="A377" s="801"/>
      <c r="B377" s="802"/>
      <c r="C377" s="825"/>
      <c r="D377" s="826"/>
      <c r="E377" s="805" t="s">
        <v>12</v>
      </c>
      <c r="F377" s="806"/>
      <c r="G377" s="622"/>
      <c r="H377" s="621"/>
      <c r="I377" s="622"/>
    </row>
    <row r="378" spans="1:9" s="638" customFormat="1" ht="47.25" hidden="1" customHeight="1" outlineLevel="1" thickBot="1" x14ac:dyDescent="0.3">
      <c r="A378" s="801"/>
      <c r="B378" s="802"/>
      <c r="C378" s="825"/>
      <c r="D378" s="826"/>
      <c r="E378" s="805" t="s">
        <v>13</v>
      </c>
      <c r="F378" s="806"/>
      <c r="G378" s="622">
        <f>H378+I378</f>
        <v>0</v>
      </c>
      <c r="H378" s="621"/>
      <c r="I378" s="622"/>
    </row>
    <row r="379" spans="1:9" s="638" customFormat="1" ht="47.25" hidden="1" customHeight="1" outlineLevel="1" thickBot="1" x14ac:dyDescent="0.3">
      <c r="A379" s="801"/>
      <c r="B379" s="802"/>
      <c r="C379" s="825"/>
      <c r="D379" s="826"/>
      <c r="E379" s="805" t="s">
        <v>13</v>
      </c>
      <c r="F379" s="806"/>
      <c r="G379" s="622">
        <f>H379+I379</f>
        <v>0</v>
      </c>
      <c r="H379" s="621"/>
      <c r="I379" s="622"/>
    </row>
    <row r="380" spans="1:9" s="638" customFormat="1" ht="36" customHeight="1" outlineLevel="1" thickBot="1" x14ac:dyDescent="0.3">
      <c r="A380" s="801">
        <v>2484</v>
      </c>
      <c r="B380" s="854" t="s">
        <v>72</v>
      </c>
      <c r="C380" s="825">
        <v>8</v>
      </c>
      <c r="D380" s="826">
        <v>4</v>
      </c>
      <c r="E380" s="805" t="s">
        <v>409</v>
      </c>
      <c r="F380" s="838" t="s">
        <v>410</v>
      </c>
      <c r="G380" s="622">
        <f>H380+I380</f>
        <v>0</v>
      </c>
      <c r="H380" s="621">
        <f>H382+H383</f>
        <v>0</v>
      </c>
      <c r="I380" s="622">
        <f>I382+I383</f>
        <v>0</v>
      </c>
    </row>
    <row r="381" spans="1:9" s="638" customFormat="1" ht="47.25" hidden="1" customHeight="1" outlineLevel="1" thickBot="1" x14ac:dyDescent="0.3">
      <c r="A381" s="801"/>
      <c r="B381" s="802"/>
      <c r="C381" s="825"/>
      <c r="D381" s="826"/>
      <c r="E381" s="805" t="s">
        <v>12</v>
      </c>
      <c r="F381" s="806"/>
      <c r="G381" s="622"/>
      <c r="H381" s="621"/>
      <c r="I381" s="622"/>
    </row>
    <row r="382" spans="1:9" s="638" customFormat="1" ht="47.25" hidden="1" customHeight="1" outlineLevel="1" thickBot="1" x14ac:dyDescent="0.3">
      <c r="A382" s="801"/>
      <c r="B382" s="802"/>
      <c r="C382" s="825"/>
      <c r="D382" s="826"/>
      <c r="E382" s="805" t="s">
        <v>13</v>
      </c>
      <c r="F382" s="806"/>
      <c r="G382" s="622">
        <f>H382+I382</f>
        <v>0</v>
      </c>
      <c r="H382" s="621"/>
      <c r="I382" s="622"/>
    </row>
    <row r="383" spans="1:9" s="638" customFormat="1" ht="47.25" hidden="1" customHeight="1" outlineLevel="1" thickBot="1" x14ac:dyDescent="0.3">
      <c r="A383" s="801"/>
      <c r="B383" s="802"/>
      <c r="C383" s="825"/>
      <c r="D383" s="826"/>
      <c r="E383" s="805" t="s">
        <v>13</v>
      </c>
      <c r="F383" s="806"/>
      <c r="G383" s="622">
        <f>H383+I383</f>
        <v>0</v>
      </c>
      <c r="H383" s="621"/>
      <c r="I383" s="622"/>
    </row>
    <row r="384" spans="1:9" s="638" customFormat="1" ht="47.25" customHeight="1" outlineLevel="1" thickBot="1" x14ac:dyDescent="0.3">
      <c r="A384" s="801">
        <v>2490</v>
      </c>
      <c r="B384" s="852" t="s">
        <v>72</v>
      </c>
      <c r="C384" s="828">
        <v>9</v>
      </c>
      <c r="D384" s="829">
        <v>0</v>
      </c>
      <c r="E384" s="830" t="s">
        <v>417</v>
      </c>
      <c r="F384" s="832" t="s">
        <v>418</v>
      </c>
      <c r="G384" s="710">
        <f>H384+I384</f>
        <v>-800000</v>
      </c>
      <c r="H384" s="709">
        <f>H386</f>
        <v>0</v>
      </c>
      <c r="I384" s="710">
        <f>I386</f>
        <v>-800000</v>
      </c>
    </row>
    <row r="385" spans="1:9" s="641" customFormat="1" ht="16.5" outlineLevel="1" thickBot="1" x14ac:dyDescent="0.3">
      <c r="A385" s="801"/>
      <c r="B385" s="827"/>
      <c r="C385" s="828"/>
      <c r="D385" s="829"/>
      <c r="E385" s="805" t="s">
        <v>808</v>
      </c>
      <c r="F385" s="832"/>
      <c r="G385" s="710"/>
      <c r="H385" s="709"/>
      <c r="I385" s="710"/>
    </row>
    <row r="386" spans="1:9" s="638" customFormat="1" ht="16.5" outlineLevel="1" thickBot="1" x14ac:dyDescent="0.3">
      <c r="A386" s="801">
        <v>2491</v>
      </c>
      <c r="B386" s="854" t="s">
        <v>72</v>
      </c>
      <c r="C386" s="825">
        <v>9</v>
      </c>
      <c r="D386" s="826">
        <v>1</v>
      </c>
      <c r="E386" s="805" t="s">
        <v>800</v>
      </c>
      <c r="F386" s="838" t="s">
        <v>419</v>
      </c>
      <c r="G386" s="710">
        <f>H386+I386</f>
        <v>-800000</v>
      </c>
      <c r="H386" s="709">
        <f>H388+H389</f>
        <v>0</v>
      </c>
      <c r="I386" s="710">
        <f>I388+I389</f>
        <v>-800000</v>
      </c>
    </row>
    <row r="387" spans="1:9" s="638" customFormat="1" ht="26.25" customHeight="1" outlineLevel="1" thickBot="1" x14ac:dyDescent="0.3">
      <c r="A387" s="801"/>
      <c r="B387" s="802"/>
      <c r="C387" s="825"/>
      <c r="D387" s="826"/>
      <c r="E387" s="805" t="s">
        <v>12</v>
      </c>
      <c r="F387" s="806"/>
      <c r="G387" s="710"/>
      <c r="H387" s="709"/>
      <c r="I387" s="710"/>
    </row>
    <row r="388" spans="1:9" s="638" customFormat="1" ht="15" customHeight="1" outlineLevel="1" thickBot="1" x14ac:dyDescent="0.3">
      <c r="A388" s="801"/>
      <c r="B388" s="802"/>
      <c r="C388" s="825"/>
      <c r="D388" s="826"/>
      <c r="E388" s="805">
        <v>6501</v>
      </c>
      <c r="F388" s="806"/>
      <c r="G388" s="710">
        <f>H388+I388</f>
        <v>-800000</v>
      </c>
      <c r="H388" s="709"/>
      <c r="I388" s="710">
        <f>Sheet3!F226</f>
        <v>-800000</v>
      </c>
    </row>
    <row r="389" spans="1:9" s="638" customFormat="1" ht="16.5" hidden="1" outlineLevel="1" thickBot="1" x14ac:dyDescent="0.3">
      <c r="A389" s="801"/>
      <c r="B389" s="802"/>
      <c r="C389" s="825"/>
      <c r="D389" s="826"/>
      <c r="E389" s="805" t="s">
        <v>13</v>
      </c>
      <c r="F389" s="806"/>
      <c r="G389" s="622">
        <f>H389+I389</f>
        <v>0</v>
      </c>
      <c r="H389" s="621"/>
      <c r="I389" s="622"/>
    </row>
    <row r="390" spans="1:9" s="845" customFormat="1" ht="35.25" customHeight="1" collapsed="1" thickBot="1" x14ac:dyDescent="0.25">
      <c r="A390" s="841">
        <v>2500</v>
      </c>
      <c r="B390" s="852" t="s">
        <v>74</v>
      </c>
      <c r="C390" s="828">
        <v>0</v>
      </c>
      <c r="D390" s="829">
        <v>0</v>
      </c>
      <c r="E390" s="853" t="s">
        <v>871</v>
      </c>
      <c r="F390" s="843" t="s">
        <v>420</v>
      </c>
      <c r="G390" s="710">
        <f>H390+I390</f>
        <v>34500</v>
      </c>
      <c r="H390" s="710">
        <f>H392+H403+H409+H415+H421+H427</f>
        <v>500</v>
      </c>
      <c r="I390" s="862">
        <f>I392+I403+I409+I415+I421+I427</f>
        <v>34000</v>
      </c>
    </row>
    <row r="391" spans="1:9" s="638" customFormat="1" ht="11.25" customHeight="1" outlineLevel="1" thickBot="1" x14ac:dyDescent="0.3">
      <c r="A391" s="846"/>
      <c r="B391" s="827"/>
      <c r="C391" s="847"/>
      <c r="D391" s="848"/>
      <c r="E391" s="805" t="s">
        <v>807</v>
      </c>
      <c r="F391" s="849"/>
      <c r="G391" s="709"/>
      <c r="H391" s="709"/>
      <c r="I391" s="863"/>
    </row>
    <row r="392" spans="1:9" s="638" customFormat="1" ht="16.5" outlineLevel="2" thickBot="1" x14ac:dyDescent="0.3">
      <c r="A392" s="801">
        <v>2510</v>
      </c>
      <c r="B392" s="852" t="s">
        <v>74</v>
      </c>
      <c r="C392" s="828">
        <v>1</v>
      </c>
      <c r="D392" s="829">
        <v>0</v>
      </c>
      <c r="E392" s="830" t="s">
        <v>421</v>
      </c>
      <c r="F392" s="832" t="s">
        <v>422</v>
      </c>
      <c r="G392" s="709">
        <f>H392+I392</f>
        <v>34500</v>
      </c>
      <c r="H392" s="709">
        <f>H394</f>
        <v>500</v>
      </c>
      <c r="I392" s="863">
        <f>I394</f>
        <v>34000</v>
      </c>
    </row>
    <row r="393" spans="1:9" s="641" customFormat="1" ht="10.5" customHeight="1" outlineLevel="2" thickBot="1" x14ac:dyDescent="0.3">
      <c r="A393" s="801"/>
      <c r="B393" s="827"/>
      <c r="C393" s="828"/>
      <c r="D393" s="829"/>
      <c r="E393" s="805" t="s">
        <v>808</v>
      </c>
      <c r="F393" s="832"/>
      <c r="G393" s="709"/>
      <c r="H393" s="709"/>
      <c r="I393" s="863"/>
    </row>
    <row r="394" spans="1:9" s="638" customFormat="1" ht="19.5" customHeight="1" outlineLevel="2" thickBot="1" x14ac:dyDescent="0.3">
      <c r="A394" s="801">
        <v>2511</v>
      </c>
      <c r="B394" s="854" t="s">
        <v>74</v>
      </c>
      <c r="C394" s="825">
        <v>1</v>
      </c>
      <c r="D394" s="826">
        <v>1</v>
      </c>
      <c r="E394" s="805" t="s">
        <v>971</v>
      </c>
      <c r="F394" s="838" t="s">
        <v>423</v>
      </c>
      <c r="G394" s="709">
        <f>H394+I394</f>
        <v>34500</v>
      </c>
      <c r="H394" s="709">
        <f>H396+H398+H397+H399+H400</f>
        <v>500</v>
      </c>
      <c r="I394" s="863">
        <f>I396+I398+I401+I402</f>
        <v>34000</v>
      </c>
    </row>
    <row r="395" spans="1:9" s="638" customFormat="1" ht="28.5" customHeight="1" outlineLevel="2" thickBot="1" x14ac:dyDescent="0.3">
      <c r="A395" s="801"/>
      <c r="B395" s="802"/>
      <c r="C395" s="825"/>
      <c r="D395" s="826"/>
      <c r="E395" s="805" t="s">
        <v>12</v>
      </c>
      <c r="F395" s="806"/>
      <c r="G395" s="621"/>
      <c r="H395" s="621"/>
      <c r="I395" s="621"/>
    </row>
    <row r="396" spans="1:9" s="638" customFormat="1" ht="17.25" customHeight="1" outlineLevel="2" thickBot="1" x14ac:dyDescent="0.3">
      <c r="A396" s="801"/>
      <c r="B396" s="802"/>
      <c r="C396" s="825"/>
      <c r="D396" s="826"/>
      <c r="E396" s="805">
        <v>4111</v>
      </c>
      <c r="F396" s="806"/>
      <c r="G396" s="709">
        <f t="shared" ref="G396:G403" si="8">H396+I396</f>
        <v>0</v>
      </c>
      <c r="H396" s="709"/>
      <c r="I396" s="709"/>
    </row>
    <row r="397" spans="1:9" s="638" customFormat="1" ht="17.25" customHeight="1" outlineLevel="2" thickBot="1" x14ac:dyDescent="0.3">
      <c r="A397" s="801"/>
      <c r="B397" s="802"/>
      <c r="C397" s="825"/>
      <c r="D397" s="826"/>
      <c r="E397" s="805">
        <v>4239</v>
      </c>
      <c r="F397" s="806"/>
      <c r="G397" s="709">
        <f t="shared" si="8"/>
        <v>0</v>
      </c>
      <c r="H397" s="709"/>
      <c r="I397" s="709"/>
    </row>
    <row r="398" spans="1:9" s="638" customFormat="1" ht="14.25" customHeight="1" outlineLevel="2" thickBot="1" x14ac:dyDescent="0.3">
      <c r="A398" s="801"/>
      <c r="B398" s="802"/>
      <c r="C398" s="825"/>
      <c r="D398" s="826"/>
      <c r="E398" s="805">
        <v>4264</v>
      </c>
      <c r="F398" s="806"/>
      <c r="G398" s="709">
        <f t="shared" si="8"/>
        <v>0</v>
      </c>
      <c r="H398" s="709"/>
      <c r="I398" s="709"/>
    </row>
    <row r="399" spans="1:9" s="638" customFormat="1" ht="0.75" customHeight="1" outlineLevel="2" thickBot="1" x14ac:dyDescent="0.3">
      <c r="A399" s="801"/>
      <c r="B399" s="802"/>
      <c r="C399" s="825"/>
      <c r="D399" s="826"/>
      <c r="E399" s="805">
        <v>4511</v>
      </c>
      <c r="F399" s="806"/>
      <c r="G399" s="709">
        <f t="shared" si="8"/>
        <v>0</v>
      </c>
      <c r="H399" s="709"/>
      <c r="I399" s="709"/>
    </row>
    <row r="400" spans="1:9" s="638" customFormat="1" ht="16.5" customHeight="1" outlineLevel="2" thickBot="1" x14ac:dyDescent="0.3">
      <c r="A400" s="801"/>
      <c r="B400" s="802"/>
      <c r="C400" s="825"/>
      <c r="D400" s="826"/>
      <c r="E400" s="805">
        <v>4823</v>
      </c>
      <c r="F400" s="806"/>
      <c r="G400" s="709">
        <f t="shared" si="8"/>
        <v>500</v>
      </c>
      <c r="H400" s="709">
        <v>500</v>
      </c>
      <c r="I400" s="709"/>
    </row>
    <row r="401" spans="1:9" s="638" customFormat="1" ht="16.5" customHeight="1" outlineLevel="2" thickBot="1" x14ac:dyDescent="0.3">
      <c r="A401" s="801"/>
      <c r="B401" s="802"/>
      <c r="C401" s="825"/>
      <c r="D401" s="826"/>
      <c r="E401" s="805">
        <v>5121</v>
      </c>
      <c r="F401" s="806"/>
      <c r="G401" s="709">
        <f t="shared" si="8"/>
        <v>0</v>
      </c>
      <c r="H401" s="709"/>
      <c r="I401" s="709"/>
    </row>
    <row r="402" spans="1:9" s="638" customFormat="1" ht="16.5" customHeight="1" outlineLevel="2" thickBot="1" x14ac:dyDescent="0.3">
      <c r="A402" s="801"/>
      <c r="B402" s="802"/>
      <c r="C402" s="825"/>
      <c r="D402" s="826"/>
      <c r="E402" s="805">
        <v>5129</v>
      </c>
      <c r="F402" s="806"/>
      <c r="G402" s="709">
        <f t="shared" si="8"/>
        <v>34000</v>
      </c>
      <c r="H402" s="709"/>
      <c r="I402" s="709">
        <v>34000</v>
      </c>
    </row>
    <row r="403" spans="1:9" s="638" customFormat="1" ht="16.5" customHeight="1" outlineLevel="2" thickBot="1" x14ac:dyDescent="0.3">
      <c r="A403" s="801">
        <v>2520</v>
      </c>
      <c r="B403" s="852" t="s">
        <v>74</v>
      </c>
      <c r="C403" s="828">
        <v>2</v>
      </c>
      <c r="D403" s="829">
        <v>0</v>
      </c>
      <c r="E403" s="830" t="s">
        <v>424</v>
      </c>
      <c r="F403" s="832" t="s">
        <v>425</v>
      </c>
      <c r="G403" s="621">
        <f t="shared" si="8"/>
        <v>0</v>
      </c>
      <c r="H403" s="621">
        <f>H405</f>
        <v>0</v>
      </c>
      <c r="I403" s="621">
        <f>I405</f>
        <v>0</v>
      </c>
    </row>
    <row r="404" spans="1:9" s="641" customFormat="1" ht="16.5" customHeight="1" outlineLevel="2" thickBot="1" x14ac:dyDescent="0.3">
      <c r="A404" s="801"/>
      <c r="B404" s="827"/>
      <c r="C404" s="828"/>
      <c r="D404" s="829"/>
      <c r="E404" s="805" t="s">
        <v>808</v>
      </c>
      <c r="F404" s="832"/>
      <c r="G404" s="621"/>
      <c r="H404" s="621"/>
      <c r="I404" s="621"/>
    </row>
    <row r="405" spans="1:9" s="638" customFormat="1" ht="16.5" customHeight="1" outlineLevel="2" thickBot="1" x14ac:dyDescent="0.3">
      <c r="A405" s="801">
        <v>2521</v>
      </c>
      <c r="B405" s="854" t="s">
        <v>74</v>
      </c>
      <c r="C405" s="825">
        <v>2</v>
      </c>
      <c r="D405" s="826">
        <v>1</v>
      </c>
      <c r="E405" s="805" t="s">
        <v>426</v>
      </c>
      <c r="F405" s="838" t="s">
        <v>427</v>
      </c>
      <c r="G405" s="621">
        <f>H405+I405</f>
        <v>0</v>
      </c>
      <c r="H405" s="621">
        <f>H407+H408</f>
        <v>0</v>
      </c>
      <c r="I405" s="621">
        <f>I407+I408</f>
        <v>0</v>
      </c>
    </row>
    <row r="406" spans="1:9" s="638" customFormat="1" ht="15" customHeight="1" outlineLevel="2" thickBot="1" x14ac:dyDescent="0.3">
      <c r="A406" s="801"/>
      <c r="B406" s="802"/>
      <c r="C406" s="825"/>
      <c r="D406" s="826"/>
      <c r="E406" s="805" t="s">
        <v>12</v>
      </c>
      <c r="F406" s="806"/>
      <c r="G406" s="621"/>
      <c r="H406" s="621"/>
      <c r="I406" s="621"/>
    </row>
    <row r="407" spans="1:9" s="638" customFormat="1" ht="15" customHeight="1" outlineLevel="2" thickBot="1" x14ac:dyDescent="0.3">
      <c r="A407" s="801"/>
      <c r="B407" s="802"/>
      <c r="C407" s="825"/>
      <c r="D407" s="826"/>
      <c r="E407" s="805" t="s">
        <v>13</v>
      </c>
      <c r="F407" s="806"/>
      <c r="G407" s="621">
        <f>H407+I407</f>
        <v>0</v>
      </c>
      <c r="H407" s="621"/>
      <c r="I407" s="621"/>
    </row>
    <row r="408" spans="1:9" s="638" customFormat="1" ht="12.75" customHeight="1" outlineLevel="2" thickBot="1" x14ac:dyDescent="0.3">
      <c r="A408" s="801"/>
      <c r="B408" s="802"/>
      <c r="C408" s="825"/>
      <c r="D408" s="826"/>
      <c r="E408" s="805" t="s">
        <v>13</v>
      </c>
      <c r="F408" s="806"/>
      <c r="G408" s="621">
        <f>H408+I408</f>
        <v>0</v>
      </c>
      <c r="H408" s="621"/>
      <c r="I408" s="621"/>
    </row>
    <row r="409" spans="1:9" s="638" customFormat="1" ht="11.25" customHeight="1" outlineLevel="2" thickBot="1" x14ac:dyDescent="0.3">
      <c r="A409" s="801">
        <v>2530</v>
      </c>
      <c r="B409" s="852" t="s">
        <v>74</v>
      </c>
      <c r="C409" s="828">
        <v>3</v>
      </c>
      <c r="D409" s="829">
        <v>0</v>
      </c>
      <c r="E409" s="830" t="s">
        <v>428</v>
      </c>
      <c r="F409" s="832" t="s">
        <v>429</v>
      </c>
      <c r="G409" s="621">
        <f>H409+I409</f>
        <v>0</v>
      </c>
      <c r="H409" s="621">
        <f>H411</f>
        <v>0</v>
      </c>
      <c r="I409" s="621">
        <f>I411</f>
        <v>0</v>
      </c>
    </row>
    <row r="410" spans="1:9" s="641" customFormat="1" ht="12" customHeight="1" outlineLevel="2" thickBot="1" x14ac:dyDescent="0.3">
      <c r="A410" s="801"/>
      <c r="B410" s="827"/>
      <c r="C410" s="828"/>
      <c r="D410" s="829"/>
      <c r="E410" s="805" t="s">
        <v>808</v>
      </c>
      <c r="F410" s="832"/>
      <c r="G410" s="621"/>
      <c r="H410" s="621"/>
      <c r="I410" s="621"/>
    </row>
    <row r="411" spans="1:9" s="638" customFormat="1" ht="11.25" customHeight="1" outlineLevel="2" thickBot="1" x14ac:dyDescent="0.3">
      <c r="A411" s="801">
        <v>3531</v>
      </c>
      <c r="B411" s="854" t="s">
        <v>74</v>
      </c>
      <c r="C411" s="825">
        <v>3</v>
      </c>
      <c r="D411" s="826">
        <v>1</v>
      </c>
      <c r="E411" s="805" t="s">
        <v>428</v>
      </c>
      <c r="F411" s="838" t="s">
        <v>430</v>
      </c>
      <c r="G411" s="621">
        <f>H411+I411</f>
        <v>0</v>
      </c>
      <c r="H411" s="621">
        <f>H413+H414</f>
        <v>0</v>
      </c>
      <c r="I411" s="621">
        <f>I413+I414</f>
        <v>0</v>
      </c>
    </row>
    <row r="412" spans="1:9" s="638" customFormat="1" ht="12.75" customHeight="1" outlineLevel="2" thickBot="1" x14ac:dyDescent="0.3">
      <c r="A412" s="801"/>
      <c r="B412" s="802"/>
      <c r="C412" s="825"/>
      <c r="D412" s="826"/>
      <c r="E412" s="805" t="s">
        <v>12</v>
      </c>
      <c r="F412" s="806"/>
      <c r="G412" s="621"/>
      <c r="H412" s="621"/>
      <c r="I412" s="621"/>
    </row>
    <row r="413" spans="1:9" s="638" customFormat="1" ht="12" customHeight="1" outlineLevel="2" thickBot="1" x14ac:dyDescent="0.3">
      <c r="A413" s="801"/>
      <c r="B413" s="802"/>
      <c r="C413" s="825"/>
      <c r="D413" s="826"/>
      <c r="E413" s="805" t="s">
        <v>13</v>
      </c>
      <c r="F413" s="806"/>
      <c r="G413" s="621">
        <f>H413+I413</f>
        <v>0</v>
      </c>
      <c r="H413" s="621"/>
      <c r="I413" s="621"/>
    </row>
    <row r="414" spans="1:9" s="638" customFormat="1" ht="11.25" customHeight="1" outlineLevel="2" thickBot="1" x14ac:dyDescent="0.3">
      <c r="A414" s="801"/>
      <c r="B414" s="802"/>
      <c r="C414" s="825"/>
      <c r="D414" s="826"/>
      <c r="E414" s="805" t="s">
        <v>13</v>
      </c>
      <c r="F414" s="806"/>
      <c r="G414" s="621">
        <f>H414+I414</f>
        <v>0</v>
      </c>
      <c r="H414" s="621"/>
      <c r="I414" s="621"/>
    </row>
    <row r="415" spans="1:9" s="638" customFormat="1" ht="9.75" customHeight="1" outlineLevel="2" thickBot="1" x14ac:dyDescent="0.3">
      <c r="A415" s="801">
        <v>2540</v>
      </c>
      <c r="B415" s="852" t="s">
        <v>74</v>
      </c>
      <c r="C415" s="828">
        <v>4</v>
      </c>
      <c r="D415" s="829">
        <v>0</v>
      </c>
      <c r="E415" s="830" t="s">
        <v>431</v>
      </c>
      <c r="F415" s="832" t="s">
        <v>432</v>
      </c>
      <c r="G415" s="621">
        <f>H415+I415</f>
        <v>0</v>
      </c>
      <c r="H415" s="621">
        <f>H417</f>
        <v>0</v>
      </c>
      <c r="I415" s="621">
        <f>I417</f>
        <v>0</v>
      </c>
    </row>
    <row r="416" spans="1:9" s="641" customFormat="1" ht="12.75" customHeight="1" outlineLevel="2" thickBot="1" x14ac:dyDescent="0.3">
      <c r="A416" s="801"/>
      <c r="B416" s="827"/>
      <c r="C416" s="828"/>
      <c r="D416" s="829"/>
      <c r="E416" s="805" t="s">
        <v>808</v>
      </c>
      <c r="F416" s="832"/>
      <c r="G416" s="621"/>
      <c r="H416" s="621"/>
      <c r="I416" s="621"/>
    </row>
    <row r="417" spans="1:9" s="638" customFormat="1" ht="15" customHeight="1" outlineLevel="2" thickBot="1" x14ac:dyDescent="0.3">
      <c r="A417" s="801">
        <v>2541</v>
      </c>
      <c r="B417" s="854" t="s">
        <v>74</v>
      </c>
      <c r="C417" s="825">
        <v>4</v>
      </c>
      <c r="D417" s="826">
        <v>1</v>
      </c>
      <c r="E417" s="805" t="s">
        <v>431</v>
      </c>
      <c r="F417" s="838" t="s">
        <v>433</v>
      </c>
      <c r="G417" s="621">
        <f>H417+I417</f>
        <v>0</v>
      </c>
      <c r="H417" s="621">
        <f>H419+H420</f>
        <v>0</v>
      </c>
      <c r="I417" s="621">
        <f>I419+I420</f>
        <v>0</v>
      </c>
    </row>
    <row r="418" spans="1:9" s="638" customFormat="1" ht="15" customHeight="1" outlineLevel="2" thickBot="1" x14ac:dyDescent="0.3">
      <c r="A418" s="801"/>
      <c r="B418" s="802"/>
      <c r="C418" s="825"/>
      <c r="D418" s="826"/>
      <c r="E418" s="805" t="s">
        <v>12</v>
      </c>
      <c r="F418" s="806"/>
      <c r="G418" s="621"/>
      <c r="H418" s="621"/>
      <c r="I418" s="621"/>
    </row>
    <row r="419" spans="1:9" s="638" customFormat="1" ht="18.75" customHeight="1" outlineLevel="2" thickBot="1" x14ac:dyDescent="0.3">
      <c r="A419" s="801"/>
      <c r="B419" s="802"/>
      <c r="C419" s="825"/>
      <c r="D419" s="826"/>
      <c r="E419" s="805" t="s">
        <v>13</v>
      </c>
      <c r="F419" s="806"/>
      <c r="G419" s="621">
        <f>H419+I419</f>
        <v>0</v>
      </c>
      <c r="H419" s="621"/>
      <c r="I419" s="621"/>
    </row>
    <row r="420" spans="1:9" s="638" customFormat="1" ht="17.25" customHeight="1" outlineLevel="2" thickBot="1" x14ac:dyDescent="0.3">
      <c r="A420" s="801"/>
      <c r="B420" s="802"/>
      <c r="C420" s="825"/>
      <c r="D420" s="826"/>
      <c r="E420" s="805" t="s">
        <v>13</v>
      </c>
      <c r="F420" s="806"/>
      <c r="G420" s="621">
        <f>H420+I420</f>
        <v>0</v>
      </c>
      <c r="H420" s="621"/>
      <c r="I420" s="621"/>
    </row>
    <row r="421" spans="1:9" s="638" customFormat="1" ht="16.5" customHeight="1" outlineLevel="2" thickBot="1" x14ac:dyDescent="0.3">
      <c r="A421" s="801">
        <v>2550</v>
      </c>
      <c r="B421" s="852" t="s">
        <v>74</v>
      </c>
      <c r="C421" s="828">
        <v>5</v>
      </c>
      <c r="D421" s="829">
        <v>0</v>
      </c>
      <c r="E421" s="830" t="s">
        <v>434</v>
      </c>
      <c r="F421" s="832" t="s">
        <v>435</v>
      </c>
      <c r="G421" s="621">
        <f>H421+I421</f>
        <v>0</v>
      </c>
      <c r="H421" s="621">
        <f>H423</f>
        <v>0</v>
      </c>
      <c r="I421" s="621">
        <f>I423</f>
        <v>0</v>
      </c>
    </row>
    <row r="422" spans="1:9" s="641" customFormat="1" ht="24" customHeight="1" outlineLevel="2" thickBot="1" x14ac:dyDescent="0.3">
      <c r="A422" s="801"/>
      <c r="B422" s="827"/>
      <c r="C422" s="828"/>
      <c r="D422" s="829"/>
      <c r="E422" s="805" t="s">
        <v>808</v>
      </c>
      <c r="F422" s="832"/>
      <c r="G422" s="621"/>
      <c r="H422" s="621"/>
      <c r="I422" s="621"/>
    </row>
    <row r="423" spans="1:9" s="638" customFormat="1" ht="18" customHeight="1" outlineLevel="2" thickBot="1" x14ac:dyDescent="0.3">
      <c r="A423" s="801">
        <v>2551</v>
      </c>
      <c r="B423" s="854" t="s">
        <v>74</v>
      </c>
      <c r="C423" s="825">
        <v>5</v>
      </c>
      <c r="D423" s="826">
        <v>1</v>
      </c>
      <c r="E423" s="805" t="s">
        <v>434</v>
      </c>
      <c r="F423" s="838" t="s">
        <v>436</v>
      </c>
      <c r="G423" s="621">
        <f>H423+I423</f>
        <v>0</v>
      </c>
      <c r="H423" s="621">
        <f>H425+H426</f>
        <v>0</v>
      </c>
      <c r="I423" s="621">
        <f>I425+I426</f>
        <v>0</v>
      </c>
    </row>
    <row r="424" spans="1:9" s="638" customFormat="1" ht="12.75" customHeight="1" outlineLevel="2" thickBot="1" x14ac:dyDescent="0.3">
      <c r="A424" s="801"/>
      <c r="B424" s="802"/>
      <c r="C424" s="825"/>
      <c r="D424" s="826"/>
      <c r="E424" s="805" t="s">
        <v>12</v>
      </c>
      <c r="F424" s="806"/>
      <c r="G424" s="621"/>
      <c r="H424" s="621"/>
      <c r="I424" s="621"/>
    </row>
    <row r="425" spans="1:9" s="638" customFormat="1" ht="13.5" customHeight="1" outlineLevel="2" thickBot="1" x14ac:dyDescent="0.3">
      <c r="A425" s="801"/>
      <c r="B425" s="802"/>
      <c r="C425" s="825"/>
      <c r="D425" s="826"/>
      <c r="E425" s="805" t="s">
        <v>13</v>
      </c>
      <c r="F425" s="806"/>
      <c r="G425" s="621">
        <f>H425+I425</f>
        <v>0</v>
      </c>
      <c r="H425" s="621"/>
      <c r="I425" s="621"/>
    </row>
    <row r="426" spans="1:9" s="638" customFormat="1" ht="13.5" customHeight="1" outlineLevel="2" thickBot="1" x14ac:dyDescent="0.3">
      <c r="A426" s="801"/>
      <c r="B426" s="802"/>
      <c r="C426" s="825"/>
      <c r="D426" s="826"/>
      <c r="E426" s="805" t="s">
        <v>13</v>
      </c>
      <c r="F426" s="806"/>
      <c r="G426" s="621">
        <f>H426+I426</f>
        <v>0</v>
      </c>
      <c r="H426" s="621"/>
      <c r="I426" s="621"/>
    </row>
    <row r="427" spans="1:9" s="638" customFormat="1" ht="15.75" customHeight="1" outlineLevel="2" thickBot="1" x14ac:dyDescent="0.3">
      <c r="A427" s="801">
        <v>2560</v>
      </c>
      <c r="B427" s="852" t="s">
        <v>74</v>
      </c>
      <c r="C427" s="828">
        <v>6</v>
      </c>
      <c r="D427" s="829">
        <v>0</v>
      </c>
      <c r="E427" s="830" t="s">
        <v>437</v>
      </c>
      <c r="F427" s="832" t="s">
        <v>438</v>
      </c>
      <c r="G427" s="621">
        <f>H427+I427</f>
        <v>0</v>
      </c>
      <c r="H427" s="621">
        <f>H429</f>
        <v>0</v>
      </c>
      <c r="I427" s="621">
        <f>I429</f>
        <v>0</v>
      </c>
    </row>
    <row r="428" spans="1:9" s="641" customFormat="1" ht="16.5" customHeight="1" outlineLevel="2" thickBot="1" x14ac:dyDescent="0.3">
      <c r="A428" s="801"/>
      <c r="B428" s="827"/>
      <c r="C428" s="828"/>
      <c r="D428" s="829"/>
      <c r="E428" s="805" t="s">
        <v>808</v>
      </c>
      <c r="F428" s="832"/>
      <c r="G428" s="621"/>
      <c r="H428" s="621"/>
      <c r="I428" s="621"/>
    </row>
    <row r="429" spans="1:9" s="638" customFormat="1" ht="17.25" customHeight="1" outlineLevel="2" thickBot="1" x14ac:dyDescent="0.3">
      <c r="A429" s="801">
        <v>2561</v>
      </c>
      <c r="B429" s="854" t="s">
        <v>74</v>
      </c>
      <c r="C429" s="825">
        <v>6</v>
      </c>
      <c r="D429" s="826">
        <v>1</v>
      </c>
      <c r="E429" s="805" t="s">
        <v>437</v>
      </c>
      <c r="F429" s="838" t="s">
        <v>439</v>
      </c>
      <c r="G429" s="621">
        <f>H429+I429</f>
        <v>0</v>
      </c>
      <c r="H429" s="621">
        <f>H431+H432</f>
        <v>0</v>
      </c>
      <c r="I429" s="621">
        <f>I431+I432</f>
        <v>0</v>
      </c>
    </row>
    <row r="430" spans="1:9" s="638" customFormat="1" ht="18.75" customHeight="1" outlineLevel="2" thickBot="1" x14ac:dyDescent="0.3">
      <c r="A430" s="801"/>
      <c r="B430" s="802"/>
      <c r="C430" s="825"/>
      <c r="D430" s="826"/>
      <c r="E430" s="805" t="s">
        <v>12</v>
      </c>
      <c r="F430" s="806"/>
      <c r="G430" s="621"/>
      <c r="H430" s="621"/>
      <c r="I430" s="621"/>
    </row>
    <row r="431" spans="1:9" s="638" customFormat="1" ht="21" customHeight="1" outlineLevel="2" thickBot="1" x14ac:dyDescent="0.3">
      <c r="A431" s="801"/>
      <c r="B431" s="802"/>
      <c r="C431" s="825"/>
      <c r="D431" s="826"/>
      <c r="E431" s="805" t="s">
        <v>13</v>
      </c>
      <c r="F431" s="806"/>
      <c r="G431" s="621">
        <f>H431+I431</f>
        <v>0</v>
      </c>
      <c r="H431" s="621"/>
      <c r="I431" s="621"/>
    </row>
    <row r="432" spans="1:9" s="638" customFormat="1" ht="22.5" customHeight="1" outlineLevel="2" thickBot="1" x14ac:dyDescent="0.3">
      <c r="A432" s="801"/>
      <c r="B432" s="802"/>
      <c r="C432" s="825"/>
      <c r="D432" s="826"/>
      <c r="E432" s="805" t="s">
        <v>13</v>
      </c>
      <c r="F432" s="806"/>
      <c r="G432" s="621">
        <f>H432+I432</f>
        <v>0</v>
      </c>
      <c r="H432" s="621"/>
      <c r="I432" s="621"/>
    </row>
    <row r="433" spans="1:13" s="845" customFormat="1" ht="48.75" customHeight="1" thickBot="1" x14ac:dyDescent="0.25">
      <c r="A433" s="841">
        <v>2600</v>
      </c>
      <c r="B433" s="852" t="s">
        <v>75</v>
      </c>
      <c r="C433" s="828">
        <v>0</v>
      </c>
      <c r="D433" s="829">
        <v>0</v>
      </c>
      <c r="E433" s="853" t="s">
        <v>872</v>
      </c>
      <c r="F433" s="843" t="s">
        <v>440</v>
      </c>
      <c r="G433" s="709">
        <f>H433+I433</f>
        <v>824850</v>
      </c>
      <c r="H433" s="709">
        <f>H435+H441+H455+H469+H481+H492+H487</f>
        <v>420350</v>
      </c>
      <c r="I433" s="709">
        <f>I435+I441+I455+I469+I481+I492+I487</f>
        <v>404500</v>
      </c>
    </row>
    <row r="434" spans="1:13" s="638" customFormat="1" ht="21.75" customHeight="1" outlineLevel="1" thickBot="1" x14ac:dyDescent="0.3">
      <c r="A434" s="846"/>
      <c r="B434" s="827"/>
      <c r="C434" s="847"/>
      <c r="D434" s="848"/>
      <c r="E434" s="805" t="s">
        <v>807</v>
      </c>
      <c r="F434" s="849"/>
      <c r="G434" s="621"/>
      <c r="H434" s="621"/>
      <c r="I434" s="621"/>
    </row>
    <row r="435" spans="1:13" s="638" customFormat="1" ht="20.25" customHeight="1" outlineLevel="1" thickBot="1" x14ac:dyDescent="0.3">
      <c r="A435" s="801">
        <v>2610</v>
      </c>
      <c r="B435" s="852" t="s">
        <v>75</v>
      </c>
      <c r="C435" s="828">
        <v>1</v>
      </c>
      <c r="D435" s="829">
        <v>0</v>
      </c>
      <c r="E435" s="830" t="s">
        <v>441</v>
      </c>
      <c r="F435" s="832" t="s">
        <v>442</v>
      </c>
      <c r="G435" s="622">
        <f>H435+I435</f>
        <v>0</v>
      </c>
      <c r="H435" s="622">
        <f>H437</f>
        <v>0</v>
      </c>
      <c r="I435" s="622">
        <f>I437</f>
        <v>0</v>
      </c>
    </row>
    <row r="436" spans="1:13" s="641" customFormat="1" ht="21.75" hidden="1" customHeight="1" outlineLevel="1" thickBot="1" x14ac:dyDescent="0.3">
      <c r="A436" s="801"/>
      <c r="B436" s="827"/>
      <c r="C436" s="828"/>
      <c r="D436" s="829"/>
      <c r="E436" s="805" t="s">
        <v>808</v>
      </c>
      <c r="F436" s="832"/>
      <c r="G436" s="622"/>
      <c r="H436" s="622"/>
      <c r="I436" s="622"/>
    </row>
    <row r="437" spans="1:13" s="638" customFormat="1" ht="21.75" hidden="1" customHeight="1" outlineLevel="1" thickBot="1" x14ac:dyDescent="0.3">
      <c r="A437" s="801">
        <v>2611</v>
      </c>
      <c r="B437" s="854" t="s">
        <v>75</v>
      </c>
      <c r="C437" s="825">
        <v>1</v>
      </c>
      <c r="D437" s="826">
        <v>1</v>
      </c>
      <c r="E437" s="805" t="s">
        <v>443</v>
      </c>
      <c r="F437" s="838" t="s">
        <v>444</v>
      </c>
      <c r="G437" s="622">
        <f>H437+I437</f>
        <v>0</v>
      </c>
      <c r="H437" s="622">
        <f>H439+H440</f>
        <v>0</v>
      </c>
      <c r="I437" s="622">
        <f>I439+I440</f>
        <v>0</v>
      </c>
    </row>
    <row r="438" spans="1:13" s="638" customFormat="1" ht="21.75" hidden="1" customHeight="1" outlineLevel="1" thickBot="1" x14ac:dyDescent="0.3">
      <c r="A438" s="801"/>
      <c r="B438" s="802"/>
      <c r="C438" s="825"/>
      <c r="D438" s="826"/>
      <c r="E438" s="805" t="s">
        <v>12</v>
      </c>
      <c r="F438" s="806"/>
      <c r="G438" s="622"/>
      <c r="H438" s="622"/>
      <c r="I438" s="622"/>
    </row>
    <row r="439" spans="1:13" s="638" customFormat="1" ht="21.75" hidden="1" customHeight="1" outlineLevel="1" thickBot="1" x14ac:dyDescent="0.3">
      <c r="A439" s="801"/>
      <c r="B439" s="802"/>
      <c r="C439" s="825"/>
      <c r="D439" s="826"/>
      <c r="E439" s="805" t="s">
        <v>13</v>
      </c>
      <c r="F439" s="806"/>
      <c r="G439" s="622">
        <f>H439+I439</f>
        <v>0</v>
      </c>
      <c r="H439" s="622"/>
      <c r="I439" s="622"/>
    </row>
    <row r="440" spans="1:13" s="638" customFormat="1" ht="21.75" hidden="1" customHeight="1" outlineLevel="1" thickBot="1" x14ac:dyDescent="0.3">
      <c r="A440" s="801"/>
      <c r="B440" s="802"/>
      <c r="C440" s="825"/>
      <c r="D440" s="826"/>
      <c r="E440" s="805" t="s">
        <v>13</v>
      </c>
      <c r="F440" s="806"/>
      <c r="G440" s="622">
        <f>H440+I440</f>
        <v>0</v>
      </c>
      <c r="H440" s="622"/>
      <c r="I440" s="622"/>
    </row>
    <row r="441" spans="1:13" s="638" customFormat="1" ht="21.75" customHeight="1" outlineLevel="1" thickBot="1" x14ac:dyDescent="0.3">
      <c r="A441" s="801">
        <v>2620</v>
      </c>
      <c r="B441" s="852" t="s">
        <v>75</v>
      </c>
      <c r="C441" s="828">
        <v>2</v>
      </c>
      <c r="D441" s="829">
        <v>0</v>
      </c>
      <c r="E441" s="830" t="s">
        <v>445</v>
      </c>
      <c r="F441" s="832" t="s">
        <v>446</v>
      </c>
      <c r="G441" s="621">
        <f>H441+I441</f>
        <v>0</v>
      </c>
      <c r="H441" s="621">
        <f>H443</f>
        <v>0</v>
      </c>
      <c r="I441" s="621">
        <f>I443</f>
        <v>0</v>
      </c>
    </row>
    <row r="442" spans="1:13" s="641" customFormat="1" ht="21.75" customHeight="1" outlineLevel="1" thickBot="1" x14ac:dyDescent="0.3">
      <c r="A442" s="801"/>
      <c r="B442" s="827"/>
      <c r="C442" s="828"/>
      <c r="D442" s="829"/>
      <c r="E442" s="805" t="s">
        <v>808</v>
      </c>
      <c r="F442" s="832"/>
      <c r="G442" s="621"/>
      <c r="H442" s="621"/>
      <c r="I442" s="621"/>
    </row>
    <row r="443" spans="1:13" s="638" customFormat="1" ht="19.5" customHeight="1" outlineLevel="1" thickBot="1" x14ac:dyDescent="0.3">
      <c r="A443" s="801">
        <v>2621</v>
      </c>
      <c r="B443" s="854" t="s">
        <v>75</v>
      </c>
      <c r="C443" s="825">
        <v>2</v>
      </c>
      <c r="D443" s="826">
        <v>1</v>
      </c>
      <c r="E443" s="805" t="s">
        <v>553</v>
      </c>
      <c r="F443" s="838" t="s">
        <v>447</v>
      </c>
      <c r="G443" s="621">
        <f>H443+I443</f>
        <v>0</v>
      </c>
      <c r="H443" s="621">
        <f>SUM(H445:H454)</f>
        <v>0</v>
      </c>
      <c r="I443" s="621">
        <f>SUM(I445:I454)</f>
        <v>0</v>
      </c>
      <c r="L443" s="864"/>
      <c r="M443" s="864"/>
    </row>
    <row r="444" spans="1:13" s="638" customFormat="1" ht="21.75" hidden="1" customHeight="1" outlineLevel="1" thickBot="1" x14ac:dyDescent="0.3">
      <c r="A444" s="801"/>
      <c r="B444" s="802"/>
      <c r="C444" s="825"/>
      <c r="D444" s="826"/>
      <c r="E444" s="805" t="s">
        <v>12</v>
      </c>
      <c r="F444" s="806"/>
      <c r="G444" s="621"/>
      <c r="H444" s="621"/>
      <c r="I444" s="621"/>
      <c r="L444" s="865">
        <v>206000</v>
      </c>
      <c r="M444" s="865">
        <v>206000</v>
      </c>
    </row>
    <row r="445" spans="1:13" s="638" customFormat="1" ht="21.75" hidden="1" customHeight="1" outlineLevel="1" thickBot="1" x14ac:dyDescent="0.3">
      <c r="A445" s="801"/>
      <c r="B445" s="802"/>
      <c r="C445" s="825"/>
      <c r="D445" s="826"/>
      <c r="E445" s="805"/>
      <c r="F445" s="806"/>
      <c r="G445" s="621">
        <f t="shared" ref="G445:G455" si="9">H445+I445</f>
        <v>0</v>
      </c>
      <c r="H445" s="621"/>
      <c r="I445" s="621"/>
      <c r="L445" s="865">
        <v>4500</v>
      </c>
      <c r="M445" s="865">
        <v>4500</v>
      </c>
    </row>
    <row r="446" spans="1:13" s="638" customFormat="1" ht="21.75" hidden="1" customHeight="1" outlineLevel="1" thickBot="1" x14ac:dyDescent="0.3">
      <c r="A446" s="801"/>
      <c r="B446" s="802"/>
      <c r="C446" s="825"/>
      <c r="D446" s="826"/>
      <c r="E446" s="805"/>
      <c r="F446" s="806"/>
      <c r="G446" s="621">
        <f t="shared" si="9"/>
        <v>0</v>
      </c>
      <c r="H446" s="621"/>
      <c r="I446" s="621"/>
      <c r="L446" s="865">
        <v>414102.8</v>
      </c>
      <c r="M446" s="865">
        <v>414102.8</v>
      </c>
    </row>
    <row r="447" spans="1:13" s="638" customFormat="1" ht="21.75" hidden="1" customHeight="1" outlineLevel="1" thickBot="1" x14ac:dyDescent="0.3">
      <c r="A447" s="801"/>
      <c r="B447" s="802"/>
      <c r="C447" s="825"/>
      <c r="D447" s="826"/>
      <c r="E447" s="805"/>
      <c r="F447" s="806"/>
      <c r="G447" s="621">
        <f t="shared" si="9"/>
        <v>0</v>
      </c>
      <c r="H447" s="621"/>
      <c r="I447" s="621"/>
      <c r="L447" s="865">
        <v>701000</v>
      </c>
      <c r="M447" s="865">
        <v>701000</v>
      </c>
    </row>
    <row r="448" spans="1:13" s="638" customFormat="1" ht="21.75" hidden="1" customHeight="1" outlineLevel="1" thickBot="1" x14ac:dyDescent="0.3">
      <c r="A448" s="801"/>
      <c r="B448" s="802"/>
      <c r="C448" s="825"/>
      <c r="D448" s="826"/>
      <c r="E448" s="805"/>
      <c r="F448" s="806"/>
      <c r="G448" s="621">
        <f t="shared" si="9"/>
        <v>0</v>
      </c>
      <c r="H448" s="621"/>
      <c r="I448" s="621"/>
      <c r="L448" s="865">
        <v>105500</v>
      </c>
      <c r="M448" s="865">
        <v>105500</v>
      </c>
    </row>
    <row r="449" spans="1:13" s="638" customFormat="1" ht="21.75" hidden="1" customHeight="1" outlineLevel="1" thickBot="1" x14ac:dyDescent="0.3">
      <c r="A449" s="801"/>
      <c r="B449" s="802"/>
      <c r="C449" s="825"/>
      <c r="D449" s="826"/>
      <c r="E449" s="805"/>
      <c r="F449" s="806"/>
      <c r="G449" s="621">
        <f t="shared" si="9"/>
        <v>0</v>
      </c>
      <c r="H449" s="621"/>
      <c r="I449" s="621"/>
      <c r="L449" s="865">
        <v>38150</v>
      </c>
      <c r="M449" s="865">
        <v>38150</v>
      </c>
    </row>
    <row r="450" spans="1:13" s="638" customFormat="1" ht="21.75" hidden="1" customHeight="1" outlineLevel="1" thickBot="1" x14ac:dyDescent="0.3">
      <c r="A450" s="801"/>
      <c r="B450" s="802"/>
      <c r="C450" s="825"/>
      <c r="D450" s="826"/>
      <c r="E450" s="805"/>
      <c r="F450" s="806"/>
      <c r="G450" s="621">
        <f t="shared" si="9"/>
        <v>0</v>
      </c>
      <c r="H450" s="621"/>
      <c r="I450" s="621"/>
      <c r="L450" s="865">
        <v>15000</v>
      </c>
      <c r="M450" s="865">
        <v>15000</v>
      </c>
    </row>
    <row r="451" spans="1:13" s="638" customFormat="1" ht="21.75" hidden="1" customHeight="1" outlineLevel="1" thickBot="1" x14ac:dyDescent="0.3">
      <c r="A451" s="801"/>
      <c r="B451" s="802"/>
      <c r="C451" s="825"/>
      <c r="D451" s="826"/>
      <c r="E451" s="805"/>
      <c r="F451" s="806"/>
      <c r="G451" s="621">
        <f t="shared" si="9"/>
        <v>0</v>
      </c>
      <c r="H451" s="621"/>
      <c r="I451" s="621"/>
      <c r="L451" s="865">
        <v>227000</v>
      </c>
      <c r="M451" s="865">
        <v>227000</v>
      </c>
    </row>
    <row r="452" spans="1:13" s="638" customFormat="1" ht="21.75" hidden="1" customHeight="1" outlineLevel="1" thickBot="1" x14ac:dyDescent="0.3">
      <c r="A452" s="801"/>
      <c r="B452" s="802"/>
      <c r="C452" s="825"/>
      <c r="D452" s="826"/>
      <c r="E452" s="805"/>
      <c r="F452" s="806"/>
      <c r="G452" s="621">
        <f t="shared" si="9"/>
        <v>0</v>
      </c>
      <c r="H452" s="621"/>
      <c r="I452" s="621"/>
      <c r="L452" s="865">
        <v>165000</v>
      </c>
      <c r="M452" s="865">
        <v>165000</v>
      </c>
    </row>
    <row r="453" spans="1:13" s="638" customFormat="1" ht="21.75" hidden="1" customHeight="1" outlineLevel="1" thickBot="1" x14ac:dyDescent="0.3">
      <c r="A453" s="801"/>
      <c r="B453" s="802"/>
      <c r="C453" s="825"/>
      <c r="D453" s="826"/>
      <c r="E453" s="805"/>
      <c r="F453" s="806"/>
      <c r="G453" s="621">
        <f t="shared" si="9"/>
        <v>0</v>
      </c>
      <c r="H453" s="621"/>
      <c r="I453" s="621"/>
      <c r="L453" s="865">
        <v>369400</v>
      </c>
      <c r="M453" s="865">
        <v>369400</v>
      </c>
    </row>
    <row r="454" spans="1:13" s="638" customFormat="1" ht="21.75" hidden="1" customHeight="1" outlineLevel="1" thickBot="1" x14ac:dyDescent="0.3">
      <c r="A454" s="801"/>
      <c r="B454" s="802"/>
      <c r="C454" s="825"/>
      <c r="D454" s="826"/>
      <c r="E454" s="805"/>
      <c r="F454" s="806"/>
      <c r="G454" s="621">
        <f t="shared" si="9"/>
        <v>0</v>
      </c>
      <c r="H454" s="621"/>
      <c r="I454" s="621"/>
      <c r="L454" s="866">
        <v>25000</v>
      </c>
      <c r="M454" s="866">
        <v>25000</v>
      </c>
    </row>
    <row r="455" spans="1:13" s="638" customFormat="1" ht="21.75" customHeight="1" outlineLevel="1" thickBot="1" x14ac:dyDescent="0.3">
      <c r="A455" s="801">
        <v>2630</v>
      </c>
      <c r="B455" s="852" t="s">
        <v>75</v>
      </c>
      <c r="C455" s="828">
        <v>3</v>
      </c>
      <c r="D455" s="829">
        <v>0</v>
      </c>
      <c r="E455" s="830" t="s">
        <v>448</v>
      </c>
      <c r="F455" s="832" t="s">
        <v>449</v>
      </c>
      <c r="G455" s="709">
        <f t="shared" si="9"/>
        <v>434600</v>
      </c>
      <c r="H455" s="709">
        <f>H457</f>
        <v>34600</v>
      </c>
      <c r="I455" s="709">
        <f>I457</f>
        <v>400000</v>
      </c>
    </row>
    <row r="456" spans="1:13" s="641" customFormat="1" ht="21.75" customHeight="1" outlineLevel="1" thickBot="1" x14ac:dyDescent="0.3">
      <c r="A456" s="801"/>
      <c r="B456" s="827"/>
      <c r="C456" s="828"/>
      <c r="D456" s="829"/>
      <c r="E456" s="805" t="s">
        <v>808</v>
      </c>
      <c r="F456" s="832"/>
      <c r="G456" s="621"/>
      <c r="H456" s="621"/>
      <c r="I456" s="621"/>
    </row>
    <row r="457" spans="1:13" s="638" customFormat="1" ht="21.75" customHeight="1" outlineLevel="1" thickBot="1" x14ac:dyDescent="0.3">
      <c r="A457" s="801">
        <v>2631</v>
      </c>
      <c r="B457" s="854" t="s">
        <v>75</v>
      </c>
      <c r="C457" s="825">
        <v>3</v>
      </c>
      <c r="D457" s="826">
        <v>1</v>
      </c>
      <c r="E457" s="805" t="s">
        <v>450</v>
      </c>
      <c r="F457" s="867" t="s">
        <v>451</v>
      </c>
      <c r="G457" s="709">
        <f>H457+I457</f>
        <v>434600</v>
      </c>
      <c r="H457" s="709">
        <f>SUM(H459:H465)</f>
        <v>34600</v>
      </c>
      <c r="I457" s="709">
        <f>I459+I460+I467+I466+I468</f>
        <v>400000</v>
      </c>
    </row>
    <row r="458" spans="1:13" s="638" customFormat="1" ht="26.25" customHeight="1" outlineLevel="1" thickBot="1" x14ac:dyDescent="0.3">
      <c r="A458" s="801"/>
      <c r="B458" s="802"/>
      <c r="C458" s="825"/>
      <c r="D458" s="826"/>
      <c r="E458" s="805" t="s">
        <v>12</v>
      </c>
      <c r="F458" s="806"/>
      <c r="G458" s="621"/>
      <c r="H458" s="621"/>
      <c r="I458" s="621"/>
    </row>
    <row r="459" spans="1:13" s="638" customFormat="1" ht="21.75" hidden="1" customHeight="1" outlineLevel="1" thickBot="1" x14ac:dyDescent="0.3">
      <c r="A459" s="801"/>
      <c r="B459" s="802"/>
      <c r="C459" s="825"/>
      <c r="D459" s="826"/>
      <c r="E459" s="805">
        <v>4111</v>
      </c>
      <c r="F459" s="806"/>
      <c r="G459" s="709">
        <f t="shared" ref="G459:G469" si="10">H459+I459</f>
        <v>0</v>
      </c>
      <c r="H459" s="709"/>
      <c r="I459" s="709"/>
    </row>
    <row r="460" spans="1:13" s="638" customFormat="1" ht="21.75" customHeight="1" outlineLevel="1" thickBot="1" x14ac:dyDescent="0.3">
      <c r="A460" s="801"/>
      <c r="B460" s="802"/>
      <c r="C460" s="825"/>
      <c r="D460" s="826"/>
      <c r="E460" s="805">
        <v>4213</v>
      </c>
      <c r="F460" s="806"/>
      <c r="G460" s="709">
        <f t="shared" si="10"/>
        <v>25000</v>
      </c>
      <c r="H460" s="709">
        <v>25000</v>
      </c>
      <c r="I460" s="709"/>
    </row>
    <row r="461" spans="1:13" s="638" customFormat="1" ht="18" customHeight="1" outlineLevel="1" thickBot="1" x14ac:dyDescent="0.3">
      <c r="A461" s="801"/>
      <c r="B461" s="802"/>
      <c r="C461" s="825"/>
      <c r="D461" s="826"/>
      <c r="E461" s="805">
        <v>4239</v>
      </c>
      <c r="F461" s="806"/>
      <c r="G461" s="709">
        <f t="shared" si="10"/>
        <v>5500</v>
      </c>
      <c r="H461" s="709">
        <v>5500</v>
      </c>
      <c r="I461" s="709"/>
    </row>
    <row r="462" spans="1:13" s="638" customFormat="1" ht="21.75" hidden="1" customHeight="1" outlineLevel="1" thickBot="1" x14ac:dyDescent="0.3">
      <c r="A462" s="801"/>
      <c r="B462" s="802"/>
      <c r="C462" s="825"/>
      <c r="D462" s="826"/>
      <c r="E462" s="805">
        <v>4264</v>
      </c>
      <c r="F462" s="806"/>
      <c r="G462" s="709">
        <f t="shared" si="10"/>
        <v>0</v>
      </c>
      <c r="H462" s="709">
        <v>0</v>
      </c>
      <c r="I462" s="709"/>
    </row>
    <row r="463" spans="1:13" s="638" customFormat="1" ht="17.25" customHeight="1" outlineLevel="1" thickBot="1" x14ac:dyDescent="0.3">
      <c r="A463" s="801"/>
      <c r="B463" s="802"/>
      <c r="C463" s="825"/>
      <c r="D463" s="826"/>
      <c r="E463" s="805">
        <v>4269</v>
      </c>
      <c r="F463" s="806"/>
      <c r="G463" s="709">
        <f t="shared" si="10"/>
        <v>3800</v>
      </c>
      <c r="H463" s="709">
        <v>3800</v>
      </c>
      <c r="I463" s="709"/>
    </row>
    <row r="464" spans="1:13" s="638" customFormat="1" ht="21" hidden="1" customHeight="1" outlineLevel="1" thickBot="1" x14ac:dyDescent="0.3">
      <c r="A464" s="801"/>
      <c r="B464" s="802"/>
      <c r="C464" s="825"/>
      <c r="D464" s="826"/>
      <c r="E464" s="805">
        <v>4511</v>
      </c>
      <c r="F464" s="806"/>
      <c r="G464" s="709">
        <f t="shared" si="10"/>
        <v>0</v>
      </c>
      <c r="H464" s="709"/>
      <c r="I464" s="709"/>
    </row>
    <row r="465" spans="1:9" s="638" customFormat="1" ht="14.25" customHeight="1" outlineLevel="1" thickBot="1" x14ac:dyDescent="0.3">
      <c r="A465" s="801"/>
      <c r="B465" s="802"/>
      <c r="C465" s="825"/>
      <c r="D465" s="826"/>
      <c r="E465" s="805">
        <v>4823</v>
      </c>
      <c r="F465" s="806"/>
      <c r="G465" s="709">
        <f t="shared" si="10"/>
        <v>300</v>
      </c>
      <c r="H465" s="709">
        <v>300</v>
      </c>
      <c r="I465" s="709"/>
    </row>
    <row r="466" spans="1:9" s="638" customFormat="1" ht="21.75" hidden="1" customHeight="1" outlineLevel="1" thickBot="1" x14ac:dyDescent="0.3">
      <c r="A466" s="801"/>
      <c r="B466" s="802"/>
      <c r="C466" s="825"/>
      <c r="D466" s="826"/>
      <c r="E466" s="805">
        <v>5112</v>
      </c>
      <c r="F466" s="806"/>
      <c r="G466" s="709">
        <f>I466</f>
        <v>0</v>
      </c>
      <c r="H466" s="709"/>
      <c r="I466" s="709"/>
    </row>
    <row r="467" spans="1:9" s="638" customFormat="1" ht="21.75" customHeight="1" outlineLevel="1" thickBot="1" x14ac:dyDescent="0.3">
      <c r="A467" s="801"/>
      <c r="B467" s="802"/>
      <c r="C467" s="825"/>
      <c r="D467" s="826"/>
      <c r="E467" s="805">
        <v>5113</v>
      </c>
      <c r="F467" s="806"/>
      <c r="G467" s="709">
        <f t="shared" si="10"/>
        <v>400000</v>
      </c>
      <c r="H467" s="709"/>
      <c r="I467" s="709">
        <v>400000</v>
      </c>
    </row>
    <row r="468" spans="1:9" s="638" customFormat="1" ht="21.75" customHeight="1" outlineLevel="1" thickBot="1" x14ac:dyDescent="0.3">
      <c r="A468" s="801"/>
      <c r="B468" s="802"/>
      <c r="C468" s="825"/>
      <c r="D468" s="826"/>
      <c r="E468" s="805">
        <v>5129</v>
      </c>
      <c r="F468" s="806"/>
      <c r="G468" s="709">
        <f t="shared" si="10"/>
        <v>0</v>
      </c>
      <c r="H468" s="709"/>
      <c r="I468" s="709"/>
    </row>
    <row r="469" spans="1:9" s="638" customFormat="1" ht="21.75" customHeight="1" outlineLevel="1" thickBot="1" x14ac:dyDescent="0.3">
      <c r="A469" s="801">
        <v>2640</v>
      </c>
      <c r="B469" s="852" t="s">
        <v>75</v>
      </c>
      <c r="C469" s="828">
        <v>4</v>
      </c>
      <c r="D469" s="829">
        <v>0</v>
      </c>
      <c r="E469" s="830" t="s">
        <v>452</v>
      </c>
      <c r="F469" s="832" t="s">
        <v>453</v>
      </c>
      <c r="G469" s="709">
        <f t="shared" si="10"/>
        <v>25250</v>
      </c>
      <c r="H469" s="709">
        <f>H471</f>
        <v>20750</v>
      </c>
      <c r="I469" s="709">
        <f>I471</f>
        <v>4500</v>
      </c>
    </row>
    <row r="470" spans="1:9" s="641" customFormat="1" ht="21.75" customHeight="1" outlineLevel="1" thickBot="1" x14ac:dyDescent="0.3">
      <c r="A470" s="801"/>
      <c r="B470" s="827"/>
      <c r="C470" s="828"/>
      <c r="D470" s="829"/>
      <c r="E470" s="805" t="s">
        <v>808</v>
      </c>
      <c r="F470" s="832"/>
      <c r="G470" s="621"/>
      <c r="H470" s="621"/>
      <c r="I470" s="621"/>
    </row>
    <row r="471" spans="1:9" s="638" customFormat="1" ht="21.75" customHeight="1" outlineLevel="1" thickBot="1" x14ac:dyDescent="0.3">
      <c r="A471" s="801">
        <v>2641</v>
      </c>
      <c r="B471" s="854" t="s">
        <v>75</v>
      </c>
      <c r="C471" s="825">
        <v>4</v>
      </c>
      <c r="D471" s="826">
        <v>1</v>
      </c>
      <c r="E471" s="805" t="s">
        <v>454</v>
      </c>
      <c r="F471" s="838" t="s">
        <v>455</v>
      </c>
      <c r="G471" s="709">
        <f>H471+I471</f>
        <v>25250</v>
      </c>
      <c r="H471" s="709">
        <f>H473+H474+H475+H477+H476</f>
        <v>20750</v>
      </c>
      <c r="I471" s="709">
        <f>SUM(I473:I480)</f>
        <v>4500</v>
      </c>
    </row>
    <row r="472" spans="1:9" s="638" customFormat="1" ht="28.5" customHeight="1" outlineLevel="1" thickBot="1" x14ac:dyDescent="0.3">
      <c r="A472" s="801"/>
      <c r="B472" s="802"/>
      <c r="C472" s="825"/>
      <c r="D472" s="826"/>
      <c r="E472" s="805" t="s">
        <v>12</v>
      </c>
      <c r="F472" s="806"/>
      <c r="G472" s="621"/>
      <c r="H472" s="621"/>
      <c r="I472" s="621"/>
    </row>
    <row r="473" spans="1:9" s="638" customFormat="1" ht="21.75" hidden="1" customHeight="1" outlineLevel="1" thickBot="1" x14ac:dyDescent="0.3">
      <c r="A473" s="801"/>
      <c r="B473" s="802"/>
      <c r="C473" s="825"/>
      <c r="D473" s="826"/>
      <c r="E473" s="805">
        <v>4212</v>
      </c>
      <c r="F473" s="806"/>
      <c r="G473" s="709">
        <f t="shared" ref="G473:G481" si="11">H473+I473</f>
        <v>0</v>
      </c>
      <c r="H473" s="709"/>
      <c r="I473" s="709"/>
    </row>
    <row r="474" spans="1:9" s="638" customFormat="1" ht="21.75" hidden="1" customHeight="1" outlineLevel="1" thickBot="1" x14ac:dyDescent="0.3">
      <c r="A474" s="801"/>
      <c r="B474" s="802"/>
      <c r="C474" s="825"/>
      <c r="D474" s="826"/>
      <c r="E474" s="805">
        <v>4251</v>
      </c>
      <c r="F474" s="806"/>
      <c r="G474" s="709">
        <f t="shared" si="11"/>
        <v>0</v>
      </c>
      <c r="H474" s="709"/>
      <c r="I474" s="709"/>
    </row>
    <row r="475" spans="1:9" s="638" customFormat="1" ht="21.75" customHeight="1" outlineLevel="1" thickBot="1" x14ac:dyDescent="0.3">
      <c r="A475" s="801"/>
      <c r="B475" s="802"/>
      <c r="C475" s="825"/>
      <c r="D475" s="826"/>
      <c r="E475" s="805">
        <v>4269</v>
      </c>
      <c r="F475" s="806"/>
      <c r="G475" s="709">
        <f t="shared" si="11"/>
        <v>20000</v>
      </c>
      <c r="H475" s="709">
        <v>20000</v>
      </c>
      <c r="I475" s="709"/>
    </row>
    <row r="476" spans="1:9" s="638" customFormat="1" ht="18.75" customHeight="1" outlineLevel="1" thickBot="1" x14ac:dyDescent="0.3">
      <c r="A476" s="801"/>
      <c r="B476" s="802"/>
      <c r="C476" s="825"/>
      <c r="D476" s="826"/>
      <c r="E476" s="805">
        <v>4239</v>
      </c>
      <c r="F476" s="806"/>
      <c r="G476" s="709">
        <f t="shared" si="11"/>
        <v>750</v>
      </c>
      <c r="H476" s="709">
        <v>750</v>
      </c>
      <c r="I476" s="709"/>
    </row>
    <row r="477" spans="1:9" s="638" customFormat="1" ht="0.75" hidden="1" customHeight="1" outlineLevel="1" thickBot="1" x14ac:dyDescent="0.3">
      <c r="A477" s="801"/>
      <c r="B477" s="802"/>
      <c r="C477" s="825"/>
      <c r="D477" s="826"/>
      <c r="E477" s="805">
        <v>4511</v>
      </c>
      <c r="F477" s="806"/>
      <c r="G477" s="709">
        <f t="shared" si="11"/>
        <v>0</v>
      </c>
      <c r="H477" s="709"/>
      <c r="I477" s="709"/>
    </row>
    <row r="478" spans="1:9" s="638" customFormat="1" ht="21" hidden="1" customHeight="1" outlineLevel="1" thickBot="1" x14ac:dyDescent="0.3">
      <c r="A478" s="801"/>
      <c r="B478" s="802"/>
      <c r="C478" s="825"/>
      <c r="D478" s="826"/>
      <c r="E478" s="805">
        <v>5121</v>
      </c>
      <c r="F478" s="806"/>
      <c r="G478" s="709">
        <f>I478</f>
        <v>0</v>
      </c>
      <c r="H478" s="709"/>
      <c r="I478" s="709"/>
    </row>
    <row r="479" spans="1:9" s="638" customFormat="1" ht="21.75" hidden="1" customHeight="1" outlineLevel="1" thickBot="1" x14ac:dyDescent="0.3">
      <c r="A479" s="801"/>
      <c r="B479" s="802"/>
      <c r="C479" s="825"/>
      <c r="D479" s="826"/>
      <c r="E479" s="805">
        <v>5112</v>
      </c>
      <c r="F479" s="806"/>
      <c r="G479" s="709">
        <f t="shared" si="11"/>
        <v>0</v>
      </c>
      <c r="H479" s="709"/>
      <c r="I479" s="709"/>
    </row>
    <row r="480" spans="1:9" s="638" customFormat="1" ht="21.75" customHeight="1" outlineLevel="1" thickBot="1" x14ac:dyDescent="0.3">
      <c r="A480" s="801"/>
      <c r="B480" s="802"/>
      <c r="C480" s="825"/>
      <c r="D480" s="826"/>
      <c r="E480" s="805">
        <v>5113</v>
      </c>
      <c r="F480" s="806"/>
      <c r="G480" s="709">
        <f t="shared" si="11"/>
        <v>4500</v>
      </c>
      <c r="H480" s="709"/>
      <c r="I480" s="709">
        <v>4500</v>
      </c>
    </row>
    <row r="481" spans="1:9" s="638" customFormat="1" ht="40.5" customHeight="1" outlineLevel="1" thickBot="1" x14ac:dyDescent="0.3">
      <c r="A481" s="801">
        <v>2650</v>
      </c>
      <c r="B481" s="852" t="s">
        <v>75</v>
      </c>
      <c r="C481" s="828">
        <v>5</v>
      </c>
      <c r="D481" s="829">
        <v>0</v>
      </c>
      <c r="E481" s="830" t="s">
        <v>462</v>
      </c>
      <c r="F481" s="832" t="s">
        <v>463</v>
      </c>
      <c r="G481" s="709">
        <f t="shared" si="11"/>
        <v>0</v>
      </c>
      <c r="H481" s="709">
        <f>H483</f>
        <v>0</v>
      </c>
      <c r="I481" s="709">
        <f>I483</f>
        <v>0</v>
      </c>
    </row>
    <row r="482" spans="1:9" s="641" customFormat="1" ht="21.75" customHeight="1" outlineLevel="1" thickBot="1" x14ac:dyDescent="0.3">
      <c r="A482" s="801"/>
      <c r="B482" s="827"/>
      <c r="C482" s="828"/>
      <c r="D482" s="829"/>
      <c r="E482" s="805" t="s">
        <v>808</v>
      </c>
      <c r="F482" s="832"/>
      <c r="G482" s="709"/>
      <c r="H482" s="709"/>
      <c r="I482" s="709"/>
    </row>
    <row r="483" spans="1:9" s="638" customFormat="1" ht="44.25" customHeight="1" outlineLevel="1" thickBot="1" x14ac:dyDescent="0.3">
      <c r="A483" s="801">
        <v>2651</v>
      </c>
      <c r="B483" s="854" t="s">
        <v>75</v>
      </c>
      <c r="C483" s="825">
        <v>5</v>
      </c>
      <c r="D483" s="826">
        <v>1</v>
      </c>
      <c r="E483" s="805" t="s">
        <v>462</v>
      </c>
      <c r="F483" s="838" t="s">
        <v>464</v>
      </c>
      <c r="G483" s="709">
        <f>H483+I483</f>
        <v>0</v>
      </c>
      <c r="H483" s="709">
        <f>H485+H486</f>
        <v>0</v>
      </c>
      <c r="I483" s="709">
        <f>I485+I486</f>
        <v>0</v>
      </c>
    </row>
    <row r="484" spans="1:9" s="638" customFormat="1" ht="33.75" customHeight="1" outlineLevel="1" thickBot="1" x14ac:dyDescent="0.3">
      <c r="A484" s="801"/>
      <c r="B484" s="802"/>
      <c r="C484" s="825"/>
      <c r="D484" s="826"/>
      <c r="E484" s="805" t="s">
        <v>12</v>
      </c>
      <c r="F484" s="806"/>
      <c r="G484" s="621"/>
      <c r="H484" s="621"/>
      <c r="I484" s="621"/>
    </row>
    <row r="485" spans="1:9" s="638" customFormat="1" ht="20.25" customHeight="1" outlineLevel="1" thickBot="1" x14ac:dyDescent="0.3">
      <c r="A485" s="801"/>
      <c r="B485" s="802"/>
      <c r="C485" s="825"/>
      <c r="D485" s="826"/>
      <c r="E485" s="805">
        <v>4511</v>
      </c>
      <c r="F485" s="806"/>
      <c r="G485" s="709">
        <f>H485+I485</f>
        <v>0</v>
      </c>
      <c r="H485" s="709"/>
      <c r="I485" s="709"/>
    </row>
    <row r="486" spans="1:9" s="638" customFormat="1" ht="21.75" hidden="1" customHeight="1" outlineLevel="1" thickBot="1" x14ac:dyDescent="0.3">
      <c r="A486" s="801"/>
      <c r="B486" s="802"/>
      <c r="C486" s="825"/>
      <c r="D486" s="826"/>
      <c r="E486" s="805" t="s">
        <v>13</v>
      </c>
      <c r="F486" s="806"/>
      <c r="G486" s="621">
        <f>H486+I486</f>
        <v>0</v>
      </c>
      <c r="H486" s="621"/>
      <c r="I486" s="621"/>
    </row>
    <row r="487" spans="1:9" s="638" customFormat="1" ht="21.75" hidden="1" customHeight="1" outlineLevel="1" thickBot="1" x14ac:dyDescent="0.3">
      <c r="A487" s="801"/>
      <c r="B487" s="802"/>
      <c r="C487" s="825"/>
      <c r="D487" s="826"/>
      <c r="E487" s="805"/>
      <c r="F487" s="806"/>
      <c r="G487" s="621"/>
      <c r="H487" s="621"/>
      <c r="I487" s="621"/>
    </row>
    <row r="488" spans="1:9" s="638" customFormat="1" ht="22.5" hidden="1" customHeight="1" outlineLevel="1" thickBot="1" x14ac:dyDescent="0.3">
      <c r="A488" s="801"/>
      <c r="B488" s="802"/>
      <c r="C488" s="825"/>
      <c r="D488" s="826"/>
      <c r="E488" s="805"/>
      <c r="F488" s="806"/>
      <c r="G488" s="622"/>
      <c r="H488" s="621"/>
      <c r="I488" s="621"/>
    </row>
    <row r="489" spans="1:9" s="638" customFormat="1" ht="22.5" hidden="1" customHeight="1" outlineLevel="1" thickBot="1" x14ac:dyDescent="0.3">
      <c r="A489" s="801"/>
      <c r="B489" s="802"/>
      <c r="C489" s="825"/>
      <c r="D489" s="826"/>
      <c r="E489" s="805"/>
      <c r="F489" s="806"/>
      <c r="G489" s="622"/>
      <c r="H489" s="621"/>
      <c r="I489" s="621"/>
    </row>
    <row r="490" spans="1:9" s="638" customFormat="1" ht="22.5" hidden="1" customHeight="1" outlineLevel="1" thickBot="1" x14ac:dyDescent="0.3">
      <c r="A490" s="801"/>
      <c r="B490" s="802"/>
      <c r="C490" s="825"/>
      <c r="D490" s="826"/>
      <c r="E490" s="805"/>
      <c r="F490" s="806"/>
      <c r="G490" s="622"/>
      <c r="H490" s="621"/>
      <c r="I490" s="621"/>
    </row>
    <row r="491" spans="1:9" s="638" customFormat="1" ht="21" hidden="1" customHeight="1" outlineLevel="1" thickBot="1" x14ac:dyDescent="0.3">
      <c r="A491" s="801"/>
      <c r="B491" s="802"/>
      <c r="C491" s="825"/>
      <c r="D491" s="826"/>
      <c r="E491" s="805"/>
      <c r="F491" s="806"/>
      <c r="G491" s="622"/>
      <c r="H491" s="621"/>
      <c r="I491" s="621"/>
    </row>
    <row r="492" spans="1:9" s="638" customFormat="1" ht="36.75" collapsed="1" thickBot="1" x14ac:dyDescent="0.3">
      <c r="A492" s="801">
        <v>2660</v>
      </c>
      <c r="B492" s="852" t="s">
        <v>75</v>
      </c>
      <c r="C492" s="828">
        <v>6</v>
      </c>
      <c r="D492" s="829">
        <v>0</v>
      </c>
      <c r="E492" s="830" t="s">
        <v>466</v>
      </c>
      <c r="F492" s="850" t="s">
        <v>467</v>
      </c>
      <c r="G492" s="710">
        <f>H492+I492</f>
        <v>365000</v>
      </c>
      <c r="H492" s="868">
        <f>H494</f>
        <v>365000</v>
      </c>
      <c r="I492" s="710">
        <f>I494</f>
        <v>0</v>
      </c>
    </row>
    <row r="493" spans="1:9" s="641" customFormat="1" ht="22.5" customHeight="1" thickBot="1" x14ac:dyDescent="0.3">
      <c r="A493" s="801"/>
      <c r="B493" s="827"/>
      <c r="C493" s="828"/>
      <c r="D493" s="829"/>
      <c r="E493" s="805" t="s">
        <v>808</v>
      </c>
      <c r="F493" s="832"/>
      <c r="G493" s="710"/>
      <c r="H493" s="710"/>
      <c r="I493" s="710"/>
    </row>
    <row r="494" spans="1:9" s="638" customFormat="1" ht="29.25" thickBot="1" x14ac:dyDescent="0.3">
      <c r="A494" s="801">
        <v>2661</v>
      </c>
      <c r="B494" s="854" t="s">
        <v>75</v>
      </c>
      <c r="C494" s="825">
        <v>6</v>
      </c>
      <c r="D494" s="826">
        <v>1</v>
      </c>
      <c r="E494" s="805" t="s">
        <v>466</v>
      </c>
      <c r="F494" s="838" t="s">
        <v>468</v>
      </c>
      <c r="G494" s="710">
        <f>H494+I494</f>
        <v>365000</v>
      </c>
      <c r="H494" s="868">
        <f>SUM(H496:H508)</f>
        <v>365000</v>
      </c>
      <c r="I494" s="868">
        <f>I509+I510</f>
        <v>0</v>
      </c>
    </row>
    <row r="495" spans="1:9" s="638" customFormat="1" ht="25.5" customHeight="1" thickBot="1" x14ac:dyDescent="0.3">
      <c r="A495" s="801"/>
      <c r="B495" s="802"/>
      <c r="C495" s="825"/>
      <c r="D495" s="826"/>
      <c r="E495" s="805" t="s">
        <v>12</v>
      </c>
      <c r="F495" s="806"/>
      <c r="G495" s="622"/>
      <c r="H495" s="622"/>
      <c r="I495" s="622"/>
    </row>
    <row r="496" spans="1:9" s="638" customFormat="1" ht="16.5" hidden="1" thickBot="1" x14ac:dyDescent="0.3">
      <c r="A496" s="801"/>
      <c r="B496" s="802"/>
      <c r="C496" s="825"/>
      <c r="D496" s="826"/>
      <c r="E496" s="805">
        <v>4111</v>
      </c>
      <c r="F496" s="806"/>
      <c r="G496" s="719">
        <f t="shared" ref="G496:G511" si="12">H496+I496</f>
        <v>0</v>
      </c>
      <c r="H496" s="623"/>
      <c r="I496" s="622"/>
    </row>
    <row r="497" spans="1:11" s="638" customFormat="1" ht="16.5" hidden="1" thickBot="1" x14ac:dyDescent="0.3">
      <c r="A497" s="801"/>
      <c r="B497" s="802"/>
      <c r="C497" s="825"/>
      <c r="D497" s="826"/>
      <c r="E497" s="805">
        <v>4131</v>
      </c>
      <c r="F497" s="806"/>
      <c r="G497" s="719">
        <f t="shared" si="12"/>
        <v>0</v>
      </c>
      <c r="H497" s="719"/>
      <c r="I497" s="622"/>
    </row>
    <row r="498" spans="1:11" s="638" customFormat="1" ht="16.5" hidden="1" thickBot="1" x14ac:dyDescent="0.3">
      <c r="A498" s="801"/>
      <c r="B498" s="802"/>
      <c r="C498" s="825"/>
      <c r="D498" s="826"/>
      <c r="E498" s="805">
        <v>4241</v>
      </c>
      <c r="F498" s="806"/>
      <c r="G498" s="719">
        <f t="shared" si="12"/>
        <v>0</v>
      </c>
      <c r="H498" s="719"/>
      <c r="I498" s="622"/>
    </row>
    <row r="499" spans="1:11" s="638" customFormat="1" ht="16.5" hidden="1" thickBot="1" x14ac:dyDescent="0.3">
      <c r="A499" s="801"/>
      <c r="B499" s="802"/>
      <c r="C499" s="825"/>
      <c r="D499" s="826"/>
      <c r="E499" s="805">
        <v>4261</v>
      </c>
      <c r="F499" s="806"/>
      <c r="G499" s="719">
        <f t="shared" si="12"/>
        <v>0</v>
      </c>
      <c r="H499" s="719"/>
      <c r="I499" s="622"/>
    </row>
    <row r="500" spans="1:11" s="638" customFormat="1" ht="16.5" hidden="1" thickBot="1" x14ac:dyDescent="0.3">
      <c r="A500" s="801"/>
      <c r="B500" s="802"/>
      <c r="C500" s="825"/>
      <c r="D500" s="826"/>
      <c r="E500" s="805">
        <v>4251</v>
      </c>
      <c r="F500" s="806"/>
      <c r="G500" s="719">
        <f t="shared" si="12"/>
        <v>0</v>
      </c>
      <c r="H500" s="719"/>
      <c r="I500" s="622"/>
    </row>
    <row r="501" spans="1:11" s="638" customFormat="1" ht="16.5" hidden="1" thickBot="1" x14ac:dyDescent="0.3">
      <c r="A501" s="801"/>
      <c r="B501" s="802"/>
      <c r="C501" s="825"/>
      <c r="D501" s="826"/>
      <c r="E501" s="805">
        <v>4267</v>
      </c>
      <c r="F501" s="806"/>
      <c r="G501" s="719">
        <f t="shared" si="12"/>
        <v>0</v>
      </c>
      <c r="H501" s="719"/>
      <c r="I501" s="622"/>
    </row>
    <row r="502" spans="1:11" s="638" customFormat="1" ht="16.5" hidden="1" thickBot="1" x14ac:dyDescent="0.3">
      <c r="A502" s="801"/>
      <c r="B502" s="802"/>
      <c r="C502" s="825"/>
      <c r="D502" s="826"/>
      <c r="E502" s="805">
        <v>4269</v>
      </c>
      <c r="F502" s="806"/>
      <c r="G502" s="719">
        <f t="shared" si="12"/>
        <v>0</v>
      </c>
      <c r="H502" s="719"/>
      <c r="I502" s="622"/>
    </row>
    <row r="503" spans="1:11" s="638" customFormat="1" ht="16.5" hidden="1" thickBot="1" x14ac:dyDescent="0.3">
      <c r="A503" s="801"/>
      <c r="B503" s="802"/>
      <c r="C503" s="825"/>
      <c r="D503" s="826"/>
      <c r="E503" s="805">
        <v>4264</v>
      </c>
      <c r="F503" s="806"/>
      <c r="G503" s="719">
        <f t="shared" si="12"/>
        <v>0</v>
      </c>
      <c r="H503" s="719"/>
      <c r="I503" s="622"/>
    </row>
    <row r="504" spans="1:11" s="638" customFormat="1" ht="16.5" hidden="1" thickBot="1" x14ac:dyDescent="0.3">
      <c r="A504" s="801"/>
      <c r="B504" s="802"/>
      <c r="C504" s="825"/>
      <c r="D504" s="826"/>
      <c r="E504" s="805">
        <v>4252</v>
      </c>
      <c r="F504" s="806"/>
      <c r="G504" s="719">
        <f t="shared" si="12"/>
        <v>0</v>
      </c>
      <c r="H504" s="719"/>
      <c r="I504" s="622"/>
    </row>
    <row r="505" spans="1:11" s="638" customFormat="1" ht="16.5" hidden="1" thickBot="1" x14ac:dyDescent="0.3">
      <c r="A505" s="801"/>
      <c r="B505" s="802"/>
      <c r="C505" s="825"/>
      <c r="D505" s="826"/>
      <c r="E505" s="805">
        <v>4823</v>
      </c>
      <c r="F505" s="806"/>
      <c r="G505" s="719">
        <f t="shared" si="12"/>
        <v>0</v>
      </c>
      <c r="H505" s="719"/>
      <c r="I505" s="622"/>
    </row>
    <row r="506" spans="1:11" s="638" customFormat="1" ht="16.5" hidden="1" thickBot="1" x14ac:dyDescent="0.3">
      <c r="A506" s="801"/>
      <c r="B506" s="802"/>
      <c r="C506" s="825"/>
      <c r="D506" s="826"/>
      <c r="E506" s="805">
        <v>4212</v>
      </c>
      <c r="F506" s="806"/>
      <c r="G506" s="719">
        <f t="shared" si="12"/>
        <v>0</v>
      </c>
      <c r="H506" s="719"/>
      <c r="I506" s="622"/>
    </row>
    <row r="507" spans="1:11" s="638" customFormat="1" ht="16.5" hidden="1" thickBot="1" x14ac:dyDescent="0.3">
      <c r="A507" s="801"/>
      <c r="B507" s="802"/>
      <c r="C507" s="825"/>
      <c r="D507" s="826"/>
      <c r="E507" s="805">
        <v>4231</v>
      </c>
      <c r="F507" s="806"/>
      <c r="G507" s="719">
        <f t="shared" si="12"/>
        <v>0</v>
      </c>
      <c r="H507" s="719"/>
      <c r="I507" s="622"/>
    </row>
    <row r="508" spans="1:11" s="638" customFormat="1" ht="18.75" customHeight="1" thickBot="1" x14ac:dyDescent="0.3">
      <c r="A508" s="801"/>
      <c r="B508" s="802"/>
      <c r="C508" s="825"/>
      <c r="D508" s="826"/>
      <c r="E508" s="805">
        <v>4511</v>
      </c>
      <c r="F508" s="806"/>
      <c r="G508" s="868">
        <f t="shared" si="12"/>
        <v>365000</v>
      </c>
      <c r="H508" s="711">
        <v>365000</v>
      </c>
      <c r="I508" s="710"/>
      <c r="J508" s="634"/>
      <c r="K508" s="635"/>
    </row>
    <row r="509" spans="1:11" s="638" customFormat="1" ht="23.25" customHeight="1" thickBot="1" x14ac:dyDescent="0.3">
      <c r="A509" s="801"/>
      <c r="B509" s="802"/>
      <c r="C509" s="825"/>
      <c r="D509" s="826"/>
      <c r="E509" s="805">
        <v>5121</v>
      </c>
      <c r="F509" s="806"/>
      <c r="G509" s="868">
        <f t="shared" si="12"/>
        <v>0</v>
      </c>
      <c r="H509" s="711"/>
      <c r="I509" s="710"/>
      <c r="J509" s="634"/>
      <c r="K509" s="635"/>
    </row>
    <row r="510" spans="1:11" s="638" customFormat="1" ht="23.25" customHeight="1" thickBot="1" x14ac:dyDescent="0.3">
      <c r="A510" s="801"/>
      <c r="B510" s="802"/>
      <c r="C510" s="825"/>
      <c r="D510" s="826"/>
      <c r="E510" s="805">
        <v>5129</v>
      </c>
      <c r="F510" s="806"/>
      <c r="G510" s="868">
        <f t="shared" si="12"/>
        <v>0</v>
      </c>
      <c r="H510" s="711"/>
      <c r="I510" s="710"/>
      <c r="J510" s="634"/>
      <c r="K510" s="635"/>
    </row>
    <row r="511" spans="1:11" s="845" customFormat="1" ht="36.75" customHeight="1" thickBot="1" x14ac:dyDescent="0.25">
      <c r="A511" s="841">
        <v>2700</v>
      </c>
      <c r="B511" s="852" t="s">
        <v>76</v>
      </c>
      <c r="C511" s="828">
        <v>0</v>
      </c>
      <c r="D511" s="829">
        <v>0</v>
      </c>
      <c r="E511" s="853" t="s">
        <v>873</v>
      </c>
      <c r="F511" s="843" t="s">
        <v>469</v>
      </c>
      <c r="G511" s="709">
        <f t="shared" si="12"/>
        <v>0</v>
      </c>
      <c r="H511" s="709">
        <f>H513+H527+H545+H563+H569+H575</f>
        <v>0</v>
      </c>
      <c r="I511" s="710">
        <f>I513+I527+I545+I563+I569+I575</f>
        <v>0</v>
      </c>
    </row>
    <row r="512" spans="1:11" s="638" customFormat="1" ht="11.25" hidden="1" customHeight="1" outlineLevel="1" thickBot="1" x14ac:dyDescent="0.3">
      <c r="A512" s="846"/>
      <c r="B512" s="827"/>
      <c r="C512" s="847"/>
      <c r="D512" s="848"/>
      <c r="E512" s="805" t="s">
        <v>807</v>
      </c>
      <c r="F512" s="849"/>
      <c r="G512" s="709"/>
      <c r="H512" s="713"/>
      <c r="I512" s="709"/>
    </row>
    <row r="513" spans="1:9" s="638" customFormat="1" ht="29.25" hidden="1" outlineLevel="2" thickBot="1" x14ac:dyDescent="0.3">
      <c r="A513" s="801">
        <v>2710</v>
      </c>
      <c r="B513" s="852" t="s">
        <v>76</v>
      </c>
      <c r="C513" s="828">
        <v>1</v>
      </c>
      <c r="D513" s="829">
        <v>0</v>
      </c>
      <c r="E513" s="830" t="s">
        <v>470</v>
      </c>
      <c r="F513" s="832" t="s">
        <v>471</v>
      </c>
      <c r="G513" s="709">
        <f>H513+I513</f>
        <v>0</v>
      </c>
      <c r="H513" s="713">
        <f>H515+H519+H523</f>
        <v>0</v>
      </c>
      <c r="I513" s="709">
        <f>I515+I519+I523</f>
        <v>0</v>
      </c>
    </row>
    <row r="514" spans="1:9" s="641" customFormat="1" ht="10.5" hidden="1" customHeight="1" outlineLevel="2" thickBot="1" x14ac:dyDescent="0.3">
      <c r="A514" s="801"/>
      <c r="B514" s="827"/>
      <c r="C514" s="828"/>
      <c r="D514" s="829"/>
      <c r="E514" s="805" t="s">
        <v>808</v>
      </c>
      <c r="F514" s="832"/>
      <c r="G514" s="709"/>
      <c r="H514" s="713"/>
      <c r="I514" s="709"/>
    </row>
    <row r="515" spans="1:9" s="638" customFormat="1" ht="16.5" hidden="1" outlineLevel="2" thickBot="1" x14ac:dyDescent="0.3">
      <c r="A515" s="801">
        <v>2711</v>
      </c>
      <c r="B515" s="854" t="s">
        <v>76</v>
      </c>
      <c r="C515" s="825">
        <v>1</v>
      </c>
      <c r="D515" s="826">
        <v>1</v>
      </c>
      <c r="E515" s="805" t="s">
        <v>472</v>
      </c>
      <c r="F515" s="838" t="s">
        <v>473</v>
      </c>
      <c r="G515" s="709">
        <f>H515+I515</f>
        <v>0</v>
      </c>
      <c r="H515" s="713">
        <f>H517+H518</f>
        <v>0</v>
      </c>
      <c r="I515" s="709">
        <f>I517+I518</f>
        <v>0</v>
      </c>
    </row>
    <row r="516" spans="1:9" s="638" customFormat="1" ht="36.75" hidden="1" outlineLevel="2" thickBot="1" x14ac:dyDescent="0.3">
      <c r="A516" s="801"/>
      <c r="B516" s="802"/>
      <c r="C516" s="825"/>
      <c r="D516" s="826"/>
      <c r="E516" s="805" t="s">
        <v>12</v>
      </c>
      <c r="F516" s="806"/>
      <c r="G516" s="709"/>
      <c r="H516" s="713"/>
      <c r="I516" s="709"/>
    </row>
    <row r="517" spans="1:9" s="638" customFormat="1" ht="16.5" hidden="1" outlineLevel="2" thickBot="1" x14ac:dyDescent="0.3">
      <c r="A517" s="801"/>
      <c r="B517" s="802"/>
      <c r="C517" s="825"/>
      <c r="D517" s="826"/>
      <c r="E517" s="805" t="s">
        <v>13</v>
      </c>
      <c r="F517" s="806"/>
      <c r="G517" s="709">
        <f>H517+I517</f>
        <v>0</v>
      </c>
      <c r="H517" s="713"/>
      <c r="I517" s="709"/>
    </row>
    <row r="518" spans="1:9" s="638" customFormat="1" ht="16.5" hidden="1" outlineLevel="2" thickBot="1" x14ac:dyDescent="0.3">
      <c r="A518" s="801"/>
      <c r="B518" s="802"/>
      <c r="C518" s="825"/>
      <c r="D518" s="826"/>
      <c r="E518" s="805" t="s">
        <v>13</v>
      </c>
      <c r="F518" s="806"/>
      <c r="G518" s="709">
        <f>H518+I518</f>
        <v>0</v>
      </c>
      <c r="H518" s="713"/>
      <c r="I518" s="709"/>
    </row>
    <row r="519" spans="1:9" s="638" customFormat="1" ht="16.5" hidden="1" outlineLevel="2" thickBot="1" x14ac:dyDescent="0.3">
      <c r="A519" s="801">
        <v>2712</v>
      </c>
      <c r="B519" s="854" t="s">
        <v>76</v>
      </c>
      <c r="C519" s="825">
        <v>1</v>
      </c>
      <c r="D519" s="826">
        <v>2</v>
      </c>
      <c r="E519" s="805" t="s">
        <v>474</v>
      </c>
      <c r="F519" s="838" t="s">
        <v>475</v>
      </c>
      <c r="G519" s="709">
        <f>H519+I519</f>
        <v>0</v>
      </c>
      <c r="H519" s="713">
        <f>H521+H522</f>
        <v>0</v>
      </c>
      <c r="I519" s="709">
        <f>I521+I522</f>
        <v>0</v>
      </c>
    </row>
    <row r="520" spans="1:9" s="638" customFormat="1" ht="36.75" hidden="1" outlineLevel="2" thickBot="1" x14ac:dyDescent="0.3">
      <c r="A520" s="801"/>
      <c r="B520" s="802"/>
      <c r="C520" s="825"/>
      <c r="D520" s="826"/>
      <c r="E520" s="805" t="s">
        <v>12</v>
      </c>
      <c r="F520" s="806"/>
      <c r="G520" s="709"/>
      <c r="H520" s="713"/>
      <c r="I520" s="709"/>
    </row>
    <row r="521" spans="1:9" s="638" customFormat="1" ht="16.5" hidden="1" outlineLevel="2" thickBot="1" x14ac:dyDescent="0.3">
      <c r="A521" s="801"/>
      <c r="B521" s="802"/>
      <c r="C521" s="825"/>
      <c r="D521" s="826"/>
      <c r="E521" s="805" t="s">
        <v>13</v>
      </c>
      <c r="F521" s="806"/>
      <c r="G521" s="709">
        <f>H521+I521</f>
        <v>0</v>
      </c>
      <c r="H521" s="713"/>
      <c r="I521" s="709"/>
    </row>
    <row r="522" spans="1:9" s="638" customFormat="1" ht="16.5" hidden="1" outlineLevel="2" thickBot="1" x14ac:dyDescent="0.3">
      <c r="A522" s="801"/>
      <c r="B522" s="802"/>
      <c r="C522" s="825"/>
      <c r="D522" s="826"/>
      <c r="E522" s="805" t="s">
        <v>13</v>
      </c>
      <c r="F522" s="806"/>
      <c r="G522" s="709">
        <f>H522+I522</f>
        <v>0</v>
      </c>
      <c r="H522" s="713"/>
      <c r="I522" s="709"/>
    </row>
    <row r="523" spans="1:9" s="638" customFormat="1" ht="16.5" hidden="1" outlineLevel="2" thickBot="1" x14ac:dyDescent="0.3">
      <c r="A523" s="801">
        <v>2713</v>
      </c>
      <c r="B523" s="854" t="s">
        <v>76</v>
      </c>
      <c r="C523" s="825">
        <v>1</v>
      </c>
      <c r="D523" s="826">
        <v>3</v>
      </c>
      <c r="E523" s="805" t="s">
        <v>735</v>
      </c>
      <c r="F523" s="838" t="s">
        <v>476</v>
      </c>
      <c r="G523" s="709">
        <f>H523+I523</f>
        <v>0</v>
      </c>
      <c r="H523" s="713">
        <f>H525+H526</f>
        <v>0</v>
      </c>
      <c r="I523" s="709">
        <f>I525+I526</f>
        <v>0</v>
      </c>
    </row>
    <row r="524" spans="1:9" s="638" customFormat="1" ht="36.75" hidden="1" outlineLevel="2" thickBot="1" x14ac:dyDescent="0.3">
      <c r="A524" s="801"/>
      <c r="B524" s="802"/>
      <c r="C524" s="825"/>
      <c r="D524" s="826"/>
      <c r="E524" s="805" t="s">
        <v>12</v>
      </c>
      <c r="F524" s="806"/>
      <c r="G524" s="709"/>
      <c r="H524" s="713"/>
      <c r="I524" s="709"/>
    </row>
    <row r="525" spans="1:9" s="638" customFormat="1" ht="16.5" hidden="1" outlineLevel="2" thickBot="1" x14ac:dyDescent="0.3">
      <c r="A525" s="801"/>
      <c r="B525" s="802"/>
      <c r="C525" s="825"/>
      <c r="D525" s="826"/>
      <c r="E525" s="805" t="s">
        <v>13</v>
      </c>
      <c r="F525" s="806"/>
      <c r="G525" s="709">
        <f>H525+I525</f>
        <v>0</v>
      </c>
      <c r="H525" s="713"/>
      <c r="I525" s="709"/>
    </row>
    <row r="526" spans="1:9" s="638" customFormat="1" ht="16.5" hidden="1" outlineLevel="2" thickBot="1" x14ac:dyDescent="0.3">
      <c r="A526" s="801"/>
      <c r="B526" s="802"/>
      <c r="C526" s="825"/>
      <c r="D526" s="826"/>
      <c r="E526" s="805" t="s">
        <v>13</v>
      </c>
      <c r="F526" s="806"/>
      <c r="G526" s="709">
        <f>H526+I526</f>
        <v>0</v>
      </c>
      <c r="H526" s="713"/>
      <c r="I526" s="709"/>
    </row>
    <row r="527" spans="1:9" s="638" customFormat="1" ht="16.5" hidden="1" outlineLevel="2" thickBot="1" x14ac:dyDescent="0.3">
      <c r="A527" s="801">
        <v>2720</v>
      </c>
      <c r="B527" s="852" t="s">
        <v>76</v>
      </c>
      <c r="C527" s="828">
        <v>2</v>
      </c>
      <c r="D527" s="829">
        <v>0</v>
      </c>
      <c r="E527" s="830" t="s">
        <v>77</v>
      </c>
      <c r="F527" s="832" t="s">
        <v>477</v>
      </c>
      <c r="G527" s="709">
        <f>H527+I527</f>
        <v>0</v>
      </c>
      <c r="H527" s="713">
        <f>H529+H533+H537+H541</f>
        <v>0</v>
      </c>
      <c r="I527" s="709">
        <f>I529+I533+I537+I541</f>
        <v>0</v>
      </c>
    </row>
    <row r="528" spans="1:9" s="641" customFormat="1" ht="10.5" hidden="1" customHeight="1" outlineLevel="2" thickBot="1" x14ac:dyDescent="0.3">
      <c r="A528" s="801"/>
      <c r="B528" s="827"/>
      <c r="C528" s="828"/>
      <c r="D528" s="829"/>
      <c r="E528" s="805" t="s">
        <v>808</v>
      </c>
      <c r="F528" s="832"/>
      <c r="G528" s="709"/>
      <c r="H528" s="713"/>
      <c r="I528" s="709"/>
    </row>
    <row r="529" spans="1:9" s="638" customFormat="1" ht="16.5" hidden="1" outlineLevel="2" thickBot="1" x14ac:dyDescent="0.3">
      <c r="A529" s="801">
        <v>2721</v>
      </c>
      <c r="B529" s="854" t="s">
        <v>76</v>
      </c>
      <c r="C529" s="825">
        <v>2</v>
      </c>
      <c r="D529" s="826">
        <v>1</v>
      </c>
      <c r="E529" s="805" t="s">
        <v>478</v>
      </c>
      <c r="F529" s="838" t="s">
        <v>479</v>
      </c>
      <c r="G529" s="709">
        <f>H529+I529</f>
        <v>0</v>
      </c>
      <c r="H529" s="713">
        <f>H531+H532</f>
        <v>0</v>
      </c>
      <c r="I529" s="709">
        <f>I531+I532</f>
        <v>0</v>
      </c>
    </row>
    <row r="530" spans="1:9" s="638" customFormat="1" ht="36.75" hidden="1" outlineLevel="2" thickBot="1" x14ac:dyDescent="0.3">
      <c r="A530" s="801"/>
      <c r="B530" s="802"/>
      <c r="C530" s="825"/>
      <c r="D530" s="826"/>
      <c r="E530" s="805" t="s">
        <v>12</v>
      </c>
      <c r="F530" s="806"/>
      <c r="G530" s="709"/>
      <c r="H530" s="713"/>
      <c r="I530" s="709"/>
    </row>
    <row r="531" spans="1:9" s="638" customFormat="1" ht="16.5" hidden="1" outlineLevel="2" thickBot="1" x14ac:dyDescent="0.3">
      <c r="A531" s="801"/>
      <c r="B531" s="802"/>
      <c r="C531" s="825"/>
      <c r="D531" s="826"/>
      <c r="E531" s="805" t="s">
        <v>13</v>
      </c>
      <c r="F531" s="806"/>
      <c r="G531" s="709">
        <f>H531+I531</f>
        <v>0</v>
      </c>
      <c r="H531" s="713"/>
      <c r="I531" s="709"/>
    </row>
    <row r="532" spans="1:9" s="638" customFormat="1" ht="16.5" hidden="1" outlineLevel="2" thickBot="1" x14ac:dyDescent="0.3">
      <c r="A532" s="801"/>
      <c r="B532" s="802"/>
      <c r="C532" s="825"/>
      <c r="D532" s="826"/>
      <c r="E532" s="805" t="s">
        <v>13</v>
      </c>
      <c r="F532" s="806"/>
      <c r="G532" s="709">
        <f>H532+I532</f>
        <v>0</v>
      </c>
      <c r="H532" s="713"/>
      <c r="I532" s="709"/>
    </row>
    <row r="533" spans="1:9" s="638" customFormat="1" ht="20.25" hidden="1" customHeight="1" outlineLevel="2" thickBot="1" x14ac:dyDescent="0.3">
      <c r="A533" s="801">
        <v>2722</v>
      </c>
      <c r="B533" s="854" t="s">
        <v>76</v>
      </c>
      <c r="C533" s="825">
        <v>2</v>
      </c>
      <c r="D533" s="826">
        <v>2</v>
      </c>
      <c r="E533" s="805" t="s">
        <v>480</v>
      </c>
      <c r="F533" s="838" t="s">
        <v>481</v>
      </c>
      <c r="G533" s="709">
        <f>H533+I533</f>
        <v>0</v>
      </c>
      <c r="H533" s="713">
        <f>H535+H536</f>
        <v>0</v>
      </c>
      <c r="I533" s="709">
        <f>I535+I536</f>
        <v>0</v>
      </c>
    </row>
    <row r="534" spans="1:9" s="638" customFormat="1" ht="36.75" hidden="1" outlineLevel="2" thickBot="1" x14ac:dyDescent="0.3">
      <c r="A534" s="801"/>
      <c r="B534" s="802"/>
      <c r="C534" s="825"/>
      <c r="D534" s="826"/>
      <c r="E534" s="805" t="s">
        <v>12</v>
      </c>
      <c r="F534" s="806"/>
      <c r="G534" s="709"/>
      <c r="H534" s="713"/>
      <c r="I534" s="709"/>
    </row>
    <row r="535" spans="1:9" s="638" customFormat="1" ht="16.5" hidden="1" outlineLevel="2" thickBot="1" x14ac:dyDescent="0.3">
      <c r="A535" s="801"/>
      <c r="B535" s="802"/>
      <c r="C535" s="825"/>
      <c r="D535" s="826"/>
      <c r="E535" s="805" t="s">
        <v>13</v>
      </c>
      <c r="F535" s="806"/>
      <c r="G535" s="709">
        <f>H535+I535</f>
        <v>0</v>
      </c>
      <c r="H535" s="713"/>
      <c r="I535" s="709"/>
    </row>
    <row r="536" spans="1:9" s="638" customFormat="1" ht="16.5" hidden="1" outlineLevel="2" thickBot="1" x14ac:dyDescent="0.3">
      <c r="A536" s="801"/>
      <c r="B536" s="802"/>
      <c r="C536" s="825"/>
      <c r="D536" s="826"/>
      <c r="E536" s="805" t="s">
        <v>13</v>
      </c>
      <c r="F536" s="806"/>
      <c r="G536" s="709">
        <f>H536+I536</f>
        <v>0</v>
      </c>
      <c r="H536" s="713"/>
      <c r="I536" s="709"/>
    </row>
    <row r="537" spans="1:9" s="638" customFormat="1" ht="16.5" hidden="1" outlineLevel="2" thickBot="1" x14ac:dyDescent="0.3">
      <c r="A537" s="801">
        <v>2723</v>
      </c>
      <c r="B537" s="854" t="s">
        <v>76</v>
      </c>
      <c r="C537" s="825">
        <v>2</v>
      </c>
      <c r="D537" s="826">
        <v>3</v>
      </c>
      <c r="E537" s="805" t="s">
        <v>736</v>
      </c>
      <c r="F537" s="838" t="s">
        <v>482</v>
      </c>
      <c r="G537" s="709">
        <f>H537+I537</f>
        <v>0</v>
      </c>
      <c r="H537" s="713">
        <f>H539+H540</f>
        <v>0</v>
      </c>
      <c r="I537" s="709">
        <f>I539+I540</f>
        <v>0</v>
      </c>
    </row>
    <row r="538" spans="1:9" s="638" customFormat="1" ht="36.75" hidden="1" outlineLevel="2" thickBot="1" x14ac:dyDescent="0.3">
      <c r="A538" s="801"/>
      <c r="B538" s="802"/>
      <c r="C538" s="825"/>
      <c r="D538" s="826"/>
      <c r="E538" s="805" t="s">
        <v>12</v>
      </c>
      <c r="F538" s="806"/>
      <c r="G538" s="709"/>
      <c r="H538" s="713"/>
      <c r="I538" s="709"/>
    </row>
    <row r="539" spans="1:9" s="638" customFormat="1" ht="16.5" hidden="1" outlineLevel="2" thickBot="1" x14ac:dyDescent="0.3">
      <c r="A539" s="801"/>
      <c r="B539" s="802"/>
      <c r="C539" s="825"/>
      <c r="D539" s="826"/>
      <c r="E539" s="805" t="s">
        <v>13</v>
      </c>
      <c r="F539" s="806"/>
      <c r="G539" s="709">
        <f>H539+I539</f>
        <v>0</v>
      </c>
      <c r="H539" s="713"/>
      <c r="I539" s="709"/>
    </row>
    <row r="540" spans="1:9" s="638" customFormat="1" ht="16.5" hidden="1" outlineLevel="2" thickBot="1" x14ac:dyDescent="0.3">
      <c r="A540" s="801"/>
      <c r="B540" s="802"/>
      <c r="C540" s="825"/>
      <c r="D540" s="826"/>
      <c r="E540" s="805" t="s">
        <v>13</v>
      </c>
      <c r="F540" s="806"/>
      <c r="G540" s="709">
        <f>H540+I540</f>
        <v>0</v>
      </c>
      <c r="H540" s="713"/>
      <c r="I540" s="709"/>
    </row>
    <row r="541" spans="1:9" s="638" customFormat="1" ht="16.5" hidden="1" outlineLevel="2" thickBot="1" x14ac:dyDescent="0.3">
      <c r="A541" s="801">
        <v>2724</v>
      </c>
      <c r="B541" s="854" t="s">
        <v>76</v>
      </c>
      <c r="C541" s="825">
        <v>2</v>
      </c>
      <c r="D541" s="826">
        <v>4</v>
      </c>
      <c r="E541" s="805" t="s">
        <v>483</v>
      </c>
      <c r="F541" s="838" t="s">
        <v>484</v>
      </c>
      <c r="G541" s="709">
        <f>H541+I541</f>
        <v>0</v>
      </c>
      <c r="H541" s="713">
        <f>H543+H544</f>
        <v>0</v>
      </c>
      <c r="I541" s="709">
        <f>I543+I544</f>
        <v>0</v>
      </c>
    </row>
    <row r="542" spans="1:9" s="638" customFormat="1" ht="36.75" hidden="1" outlineLevel="2" thickBot="1" x14ac:dyDescent="0.3">
      <c r="A542" s="801"/>
      <c r="B542" s="802"/>
      <c r="C542" s="825"/>
      <c r="D542" s="826"/>
      <c r="E542" s="805" t="s">
        <v>12</v>
      </c>
      <c r="F542" s="806"/>
      <c r="G542" s="709"/>
      <c r="H542" s="713"/>
      <c r="I542" s="709"/>
    </row>
    <row r="543" spans="1:9" s="638" customFormat="1" ht="16.5" hidden="1" outlineLevel="2" thickBot="1" x14ac:dyDescent="0.3">
      <c r="A543" s="801"/>
      <c r="B543" s="802"/>
      <c r="C543" s="825"/>
      <c r="D543" s="826"/>
      <c r="E543" s="805" t="s">
        <v>13</v>
      </c>
      <c r="F543" s="806"/>
      <c r="G543" s="709">
        <f>H543+I543</f>
        <v>0</v>
      </c>
      <c r="H543" s="713"/>
      <c r="I543" s="709"/>
    </row>
    <row r="544" spans="1:9" s="638" customFormat="1" ht="16.5" hidden="1" outlineLevel="2" thickBot="1" x14ac:dyDescent="0.3">
      <c r="A544" s="801"/>
      <c r="B544" s="802"/>
      <c r="C544" s="825"/>
      <c r="D544" s="826"/>
      <c r="E544" s="805" t="s">
        <v>13</v>
      </c>
      <c r="F544" s="806"/>
      <c r="G544" s="709">
        <f>H544+I544</f>
        <v>0</v>
      </c>
      <c r="H544" s="713"/>
      <c r="I544" s="709"/>
    </row>
    <row r="545" spans="1:9" s="638" customFormat="1" ht="16.5" hidden="1" outlineLevel="2" thickBot="1" x14ac:dyDescent="0.3">
      <c r="A545" s="801">
        <v>2730</v>
      </c>
      <c r="B545" s="852" t="s">
        <v>76</v>
      </c>
      <c r="C545" s="828">
        <v>3</v>
      </c>
      <c r="D545" s="829">
        <v>0</v>
      </c>
      <c r="E545" s="830" t="s">
        <v>485</v>
      </c>
      <c r="F545" s="832" t="s">
        <v>488</v>
      </c>
      <c r="G545" s="709">
        <f>H545+I545</f>
        <v>0</v>
      </c>
      <c r="H545" s="713">
        <f>H547+H551+H555+H559</f>
        <v>0</v>
      </c>
      <c r="I545" s="709">
        <f>I547+I551+I555+I559</f>
        <v>0</v>
      </c>
    </row>
    <row r="546" spans="1:9" s="641" customFormat="1" ht="10.5" hidden="1" customHeight="1" outlineLevel="2" thickBot="1" x14ac:dyDescent="0.3">
      <c r="A546" s="801"/>
      <c r="B546" s="827"/>
      <c r="C546" s="828"/>
      <c r="D546" s="829"/>
      <c r="E546" s="805" t="s">
        <v>808</v>
      </c>
      <c r="F546" s="832"/>
      <c r="G546" s="709"/>
      <c r="H546" s="713"/>
      <c r="I546" s="709"/>
    </row>
    <row r="547" spans="1:9" s="638" customFormat="1" ht="15" hidden="1" customHeight="1" outlineLevel="2" thickBot="1" x14ac:dyDescent="0.3">
      <c r="A547" s="801">
        <v>2731</v>
      </c>
      <c r="B547" s="854" t="s">
        <v>76</v>
      </c>
      <c r="C547" s="825">
        <v>3</v>
      </c>
      <c r="D547" s="826">
        <v>1</v>
      </c>
      <c r="E547" s="805" t="s">
        <v>489</v>
      </c>
      <c r="F547" s="806" t="s">
        <v>490</v>
      </c>
      <c r="G547" s="709">
        <f>H547+I547</f>
        <v>0</v>
      </c>
      <c r="H547" s="713">
        <f>H549+H550</f>
        <v>0</v>
      </c>
      <c r="I547" s="709">
        <f>I549+I550</f>
        <v>0</v>
      </c>
    </row>
    <row r="548" spans="1:9" s="638" customFormat="1" ht="36.75" hidden="1" outlineLevel="2" thickBot="1" x14ac:dyDescent="0.3">
      <c r="A548" s="801"/>
      <c r="B548" s="802"/>
      <c r="C548" s="825"/>
      <c r="D548" s="826"/>
      <c r="E548" s="805" t="s">
        <v>12</v>
      </c>
      <c r="F548" s="806"/>
      <c r="G548" s="709"/>
      <c r="H548" s="713"/>
      <c r="I548" s="709"/>
    </row>
    <row r="549" spans="1:9" s="638" customFormat="1" ht="16.5" hidden="1" outlineLevel="2" thickBot="1" x14ac:dyDescent="0.3">
      <c r="A549" s="801"/>
      <c r="B549" s="802"/>
      <c r="C549" s="825"/>
      <c r="D549" s="826"/>
      <c r="E549" s="805" t="s">
        <v>13</v>
      </c>
      <c r="F549" s="806"/>
      <c r="G549" s="709">
        <f>H549+I549</f>
        <v>0</v>
      </c>
      <c r="H549" s="713"/>
      <c r="I549" s="709"/>
    </row>
    <row r="550" spans="1:9" s="638" customFormat="1" ht="16.5" hidden="1" outlineLevel="2" thickBot="1" x14ac:dyDescent="0.3">
      <c r="A550" s="801"/>
      <c r="B550" s="802"/>
      <c r="C550" s="825"/>
      <c r="D550" s="826"/>
      <c r="E550" s="805" t="s">
        <v>13</v>
      </c>
      <c r="F550" s="806"/>
      <c r="G550" s="709">
        <f>H550+I550</f>
        <v>0</v>
      </c>
      <c r="H550" s="713"/>
      <c r="I550" s="709"/>
    </row>
    <row r="551" spans="1:9" s="638" customFormat="1" ht="18" hidden="1" customHeight="1" outlineLevel="2" thickBot="1" x14ac:dyDescent="0.3">
      <c r="A551" s="801">
        <v>2732</v>
      </c>
      <c r="B551" s="854" t="s">
        <v>76</v>
      </c>
      <c r="C551" s="825">
        <v>3</v>
      </c>
      <c r="D551" s="826">
        <v>2</v>
      </c>
      <c r="E551" s="805" t="s">
        <v>491</v>
      </c>
      <c r="F551" s="806" t="s">
        <v>492</v>
      </c>
      <c r="G551" s="709">
        <f>H551+I551</f>
        <v>0</v>
      </c>
      <c r="H551" s="713">
        <f>H553+H554</f>
        <v>0</v>
      </c>
      <c r="I551" s="709">
        <f>I553+I554</f>
        <v>0</v>
      </c>
    </row>
    <row r="552" spans="1:9" s="638" customFormat="1" ht="36.75" hidden="1" outlineLevel="2" thickBot="1" x14ac:dyDescent="0.3">
      <c r="A552" s="801"/>
      <c r="B552" s="802"/>
      <c r="C552" s="825"/>
      <c r="D552" s="826"/>
      <c r="E552" s="805" t="s">
        <v>12</v>
      </c>
      <c r="F552" s="806"/>
      <c r="G552" s="709"/>
      <c r="H552" s="713"/>
      <c r="I552" s="709"/>
    </row>
    <row r="553" spans="1:9" s="638" customFormat="1" ht="16.5" hidden="1" outlineLevel="2" thickBot="1" x14ac:dyDescent="0.3">
      <c r="A553" s="801"/>
      <c r="B553" s="802"/>
      <c r="C553" s="825"/>
      <c r="D553" s="826"/>
      <c r="E553" s="805" t="s">
        <v>13</v>
      </c>
      <c r="F553" s="806"/>
      <c r="G553" s="709">
        <f>H553+I553</f>
        <v>0</v>
      </c>
      <c r="H553" s="713"/>
      <c r="I553" s="709"/>
    </row>
    <row r="554" spans="1:9" s="638" customFormat="1" ht="16.5" hidden="1" outlineLevel="2" thickBot="1" x14ac:dyDescent="0.3">
      <c r="A554" s="801"/>
      <c r="B554" s="802"/>
      <c r="C554" s="825"/>
      <c r="D554" s="826"/>
      <c r="E554" s="805" t="s">
        <v>13</v>
      </c>
      <c r="F554" s="806"/>
      <c r="G554" s="709">
        <f>H554+I554</f>
        <v>0</v>
      </c>
      <c r="H554" s="713"/>
      <c r="I554" s="709"/>
    </row>
    <row r="555" spans="1:9" s="638" customFormat="1" ht="16.5" hidden="1" customHeight="1" outlineLevel="2" thickBot="1" x14ac:dyDescent="0.3">
      <c r="A555" s="801">
        <v>2733</v>
      </c>
      <c r="B555" s="854" t="s">
        <v>76</v>
      </c>
      <c r="C555" s="825">
        <v>3</v>
      </c>
      <c r="D555" s="826">
        <v>3</v>
      </c>
      <c r="E555" s="805" t="s">
        <v>493</v>
      </c>
      <c r="F555" s="806" t="s">
        <v>494</v>
      </c>
      <c r="G555" s="709">
        <f>H555+I555</f>
        <v>0</v>
      </c>
      <c r="H555" s="713">
        <f>H557+H558</f>
        <v>0</v>
      </c>
      <c r="I555" s="709">
        <f>I557+I558</f>
        <v>0</v>
      </c>
    </row>
    <row r="556" spans="1:9" s="638" customFormat="1" ht="36.75" hidden="1" outlineLevel="2" thickBot="1" x14ac:dyDescent="0.3">
      <c r="A556" s="801"/>
      <c r="B556" s="802"/>
      <c r="C556" s="825"/>
      <c r="D556" s="826"/>
      <c r="E556" s="805" t="s">
        <v>12</v>
      </c>
      <c r="F556" s="806"/>
      <c r="G556" s="709"/>
      <c r="H556" s="713"/>
      <c r="I556" s="709"/>
    </row>
    <row r="557" spans="1:9" s="638" customFormat="1" ht="16.5" hidden="1" outlineLevel="2" thickBot="1" x14ac:dyDescent="0.3">
      <c r="A557" s="801"/>
      <c r="B557" s="802"/>
      <c r="C557" s="825"/>
      <c r="D557" s="826"/>
      <c r="E557" s="805" t="s">
        <v>13</v>
      </c>
      <c r="F557" s="806"/>
      <c r="G557" s="709">
        <f>H557+I557</f>
        <v>0</v>
      </c>
      <c r="H557" s="713"/>
      <c r="I557" s="709"/>
    </row>
    <row r="558" spans="1:9" s="638" customFormat="1" ht="16.5" hidden="1" outlineLevel="2" thickBot="1" x14ac:dyDescent="0.3">
      <c r="A558" s="801"/>
      <c r="B558" s="802"/>
      <c r="C558" s="825"/>
      <c r="D558" s="826"/>
      <c r="E558" s="805" t="s">
        <v>13</v>
      </c>
      <c r="F558" s="806"/>
      <c r="G558" s="709">
        <f>H558+I558</f>
        <v>0</v>
      </c>
      <c r="H558" s="713"/>
      <c r="I558" s="709"/>
    </row>
    <row r="559" spans="1:9" s="638" customFormat="1" ht="24.75" hidden="1" outlineLevel="2" thickBot="1" x14ac:dyDescent="0.3">
      <c r="A559" s="801">
        <v>2734</v>
      </c>
      <c r="B559" s="854" t="s">
        <v>76</v>
      </c>
      <c r="C559" s="825">
        <v>3</v>
      </c>
      <c r="D559" s="826">
        <v>4</v>
      </c>
      <c r="E559" s="805" t="s">
        <v>495</v>
      </c>
      <c r="F559" s="806" t="s">
        <v>496</v>
      </c>
      <c r="G559" s="709">
        <f>H559+I559</f>
        <v>0</v>
      </c>
      <c r="H559" s="713">
        <f>H561+H562</f>
        <v>0</v>
      </c>
      <c r="I559" s="709">
        <f>I561+I562</f>
        <v>0</v>
      </c>
    </row>
    <row r="560" spans="1:9" s="638" customFormat="1" ht="32.25" hidden="1" customHeight="1" outlineLevel="2" thickBot="1" x14ac:dyDescent="0.3">
      <c r="A560" s="801"/>
      <c r="B560" s="802"/>
      <c r="C560" s="825"/>
      <c r="D560" s="826"/>
      <c r="E560" s="805" t="s">
        <v>12</v>
      </c>
      <c r="F560" s="806"/>
      <c r="G560" s="709"/>
      <c r="H560" s="713"/>
      <c r="I560" s="709"/>
    </row>
    <row r="561" spans="1:9" s="638" customFormat="1" ht="16.5" hidden="1" outlineLevel="2" thickBot="1" x14ac:dyDescent="0.3">
      <c r="A561" s="801"/>
      <c r="B561" s="802"/>
      <c r="C561" s="825"/>
      <c r="D561" s="826"/>
      <c r="E561" s="805" t="s">
        <v>13</v>
      </c>
      <c r="F561" s="806"/>
      <c r="G561" s="709">
        <f>H561+I561</f>
        <v>0</v>
      </c>
      <c r="H561" s="713"/>
      <c r="I561" s="709"/>
    </row>
    <row r="562" spans="1:9" s="638" customFormat="1" ht="16.5" hidden="1" outlineLevel="2" thickBot="1" x14ac:dyDescent="0.3">
      <c r="A562" s="801"/>
      <c r="B562" s="802"/>
      <c r="C562" s="825"/>
      <c r="D562" s="826"/>
      <c r="E562" s="805" t="s">
        <v>13</v>
      </c>
      <c r="F562" s="806"/>
      <c r="G562" s="709">
        <f>H562+I562</f>
        <v>0</v>
      </c>
      <c r="H562" s="713"/>
      <c r="I562" s="709"/>
    </row>
    <row r="563" spans="1:9" s="638" customFormat="1" ht="24.75" hidden="1" outlineLevel="2" thickBot="1" x14ac:dyDescent="0.3">
      <c r="A563" s="801">
        <v>2740</v>
      </c>
      <c r="B563" s="852" t="s">
        <v>76</v>
      </c>
      <c r="C563" s="828">
        <v>4</v>
      </c>
      <c r="D563" s="829">
        <v>0</v>
      </c>
      <c r="E563" s="830" t="s">
        <v>497</v>
      </c>
      <c r="F563" s="832" t="s">
        <v>498</v>
      </c>
      <c r="G563" s="709">
        <f>H563+I563</f>
        <v>0</v>
      </c>
      <c r="H563" s="713">
        <f>H565</f>
        <v>0</v>
      </c>
      <c r="I563" s="709">
        <f>I565</f>
        <v>0</v>
      </c>
    </row>
    <row r="564" spans="1:9" s="641" customFormat="1" ht="10.5" hidden="1" customHeight="1" outlineLevel="2" thickBot="1" x14ac:dyDescent="0.3">
      <c r="A564" s="801"/>
      <c r="B564" s="827"/>
      <c r="C564" s="828"/>
      <c r="D564" s="829"/>
      <c r="E564" s="805" t="s">
        <v>808</v>
      </c>
      <c r="F564" s="832"/>
      <c r="G564" s="709"/>
      <c r="H564" s="713"/>
      <c r="I564" s="709"/>
    </row>
    <row r="565" spans="1:9" s="638" customFormat="1" ht="16.5" hidden="1" outlineLevel="2" thickBot="1" x14ac:dyDescent="0.3">
      <c r="A565" s="801">
        <v>2741</v>
      </c>
      <c r="B565" s="854" t="s">
        <v>76</v>
      </c>
      <c r="C565" s="825">
        <v>4</v>
      </c>
      <c r="D565" s="826">
        <v>1</v>
      </c>
      <c r="E565" s="805" t="s">
        <v>497</v>
      </c>
      <c r="F565" s="838" t="s">
        <v>499</v>
      </c>
      <c r="G565" s="709">
        <f>H565+I565</f>
        <v>0</v>
      </c>
      <c r="H565" s="713">
        <f>H567+H568</f>
        <v>0</v>
      </c>
      <c r="I565" s="709">
        <f>I567+I568</f>
        <v>0</v>
      </c>
    </row>
    <row r="566" spans="1:9" s="638" customFormat="1" ht="36.75" hidden="1" outlineLevel="2" thickBot="1" x14ac:dyDescent="0.3">
      <c r="A566" s="801"/>
      <c r="B566" s="802"/>
      <c r="C566" s="825"/>
      <c r="D566" s="826"/>
      <c r="E566" s="805" t="s">
        <v>12</v>
      </c>
      <c r="F566" s="806"/>
      <c r="G566" s="709"/>
      <c r="H566" s="713"/>
      <c r="I566" s="709"/>
    </row>
    <row r="567" spans="1:9" s="638" customFormat="1" ht="16.5" hidden="1" outlineLevel="2" thickBot="1" x14ac:dyDescent="0.3">
      <c r="A567" s="801"/>
      <c r="B567" s="802"/>
      <c r="C567" s="825"/>
      <c r="D567" s="826"/>
      <c r="E567" s="805" t="s">
        <v>13</v>
      </c>
      <c r="F567" s="806"/>
      <c r="G567" s="709">
        <f>H567+I567</f>
        <v>0</v>
      </c>
      <c r="H567" s="713"/>
      <c r="I567" s="709"/>
    </row>
    <row r="568" spans="1:9" s="638" customFormat="1" ht="16.5" hidden="1" outlineLevel="2" thickBot="1" x14ac:dyDescent="0.3">
      <c r="A568" s="801"/>
      <c r="B568" s="802"/>
      <c r="C568" s="825"/>
      <c r="D568" s="826"/>
      <c r="E568" s="805" t="s">
        <v>13</v>
      </c>
      <c r="F568" s="806"/>
      <c r="G568" s="709">
        <f>H568+I568</f>
        <v>0</v>
      </c>
      <c r="H568" s="713"/>
      <c r="I568" s="709"/>
    </row>
    <row r="569" spans="1:9" s="638" customFormat="1" ht="24.75" hidden="1" outlineLevel="2" thickBot="1" x14ac:dyDescent="0.3">
      <c r="A569" s="801">
        <v>2750</v>
      </c>
      <c r="B569" s="852" t="s">
        <v>76</v>
      </c>
      <c r="C569" s="828">
        <v>5</v>
      </c>
      <c r="D569" s="829">
        <v>0</v>
      </c>
      <c r="E569" s="830" t="s">
        <v>500</v>
      </c>
      <c r="F569" s="832" t="s">
        <v>501</v>
      </c>
      <c r="G569" s="709">
        <f>H569+I569</f>
        <v>0</v>
      </c>
      <c r="H569" s="713">
        <f>H571</f>
        <v>0</v>
      </c>
      <c r="I569" s="709">
        <f>I571</f>
        <v>0</v>
      </c>
    </row>
    <row r="570" spans="1:9" s="641" customFormat="1" ht="10.5" hidden="1" customHeight="1" outlineLevel="2" thickBot="1" x14ac:dyDescent="0.3">
      <c r="A570" s="801"/>
      <c r="B570" s="827"/>
      <c r="C570" s="828"/>
      <c r="D570" s="829"/>
      <c r="E570" s="805" t="s">
        <v>808</v>
      </c>
      <c r="F570" s="832"/>
      <c r="G570" s="709"/>
      <c r="H570" s="713"/>
      <c r="I570" s="709"/>
    </row>
    <row r="571" spans="1:9" s="638" customFormat="1" ht="24.75" hidden="1" outlineLevel="2" thickBot="1" x14ac:dyDescent="0.3">
      <c r="A571" s="801">
        <v>2751</v>
      </c>
      <c r="B571" s="854" t="s">
        <v>76</v>
      </c>
      <c r="C571" s="825">
        <v>5</v>
      </c>
      <c r="D571" s="826">
        <v>1</v>
      </c>
      <c r="E571" s="805" t="s">
        <v>500</v>
      </c>
      <c r="F571" s="838" t="s">
        <v>501</v>
      </c>
      <c r="G571" s="709">
        <f>H571+I571</f>
        <v>0</v>
      </c>
      <c r="H571" s="713">
        <f>H573+H574</f>
        <v>0</v>
      </c>
      <c r="I571" s="709">
        <f>I573+I574</f>
        <v>0</v>
      </c>
    </row>
    <row r="572" spans="1:9" s="638" customFormat="1" ht="36.75" hidden="1" outlineLevel="2" thickBot="1" x14ac:dyDescent="0.3">
      <c r="A572" s="801"/>
      <c r="B572" s="802"/>
      <c r="C572" s="825"/>
      <c r="D572" s="826"/>
      <c r="E572" s="805" t="s">
        <v>12</v>
      </c>
      <c r="F572" s="806"/>
      <c r="G572" s="709"/>
      <c r="H572" s="713"/>
      <c r="I572" s="709"/>
    </row>
    <row r="573" spans="1:9" s="638" customFormat="1" ht="16.5" hidden="1" outlineLevel="2" thickBot="1" x14ac:dyDescent="0.3">
      <c r="A573" s="801"/>
      <c r="B573" s="802"/>
      <c r="C573" s="825"/>
      <c r="D573" s="826"/>
      <c r="E573" s="805" t="s">
        <v>13</v>
      </c>
      <c r="F573" s="806"/>
      <c r="G573" s="709">
        <f>H573+I573</f>
        <v>0</v>
      </c>
      <c r="H573" s="713"/>
      <c r="I573" s="709"/>
    </row>
    <row r="574" spans="1:9" s="638" customFormat="1" ht="16.5" hidden="1" outlineLevel="2" thickBot="1" x14ac:dyDescent="0.3">
      <c r="A574" s="801"/>
      <c r="B574" s="802"/>
      <c r="C574" s="825"/>
      <c r="D574" s="826"/>
      <c r="E574" s="805" t="s">
        <v>13</v>
      </c>
      <c r="F574" s="806"/>
      <c r="G574" s="709">
        <f>H574+I574</f>
        <v>0</v>
      </c>
      <c r="H574" s="713"/>
      <c r="I574" s="709"/>
    </row>
    <row r="575" spans="1:9" s="638" customFormat="1" ht="24.75" outlineLevel="2" thickBot="1" x14ac:dyDescent="0.3">
      <c r="A575" s="801">
        <v>2760</v>
      </c>
      <c r="B575" s="852" t="s">
        <v>76</v>
      </c>
      <c r="C575" s="828">
        <v>6</v>
      </c>
      <c r="D575" s="829">
        <v>0</v>
      </c>
      <c r="E575" s="830" t="s">
        <v>502</v>
      </c>
      <c r="F575" s="832" t="s">
        <v>503</v>
      </c>
      <c r="G575" s="709">
        <f>H575+I575</f>
        <v>0</v>
      </c>
      <c r="H575" s="709">
        <f>H577+H581</f>
        <v>0</v>
      </c>
      <c r="I575" s="709">
        <f>I577+I581</f>
        <v>0</v>
      </c>
    </row>
    <row r="576" spans="1:9" s="641" customFormat="1" ht="30" customHeight="1" outlineLevel="2" thickBot="1" x14ac:dyDescent="0.3">
      <c r="A576" s="801"/>
      <c r="B576" s="827"/>
      <c r="C576" s="828"/>
      <c r="D576" s="829"/>
      <c r="E576" s="805" t="s">
        <v>808</v>
      </c>
      <c r="F576" s="832"/>
      <c r="G576" s="709"/>
      <c r="H576" s="709"/>
      <c r="I576" s="709"/>
    </row>
    <row r="577" spans="1:13" s="638" customFormat="1" ht="0.75" customHeight="1" outlineLevel="2" thickBot="1" x14ac:dyDescent="0.3">
      <c r="A577" s="801">
        <v>2761</v>
      </c>
      <c r="B577" s="854" t="s">
        <v>76</v>
      </c>
      <c r="C577" s="825">
        <v>6</v>
      </c>
      <c r="D577" s="826">
        <v>1</v>
      </c>
      <c r="E577" s="805" t="s">
        <v>78</v>
      </c>
      <c r="F577" s="832"/>
      <c r="G577" s="709">
        <f>H577+I577</f>
        <v>0</v>
      </c>
      <c r="H577" s="709">
        <f>H579+H580</f>
        <v>0</v>
      </c>
      <c r="I577" s="709">
        <f>I579+I580</f>
        <v>0</v>
      </c>
    </row>
    <row r="578" spans="1:13" s="638" customFormat="1" ht="36.75" hidden="1" outlineLevel="2" thickBot="1" x14ac:dyDescent="0.3">
      <c r="A578" s="801"/>
      <c r="B578" s="802"/>
      <c r="C578" s="825"/>
      <c r="D578" s="826"/>
      <c r="E578" s="805" t="s">
        <v>12</v>
      </c>
      <c r="F578" s="806"/>
      <c r="G578" s="709"/>
      <c r="H578" s="709"/>
      <c r="I578" s="709"/>
    </row>
    <row r="579" spans="1:13" s="638" customFormat="1" ht="16.5" hidden="1" outlineLevel="2" thickBot="1" x14ac:dyDescent="0.3">
      <c r="A579" s="801"/>
      <c r="B579" s="802"/>
      <c r="C579" s="825"/>
      <c r="D579" s="826"/>
      <c r="E579" s="805" t="s">
        <v>13</v>
      </c>
      <c r="F579" s="806"/>
      <c r="G579" s="709">
        <f>H579+I579</f>
        <v>0</v>
      </c>
      <c r="H579" s="709"/>
      <c r="I579" s="709"/>
    </row>
    <row r="580" spans="1:13" s="638" customFormat="1" ht="16.5" hidden="1" outlineLevel="2" thickBot="1" x14ac:dyDescent="0.3">
      <c r="A580" s="801"/>
      <c r="B580" s="802"/>
      <c r="C580" s="825"/>
      <c r="D580" s="826"/>
      <c r="E580" s="805" t="s">
        <v>13</v>
      </c>
      <c r="F580" s="806"/>
      <c r="G580" s="709">
        <f>H580+I580</f>
        <v>0</v>
      </c>
      <c r="H580" s="709"/>
      <c r="I580" s="709"/>
    </row>
    <row r="581" spans="1:13" s="638" customFormat="1" ht="16.5" outlineLevel="2" thickBot="1" x14ac:dyDescent="0.3">
      <c r="A581" s="801">
        <v>2762</v>
      </c>
      <c r="B581" s="854" t="s">
        <v>76</v>
      </c>
      <c r="C581" s="825">
        <v>6</v>
      </c>
      <c r="D581" s="826">
        <v>2</v>
      </c>
      <c r="E581" s="805" t="s">
        <v>502</v>
      </c>
      <c r="F581" s="838" t="s">
        <v>504</v>
      </c>
      <c r="G581" s="709">
        <f>H581+I581</f>
        <v>0</v>
      </c>
      <c r="H581" s="709">
        <f>H583+H584</f>
        <v>0</v>
      </c>
      <c r="I581" s="709">
        <f>I583+I584</f>
        <v>0</v>
      </c>
    </row>
    <row r="582" spans="1:13" s="638" customFormat="1" ht="36.75" outlineLevel="2" thickBot="1" x14ac:dyDescent="0.3">
      <c r="A582" s="801"/>
      <c r="B582" s="802"/>
      <c r="C582" s="825"/>
      <c r="D582" s="826"/>
      <c r="E582" s="805" t="s">
        <v>12</v>
      </c>
      <c r="F582" s="806"/>
      <c r="G582" s="709"/>
      <c r="H582" s="709"/>
      <c r="I582" s="709"/>
    </row>
    <row r="583" spans="1:13" s="638" customFormat="1" ht="16.5" outlineLevel="2" thickBot="1" x14ac:dyDescent="0.3">
      <c r="A583" s="801"/>
      <c r="B583" s="802"/>
      <c r="C583" s="825"/>
      <c r="D583" s="826"/>
      <c r="E583" s="805">
        <v>4511</v>
      </c>
      <c r="F583" s="806"/>
      <c r="G583" s="709">
        <f>H583+I583</f>
        <v>0</v>
      </c>
      <c r="H583" s="709"/>
      <c r="I583" s="709"/>
    </row>
    <row r="584" spans="1:13" s="638" customFormat="1" ht="16.5" outlineLevel="2" thickBot="1" x14ac:dyDescent="0.3">
      <c r="A584" s="801"/>
      <c r="B584" s="802"/>
      <c r="C584" s="825"/>
      <c r="D584" s="826"/>
      <c r="E584" s="805"/>
      <c r="F584" s="806"/>
      <c r="G584" s="621">
        <f>H584+I584</f>
        <v>0</v>
      </c>
      <c r="H584" s="621"/>
      <c r="I584" s="621"/>
    </row>
    <row r="585" spans="1:13" s="845" customFormat="1" ht="39" customHeight="1" thickBot="1" x14ac:dyDescent="0.25">
      <c r="A585" s="841">
        <v>2800</v>
      </c>
      <c r="B585" s="852" t="s">
        <v>79</v>
      </c>
      <c r="C585" s="828">
        <v>0</v>
      </c>
      <c r="D585" s="829">
        <v>0</v>
      </c>
      <c r="E585" s="853" t="s">
        <v>874</v>
      </c>
      <c r="F585" s="843" t="s">
        <v>505</v>
      </c>
      <c r="G585" s="709">
        <f>H585+I585</f>
        <v>167600</v>
      </c>
      <c r="H585" s="709">
        <f>H587+H606+H667+H681+H695</f>
        <v>149600</v>
      </c>
      <c r="I585" s="709">
        <f>I587+I606+I667+I681+I695</f>
        <v>18000</v>
      </c>
    </row>
    <row r="586" spans="1:13" s="638" customFormat="1" ht="11.25" customHeight="1" thickBot="1" x14ac:dyDescent="0.3">
      <c r="A586" s="846"/>
      <c r="B586" s="827"/>
      <c r="C586" s="847"/>
      <c r="D586" s="848"/>
      <c r="E586" s="805" t="s">
        <v>807</v>
      </c>
      <c r="F586" s="849"/>
      <c r="G586" s="709"/>
      <c r="H586" s="709"/>
      <c r="I586" s="621"/>
    </row>
    <row r="587" spans="1:13" s="638" customFormat="1" ht="16.5" outlineLevel="1" thickBot="1" x14ac:dyDescent="0.3">
      <c r="A587" s="801">
        <v>2810</v>
      </c>
      <c r="B587" s="854" t="s">
        <v>79</v>
      </c>
      <c r="C587" s="825">
        <v>1</v>
      </c>
      <c r="D587" s="826">
        <v>0</v>
      </c>
      <c r="E587" s="830" t="s">
        <v>506</v>
      </c>
      <c r="F587" s="832" t="s">
        <v>507</v>
      </c>
      <c r="G587" s="869">
        <f>H587+I587</f>
        <v>33000</v>
      </c>
      <c r="H587" s="869">
        <f>H589</f>
        <v>28000</v>
      </c>
      <c r="I587" s="837">
        <f>I589</f>
        <v>5000</v>
      </c>
    </row>
    <row r="588" spans="1:13" s="641" customFormat="1" ht="18" customHeight="1" outlineLevel="1" thickBot="1" x14ac:dyDescent="0.3">
      <c r="A588" s="801"/>
      <c r="B588" s="827"/>
      <c r="C588" s="828"/>
      <c r="D588" s="829"/>
      <c r="E588" s="805" t="s">
        <v>808</v>
      </c>
      <c r="F588" s="832"/>
      <c r="G588" s="622"/>
      <c r="H588" s="622"/>
      <c r="I588" s="837"/>
    </row>
    <row r="589" spans="1:13" s="638" customFormat="1" ht="16.5" outlineLevel="1" thickBot="1" x14ac:dyDescent="0.3">
      <c r="A589" s="801">
        <v>2811</v>
      </c>
      <c r="B589" s="854" t="s">
        <v>79</v>
      </c>
      <c r="C589" s="825">
        <v>1</v>
      </c>
      <c r="D589" s="826">
        <v>1</v>
      </c>
      <c r="E589" s="805" t="s">
        <v>506</v>
      </c>
      <c r="F589" s="838" t="s">
        <v>508</v>
      </c>
      <c r="G589" s="710">
        <f>H589+I589</f>
        <v>33000</v>
      </c>
      <c r="H589" s="868">
        <f>SUM(H591:H601)</f>
        <v>28000</v>
      </c>
      <c r="I589" s="713">
        <f>I602</f>
        <v>5000</v>
      </c>
      <c r="K589" s="636"/>
      <c r="M589" s="649"/>
    </row>
    <row r="590" spans="1:13" s="638" customFormat="1" ht="24.75" customHeight="1" outlineLevel="1" thickBot="1" x14ac:dyDescent="0.3">
      <c r="A590" s="801"/>
      <c r="B590" s="802"/>
      <c r="C590" s="825"/>
      <c r="D590" s="826"/>
      <c r="E590" s="805" t="s">
        <v>12</v>
      </c>
      <c r="F590" s="806"/>
      <c r="G590" s="622"/>
      <c r="H590" s="622"/>
      <c r="I590" s="837"/>
    </row>
    <row r="591" spans="1:13" s="638" customFormat="1" ht="16.5" hidden="1" outlineLevel="1" thickBot="1" x14ac:dyDescent="0.3">
      <c r="A591" s="801"/>
      <c r="B591" s="802"/>
      <c r="C591" s="825"/>
      <c r="D591" s="826"/>
      <c r="E591" s="805">
        <v>4111</v>
      </c>
      <c r="F591" s="806"/>
      <c r="G591" s="870">
        <f t="shared" ref="G591:G605" si="13">H591+I591</f>
        <v>0</v>
      </c>
      <c r="H591" s="871"/>
      <c r="I591" s="837"/>
    </row>
    <row r="592" spans="1:13" s="638" customFormat="1" ht="16.5" hidden="1" outlineLevel="1" thickBot="1" x14ac:dyDescent="0.3">
      <c r="A592" s="801"/>
      <c r="B592" s="802"/>
      <c r="C592" s="825"/>
      <c r="D592" s="826"/>
      <c r="E592" s="805">
        <v>4131</v>
      </c>
      <c r="F592" s="806"/>
      <c r="G592" s="872">
        <f t="shared" si="13"/>
        <v>0</v>
      </c>
      <c r="H592" s="872"/>
      <c r="I592" s="837"/>
    </row>
    <row r="593" spans="1:11" s="638" customFormat="1" ht="16.5" hidden="1" outlineLevel="1" thickBot="1" x14ac:dyDescent="0.3">
      <c r="A593" s="801"/>
      <c r="B593" s="802"/>
      <c r="C593" s="825"/>
      <c r="D593" s="826"/>
      <c r="E593" s="805">
        <v>4269</v>
      </c>
      <c r="F593" s="806"/>
      <c r="G593" s="872">
        <f t="shared" si="13"/>
        <v>0</v>
      </c>
      <c r="H593" s="872"/>
      <c r="I593" s="837"/>
    </row>
    <row r="594" spans="1:11" s="638" customFormat="1" ht="16.5" hidden="1" outlineLevel="1" thickBot="1" x14ac:dyDescent="0.3">
      <c r="A594" s="801"/>
      <c r="B594" s="802"/>
      <c r="C594" s="825"/>
      <c r="D594" s="826"/>
      <c r="E594" s="805">
        <v>4266</v>
      </c>
      <c r="F594" s="806"/>
      <c r="G594" s="871">
        <f t="shared" si="13"/>
        <v>0</v>
      </c>
      <c r="H594" s="872"/>
      <c r="I594" s="837"/>
    </row>
    <row r="595" spans="1:11" s="638" customFormat="1" ht="16.5" hidden="1" outlineLevel="1" thickBot="1" x14ac:dyDescent="0.3">
      <c r="A595" s="801"/>
      <c r="B595" s="802"/>
      <c r="C595" s="825"/>
      <c r="D595" s="826"/>
      <c r="E595" s="805">
        <v>4212</v>
      </c>
      <c r="F595" s="806"/>
      <c r="G595" s="872">
        <f t="shared" si="13"/>
        <v>0</v>
      </c>
      <c r="H595" s="872"/>
      <c r="I595" s="837"/>
    </row>
    <row r="596" spans="1:11" s="638" customFormat="1" ht="16.5" hidden="1" outlineLevel="1" thickBot="1" x14ac:dyDescent="0.3">
      <c r="A596" s="801"/>
      <c r="B596" s="802"/>
      <c r="C596" s="825"/>
      <c r="D596" s="826"/>
      <c r="E596" s="805">
        <v>4267</v>
      </c>
      <c r="F596" s="806"/>
      <c r="G596" s="872">
        <f t="shared" si="13"/>
        <v>0</v>
      </c>
      <c r="H596" s="872"/>
      <c r="I596" s="837"/>
    </row>
    <row r="597" spans="1:11" s="638" customFormat="1" ht="14.25" hidden="1" customHeight="1" outlineLevel="1" thickBot="1" x14ac:dyDescent="0.3">
      <c r="A597" s="801"/>
      <c r="B597" s="802"/>
      <c r="C597" s="825"/>
      <c r="D597" s="826"/>
      <c r="E597" s="805">
        <v>4241</v>
      </c>
      <c r="F597" s="806"/>
      <c r="G597" s="872">
        <f t="shared" si="13"/>
        <v>0</v>
      </c>
      <c r="H597" s="872"/>
      <c r="I597" s="837"/>
    </row>
    <row r="598" spans="1:11" s="638" customFormat="1" ht="0.75" hidden="1" customHeight="1" outlineLevel="1" thickBot="1" x14ac:dyDescent="0.3">
      <c r="A598" s="801"/>
      <c r="B598" s="802"/>
      <c r="C598" s="825"/>
      <c r="D598" s="826"/>
      <c r="E598" s="805" t="s">
        <v>13</v>
      </c>
      <c r="F598" s="806"/>
      <c r="G598" s="872">
        <f t="shared" si="13"/>
        <v>0</v>
      </c>
      <c r="H598" s="622"/>
      <c r="I598" s="837"/>
    </row>
    <row r="599" spans="1:11" s="638" customFormat="1" ht="0.75" hidden="1" customHeight="1" outlineLevel="1" thickBot="1" x14ac:dyDescent="0.3">
      <c r="A599" s="801"/>
      <c r="B599" s="802"/>
      <c r="C599" s="825"/>
      <c r="D599" s="826"/>
      <c r="E599" s="805"/>
      <c r="F599" s="806"/>
      <c r="G599" s="872">
        <f t="shared" si="13"/>
        <v>0</v>
      </c>
      <c r="H599" s="622"/>
      <c r="I599" s="837"/>
    </row>
    <row r="600" spans="1:11" s="638" customFormat="1" ht="0.75" customHeight="1" outlineLevel="1" thickBot="1" x14ac:dyDescent="0.3">
      <c r="A600" s="801"/>
      <c r="B600" s="802"/>
      <c r="C600" s="825"/>
      <c r="D600" s="826"/>
      <c r="E600" s="805"/>
      <c r="F600" s="806"/>
      <c r="G600" s="872"/>
      <c r="H600" s="622"/>
      <c r="I600" s="837"/>
    </row>
    <row r="601" spans="1:11" s="638" customFormat="1" ht="15" customHeight="1" outlineLevel="1" thickBot="1" x14ac:dyDescent="0.3">
      <c r="A601" s="801"/>
      <c r="B601" s="802"/>
      <c r="C601" s="825"/>
      <c r="D601" s="826"/>
      <c r="E601" s="805">
        <v>4511</v>
      </c>
      <c r="F601" s="806"/>
      <c r="G601" s="869">
        <f t="shared" si="13"/>
        <v>28000</v>
      </c>
      <c r="H601" s="868">
        <v>28000</v>
      </c>
      <c r="I601" s="713"/>
      <c r="J601" s="636"/>
      <c r="K601" s="634"/>
    </row>
    <row r="602" spans="1:11" s="638" customFormat="1" ht="15" customHeight="1" outlineLevel="1" thickBot="1" x14ac:dyDescent="0.3">
      <c r="A602" s="801"/>
      <c r="B602" s="802"/>
      <c r="C602" s="825"/>
      <c r="D602" s="826"/>
      <c r="E602" s="805">
        <v>5129</v>
      </c>
      <c r="F602" s="806"/>
      <c r="G602" s="869">
        <f>I602</f>
        <v>5000</v>
      </c>
      <c r="H602" s="868"/>
      <c r="I602" s="713">
        <v>5000</v>
      </c>
      <c r="J602" s="636"/>
      <c r="K602" s="634"/>
    </row>
    <row r="603" spans="1:11" s="638" customFormat="1" ht="15" hidden="1" customHeight="1" outlineLevel="1" thickBot="1" x14ac:dyDescent="0.3">
      <c r="A603" s="801"/>
      <c r="B603" s="802"/>
      <c r="C603" s="825"/>
      <c r="D603" s="826"/>
      <c r="E603" s="805">
        <v>5134</v>
      </c>
      <c r="F603" s="806"/>
      <c r="G603" s="872">
        <f>I603</f>
        <v>0</v>
      </c>
      <c r="H603" s="719"/>
      <c r="I603" s="719"/>
      <c r="J603" s="636"/>
      <c r="K603" s="634"/>
    </row>
    <row r="604" spans="1:11" s="638" customFormat="1" ht="15" hidden="1" customHeight="1" outlineLevel="1" thickBot="1" x14ac:dyDescent="0.3">
      <c r="A604" s="801"/>
      <c r="B604" s="802"/>
      <c r="C604" s="825"/>
      <c r="D604" s="826"/>
      <c r="E604" s="805">
        <v>5113</v>
      </c>
      <c r="F604" s="806"/>
      <c r="G604" s="872">
        <f t="shared" si="13"/>
        <v>0</v>
      </c>
      <c r="H604" s="622"/>
      <c r="I604" s="622"/>
    </row>
    <row r="605" spans="1:11" s="638" customFormat="1" ht="15" hidden="1" customHeight="1" outlineLevel="1" thickBot="1" x14ac:dyDescent="0.3">
      <c r="A605" s="801"/>
      <c r="B605" s="802"/>
      <c r="C605" s="825"/>
      <c r="D605" s="826"/>
      <c r="E605" s="805">
        <v>5112</v>
      </c>
      <c r="F605" s="806"/>
      <c r="G605" s="872">
        <f t="shared" si="13"/>
        <v>0</v>
      </c>
      <c r="H605" s="622"/>
      <c r="I605" s="622"/>
    </row>
    <row r="606" spans="1:11" s="638" customFormat="1" ht="15" customHeight="1" collapsed="1" thickBot="1" x14ac:dyDescent="0.3">
      <c r="A606" s="801">
        <v>2820</v>
      </c>
      <c r="B606" s="852" t="s">
        <v>79</v>
      </c>
      <c r="C606" s="828">
        <v>2</v>
      </c>
      <c r="D606" s="829">
        <v>0</v>
      </c>
      <c r="E606" s="830" t="s">
        <v>509</v>
      </c>
      <c r="F606" s="832" t="s">
        <v>510</v>
      </c>
      <c r="G606" s="709">
        <f>G608+G619+G624+G640+G647+G657+G661</f>
        <v>134600</v>
      </c>
      <c r="H606" s="709">
        <f>H608+H619+H624+H640+H647+H657+H661</f>
        <v>121600</v>
      </c>
      <c r="I606" s="709">
        <f>I608+I619+I624+I640+I647+I657+I661</f>
        <v>13000</v>
      </c>
    </row>
    <row r="607" spans="1:11" s="641" customFormat="1" ht="10.5" customHeight="1" thickBot="1" x14ac:dyDescent="0.3">
      <c r="A607" s="801"/>
      <c r="B607" s="827"/>
      <c r="C607" s="828"/>
      <c r="D607" s="829"/>
      <c r="E607" s="805" t="s">
        <v>808</v>
      </c>
      <c r="F607" s="832"/>
      <c r="G607" s="621"/>
      <c r="H607" s="621"/>
      <c r="I607" s="621"/>
    </row>
    <row r="608" spans="1:11" s="638" customFormat="1" ht="16.5" thickBot="1" x14ac:dyDescent="0.3">
      <c r="A608" s="801">
        <v>2821</v>
      </c>
      <c r="B608" s="854" t="s">
        <v>79</v>
      </c>
      <c r="C608" s="825">
        <v>2</v>
      </c>
      <c r="D608" s="826">
        <v>1</v>
      </c>
      <c r="E608" s="805" t="s">
        <v>80</v>
      </c>
      <c r="F608" s="832"/>
      <c r="G608" s="709">
        <f>H608+I608</f>
        <v>32000</v>
      </c>
      <c r="H608" s="709">
        <f>H610+H611+H612+H613+H614+H615+H616+H617</f>
        <v>30000</v>
      </c>
      <c r="I608" s="862">
        <f>I618</f>
        <v>2000</v>
      </c>
    </row>
    <row r="609" spans="1:9" s="638" customFormat="1" ht="28.5" customHeight="1" thickBot="1" x14ac:dyDescent="0.3">
      <c r="A609" s="801"/>
      <c r="B609" s="802"/>
      <c r="C609" s="825"/>
      <c r="D609" s="826"/>
      <c r="E609" s="805" t="s">
        <v>12</v>
      </c>
      <c r="F609" s="806"/>
      <c r="G609" s="621"/>
      <c r="H609" s="621"/>
      <c r="I609" s="621"/>
    </row>
    <row r="610" spans="1:9" s="638" customFormat="1" ht="0.75" customHeight="1" thickBot="1" x14ac:dyDescent="0.3">
      <c r="A610" s="801"/>
      <c r="B610" s="802"/>
      <c r="C610" s="825"/>
      <c r="D610" s="826"/>
      <c r="E610" s="805">
        <v>4111</v>
      </c>
      <c r="F610" s="806"/>
      <c r="G610" s="709">
        <f t="shared" ref="G610:G616" si="14">H610+I610</f>
        <v>0</v>
      </c>
      <c r="H610" s="709"/>
      <c r="I610" s="621"/>
    </row>
    <row r="611" spans="1:9" s="638" customFormat="1" ht="21" hidden="1" customHeight="1" thickBot="1" x14ac:dyDescent="0.3">
      <c r="A611" s="801"/>
      <c r="B611" s="802"/>
      <c r="C611" s="825"/>
      <c r="D611" s="826"/>
      <c r="E611" s="805">
        <v>4214</v>
      </c>
      <c r="F611" s="806"/>
      <c r="G611" s="709">
        <f t="shared" si="14"/>
        <v>0</v>
      </c>
      <c r="H611" s="709"/>
      <c r="I611" s="621"/>
    </row>
    <row r="612" spans="1:9" s="638" customFormat="1" ht="21" hidden="1" customHeight="1" thickBot="1" x14ac:dyDescent="0.3">
      <c r="A612" s="801"/>
      <c r="B612" s="802"/>
      <c r="C612" s="825"/>
      <c r="D612" s="826"/>
      <c r="E612" s="805">
        <v>4221</v>
      </c>
      <c r="F612" s="806"/>
      <c r="G612" s="709">
        <f t="shared" si="14"/>
        <v>0</v>
      </c>
      <c r="H612" s="709"/>
      <c r="I612" s="621"/>
    </row>
    <row r="613" spans="1:9" s="638" customFormat="1" ht="21" hidden="1" customHeight="1" thickBot="1" x14ac:dyDescent="0.3">
      <c r="A613" s="801"/>
      <c r="B613" s="802"/>
      <c r="C613" s="825"/>
      <c r="D613" s="826"/>
      <c r="E613" s="805">
        <v>4239</v>
      </c>
      <c r="F613" s="806"/>
      <c r="G613" s="709">
        <f t="shared" si="14"/>
        <v>0</v>
      </c>
      <c r="H613" s="709"/>
      <c r="I613" s="621"/>
    </row>
    <row r="614" spans="1:9" s="638" customFormat="1" ht="21" hidden="1" customHeight="1" thickBot="1" x14ac:dyDescent="0.3">
      <c r="A614" s="801"/>
      <c r="B614" s="802"/>
      <c r="C614" s="825"/>
      <c r="D614" s="826"/>
      <c r="E614" s="805">
        <v>4252</v>
      </c>
      <c r="F614" s="806"/>
      <c r="G614" s="709">
        <f t="shared" si="14"/>
        <v>0</v>
      </c>
      <c r="H614" s="709"/>
      <c r="I614" s="621"/>
    </row>
    <row r="615" spans="1:9" s="638" customFormat="1" ht="21" hidden="1" customHeight="1" thickBot="1" x14ac:dyDescent="0.3">
      <c r="A615" s="801"/>
      <c r="B615" s="802"/>
      <c r="C615" s="825"/>
      <c r="D615" s="826"/>
      <c r="E615" s="805">
        <v>4261</v>
      </c>
      <c r="F615" s="806"/>
      <c r="G615" s="709">
        <f t="shared" si="14"/>
        <v>0</v>
      </c>
      <c r="H615" s="709"/>
      <c r="I615" s="621"/>
    </row>
    <row r="616" spans="1:9" s="638" customFormat="1" ht="21" hidden="1" customHeight="1" thickBot="1" x14ac:dyDescent="0.3">
      <c r="A616" s="801"/>
      <c r="B616" s="802"/>
      <c r="C616" s="825"/>
      <c r="D616" s="826"/>
      <c r="E616" s="805">
        <v>4269</v>
      </c>
      <c r="F616" s="806"/>
      <c r="G616" s="709">
        <f t="shared" si="14"/>
        <v>0</v>
      </c>
      <c r="H616" s="709"/>
      <c r="I616" s="621"/>
    </row>
    <row r="617" spans="1:9" s="638" customFormat="1" ht="18.75" customHeight="1" thickBot="1" x14ac:dyDescent="0.3">
      <c r="A617" s="801"/>
      <c r="B617" s="802"/>
      <c r="C617" s="825"/>
      <c r="D617" s="826"/>
      <c r="E617" s="805">
        <v>4511</v>
      </c>
      <c r="F617" s="806"/>
      <c r="G617" s="709">
        <f t="shared" ref="G617:G623" si="15">H617+I617</f>
        <v>30000</v>
      </c>
      <c r="H617" s="710">
        <v>30000</v>
      </c>
      <c r="I617" s="622"/>
    </row>
    <row r="618" spans="1:9" s="638" customFormat="1" ht="18.75" customHeight="1" thickBot="1" x14ac:dyDescent="0.3">
      <c r="A618" s="801"/>
      <c r="B618" s="802"/>
      <c r="C618" s="825"/>
      <c r="D618" s="826"/>
      <c r="E618" s="805">
        <v>5122</v>
      </c>
      <c r="F618" s="806"/>
      <c r="G618" s="863">
        <f>I618</f>
        <v>2000</v>
      </c>
      <c r="H618" s="862"/>
      <c r="I618" s="862">
        <v>2000</v>
      </c>
    </row>
    <row r="619" spans="1:9" s="638" customFormat="1" ht="18.75" customHeight="1" outlineLevel="1" thickBot="1" x14ac:dyDescent="0.3">
      <c r="A619" s="801">
        <v>2822</v>
      </c>
      <c r="B619" s="854" t="s">
        <v>79</v>
      </c>
      <c r="C619" s="825">
        <v>2</v>
      </c>
      <c r="D619" s="826">
        <v>2</v>
      </c>
      <c r="E619" s="805" t="s">
        <v>81</v>
      </c>
      <c r="F619" s="832"/>
      <c r="G619" s="709">
        <f t="shared" si="15"/>
        <v>0</v>
      </c>
      <c r="H619" s="622">
        <f>H621+H622</f>
        <v>0</v>
      </c>
      <c r="I619" s="622">
        <f>I621+I622</f>
        <v>0</v>
      </c>
    </row>
    <row r="620" spans="1:9" s="638" customFormat="1" ht="36.75" hidden="1" customHeight="1" outlineLevel="1" thickBot="1" x14ac:dyDescent="0.3">
      <c r="A620" s="801"/>
      <c r="B620" s="802"/>
      <c r="C620" s="825"/>
      <c r="D620" s="826"/>
      <c r="E620" s="805" t="s">
        <v>12</v>
      </c>
      <c r="F620" s="806"/>
      <c r="G620" s="621">
        <f t="shared" si="15"/>
        <v>0</v>
      </c>
      <c r="H620" s="622"/>
      <c r="I620" s="622"/>
    </row>
    <row r="621" spans="1:9" s="638" customFormat="1" ht="21" hidden="1" customHeight="1" outlineLevel="1" thickBot="1" x14ac:dyDescent="0.3">
      <c r="A621" s="801"/>
      <c r="B621" s="802"/>
      <c r="C621" s="825"/>
      <c r="D621" s="826"/>
      <c r="E621" s="805" t="s">
        <v>13</v>
      </c>
      <c r="F621" s="806"/>
      <c r="G621" s="621">
        <f t="shared" si="15"/>
        <v>0</v>
      </c>
      <c r="H621" s="622"/>
      <c r="I621" s="622"/>
    </row>
    <row r="622" spans="1:9" s="638" customFormat="1" ht="21" hidden="1" customHeight="1" outlineLevel="1" thickBot="1" x14ac:dyDescent="0.3">
      <c r="A622" s="801"/>
      <c r="B622" s="802"/>
      <c r="C622" s="825"/>
      <c r="D622" s="826"/>
      <c r="E622" s="805" t="s">
        <v>13</v>
      </c>
      <c r="F622" s="806"/>
      <c r="G622" s="621">
        <f t="shared" si="15"/>
        <v>0</v>
      </c>
      <c r="H622" s="622"/>
      <c r="I622" s="622"/>
    </row>
    <row r="623" spans="1:9" s="638" customFormat="1" ht="21" hidden="1" customHeight="1" outlineLevel="1" thickBot="1" x14ac:dyDescent="0.3">
      <c r="A623" s="801"/>
      <c r="B623" s="802"/>
      <c r="C623" s="825"/>
      <c r="D623" s="826"/>
      <c r="E623" s="805">
        <v>4511</v>
      </c>
      <c r="F623" s="806"/>
      <c r="G623" s="621">
        <f t="shared" si="15"/>
        <v>0</v>
      </c>
      <c r="H623" s="622"/>
      <c r="I623" s="622"/>
    </row>
    <row r="624" spans="1:9" s="638" customFormat="1" ht="16.5" collapsed="1" thickBot="1" x14ac:dyDescent="0.3">
      <c r="A624" s="801">
        <v>2823</v>
      </c>
      <c r="B624" s="854" t="s">
        <v>79</v>
      </c>
      <c r="C624" s="825">
        <v>2</v>
      </c>
      <c r="D624" s="826">
        <v>3</v>
      </c>
      <c r="E624" s="805" t="s">
        <v>116</v>
      </c>
      <c r="F624" s="838" t="s">
        <v>511</v>
      </c>
      <c r="G624" s="709">
        <f>H624+I624</f>
        <v>72000</v>
      </c>
      <c r="H624" s="709">
        <f>H626+H627+H628+H629+H630+H631+H632+H633+H634+H635+H637</f>
        <v>66000</v>
      </c>
      <c r="I624" s="709">
        <f>I638+I639</f>
        <v>6000</v>
      </c>
    </row>
    <row r="625" spans="1:9" s="638" customFormat="1" ht="24" customHeight="1" thickBot="1" x14ac:dyDescent="0.3">
      <c r="A625" s="801"/>
      <c r="B625" s="802"/>
      <c r="C625" s="825"/>
      <c r="D625" s="826"/>
      <c r="E625" s="805" t="s">
        <v>12</v>
      </c>
      <c r="F625" s="806"/>
      <c r="G625" s="621"/>
      <c r="H625" s="621"/>
      <c r="I625" s="621"/>
    </row>
    <row r="626" spans="1:9" s="638" customFormat="1" ht="16.5" hidden="1" customHeight="1" thickBot="1" x14ac:dyDescent="0.3">
      <c r="A626" s="801"/>
      <c r="B626" s="802"/>
      <c r="C626" s="825"/>
      <c r="D626" s="826"/>
      <c r="E626" s="805">
        <v>4111</v>
      </c>
      <c r="F626" s="806"/>
      <c r="G626" s="709">
        <f t="shared" ref="G626:G640" si="16">H626+I626</f>
        <v>0</v>
      </c>
      <c r="H626" s="709"/>
      <c r="I626" s="709"/>
    </row>
    <row r="627" spans="1:9" s="638" customFormat="1" ht="16.5" hidden="1" customHeight="1" thickBot="1" x14ac:dyDescent="0.3">
      <c r="A627" s="801"/>
      <c r="B627" s="802"/>
      <c r="C627" s="825"/>
      <c r="D627" s="826"/>
      <c r="E627" s="805">
        <v>4112</v>
      </c>
      <c r="F627" s="806"/>
      <c r="G627" s="709">
        <f t="shared" si="16"/>
        <v>0</v>
      </c>
      <c r="H627" s="709"/>
      <c r="I627" s="709"/>
    </row>
    <row r="628" spans="1:9" s="638" customFormat="1" ht="16.5" hidden="1" customHeight="1" thickBot="1" x14ac:dyDescent="0.3">
      <c r="A628" s="801"/>
      <c r="B628" s="802"/>
      <c r="C628" s="825"/>
      <c r="D628" s="826"/>
      <c r="E628" s="805">
        <v>4239</v>
      </c>
      <c r="F628" s="806"/>
      <c r="G628" s="709">
        <f t="shared" si="16"/>
        <v>0</v>
      </c>
      <c r="H628" s="709"/>
      <c r="I628" s="709"/>
    </row>
    <row r="629" spans="1:9" s="638" customFormat="1" ht="16.5" hidden="1" customHeight="1" thickBot="1" x14ac:dyDescent="0.3">
      <c r="A629" s="801"/>
      <c r="B629" s="802"/>
      <c r="C629" s="825"/>
      <c r="D629" s="826"/>
      <c r="E629" s="805">
        <v>4241</v>
      </c>
      <c r="F629" s="806"/>
      <c r="G629" s="709">
        <f t="shared" si="16"/>
        <v>0</v>
      </c>
      <c r="H629" s="709"/>
      <c r="I629" s="709"/>
    </row>
    <row r="630" spans="1:9" s="638" customFormat="1" ht="16.5" hidden="1" customHeight="1" thickBot="1" x14ac:dyDescent="0.3">
      <c r="A630" s="801"/>
      <c r="B630" s="802"/>
      <c r="C630" s="825"/>
      <c r="D630" s="826"/>
      <c r="E630" s="805">
        <v>4261</v>
      </c>
      <c r="F630" s="806"/>
      <c r="G630" s="709">
        <f t="shared" si="16"/>
        <v>0</v>
      </c>
      <c r="H630" s="709"/>
      <c r="I630" s="709"/>
    </row>
    <row r="631" spans="1:9" s="638" customFormat="1" ht="16.5" hidden="1" customHeight="1" thickBot="1" x14ac:dyDescent="0.3">
      <c r="A631" s="801"/>
      <c r="B631" s="802"/>
      <c r="C631" s="825"/>
      <c r="D631" s="826"/>
      <c r="E631" s="805">
        <v>4214</v>
      </c>
      <c r="F631" s="806"/>
      <c r="G631" s="709">
        <f t="shared" si="16"/>
        <v>0</v>
      </c>
      <c r="H631" s="709"/>
      <c r="I631" s="709"/>
    </row>
    <row r="632" spans="1:9" s="638" customFormat="1" ht="16.5" hidden="1" customHeight="1" thickBot="1" x14ac:dyDescent="0.3">
      <c r="A632" s="801"/>
      <c r="B632" s="802"/>
      <c r="C632" s="825"/>
      <c r="D632" s="826"/>
      <c r="E632" s="805">
        <v>4267</v>
      </c>
      <c r="F632" s="806"/>
      <c r="G632" s="709">
        <f t="shared" si="16"/>
        <v>0</v>
      </c>
      <c r="H632" s="709"/>
      <c r="I632" s="709"/>
    </row>
    <row r="633" spans="1:9" s="638" customFormat="1" ht="16.5" hidden="1" customHeight="1" thickBot="1" x14ac:dyDescent="0.3">
      <c r="A633" s="801"/>
      <c r="B633" s="802"/>
      <c r="C633" s="825"/>
      <c r="D633" s="826"/>
      <c r="E633" s="805">
        <v>4269</v>
      </c>
      <c r="F633" s="806"/>
      <c r="G633" s="709">
        <f t="shared" si="16"/>
        <v>0</v>
      </c>
      <c r="H633" s="709"/>
      <c r="I633" s="709"/>
    </row>
    <row r="634" spans="1:9" s="638" customFormat="1" ht="16.5" hidden="1" customHeight="1" thickBot="1" x14ac:dyDescent="0.3">
      <c r="A634" s="801"/>
      <c r="B634" s="802"/>
      <c r="C634" s="825"/>
      <c r="D634" s="826"/>
      <c r="E634" s="805">
        <v>4251</v>
      </c>
      <c r="F634" s="806"/>
      <c r="G634" s="709">
        <f t="shared" si="16"/>
        <v>0</v>
      </c>
      <c r="H634" s="709"/>
      <c r="I634" s="709"/>
    </row>
    <row r="635" spans="1:9" s="638" customFormat="1" ht="16.5" hidden="1" customHeight="1" thickBot="1" x14ac:dyDescent="0.3">
      <c r="A635" s="801"/>
      <c r="B635" s="802"/>
      <c r="C635" s="825"/>
      <c r="D635" s="826"/>
      <c r="E635" s="805">
        <v>4212</v>
      </c>
      <c r="F635" s="806"/>
      <c r="G635" s="709">
        <f t="shared" si="16"/>
        <v>0</v>
      </c>
      <c r="H635" s="709"/>
      <c r="I635" s="709"/>
    </row>
    <row r="636" spans="1:9" s="638" customFormat="1" ht="0.75" customHeight="1" thickBot="1" x14ac:dyDescent="0.3">
      <c r="A636" s="801"/>
      <c r="B636" s="802"/>
      <c r="C636" s="825"/>
      <c r="D636" s="826"/>
      <c r="E636" s="805">
        <v>4269</v>
      </c>
      <c r="F636" s="806"/>
      <c r="G636" s="709"/>
      <c r="H636" s="709"/>
      <c r="I636" s="709"/>
    </row>
    <row r="637" spans="1:9" s="638" customFormat="1" ht="16.5" customHeight="1" thickBot="1" x14ac:dyDescent="0.3">
      <c r="A637" s="801"/>
      <c r="B637" s="802"/>
      <c r="C637" s="825"/>
      <c r="D637" s="826"/>
      <c r="E637" s="805">
        <v>4511</v>
      </c>
      <c r="F637" s="806"/>
      <c r="G637" s="709">
        <f t="shared" si="16"/>
        <v>66000</v>
      </c>
      <c r="H637" s="709">
        <v>66000</v>
      </c>
      <c r="I637" s="709"/>
    </row>
    <row r="638" spans="1:9" s="638" customFormat="1" ht="16.5" customHeight="1" thickBot="1" x14ac:dyDescent="0.3">
      <c r="A638" s="801"/>
      <c r="B638" s="802"/>
      <c r="C638" s="825"/>
      <c r="D638" s="826"/>
      <c r="E638" s="805">
        <v>5113</v>
      </c>
      <c r="F638" s="806"/>
      <c r="G638" s="709">
        <f t="shared" si="16"/>
        <v>2000</v>
      </c>
      <c r="H638" s="709"/>
      <c r="I638" s="709">
        <v>2000</v>
      </c>
    </row>
    <row r="639" spans="1:9" s="638" customFormat="1" ht="16.5" customHeight="1" thickBot="1" x14ac:dyDescent="0.3">
      <c r="A639" s="801"/>
      <c r="B639" s="802"/>
      <c r="C639" s="825"/>
      <c r="D639" s="826"/>
      <c r="E639" s="805">
        <v>5129</v>
      </c>
      <c r="F639" s="806"/>
      <c r="G639" s="709">
        <f t="shared" si="16"/>
        <v>4000</v>
      </c>
      <c r="H639" s="709"/>
      <c r="I639" s="709">
        <v>4000</v>
      </c>
    </row>
    <row r="640" spans="1:9" s="638" customFormat="1" ht="16.5" outlineLevel="1" thickBot="1" x14ac:dyDescent="0.3">
      <c r="A640" s="801">
        <v>2824</v>
      </c>
      <c r="B640" s="802" t="s">
        <v>79</v>
      </c>
      <c r="C640" s="825">
        <v>2</v>
      </c>
      <c r="D640" s="826">
        <v>4</v>
      </c>
      <c r="E640" s="805" t="s">
        <v>82</v>
      </c>
      <c r="F640" s="806"/>
      <c r="G640" s="709">
        <f t="shared" si="16"/>
        <v>25600</v>
      </c>
      <c r="H640" s="709">
        <f>SUM(H642:H646)</f>
        <v>25600</v>
      </c>
      <c r="I640" s="709"/>
    </row>
    <row r="641" spans="1:12" s="638" customFormat="1" ht="24" customHeight="1" outlineLevel="1" thickBot="1" x14ac:dyDescent="0.3">
      <c r="A641" s="801"/>
      <c r="B641" s="802"/>
      <c r="C641" s="825"/>
      <c r="D641" s="826"/>
      <c r="E641" s="805" t="s">
        <v>12</v>
      </c>
      <c r="F641" s="806"/>
      <c r="G641" s="621"/>
      <c r="H641" s="621"/>
      <c r="I641" s="621"/>
    </row>
    <row r="642" spans="1:12" s="638" customFormat="1" ht="18" hidden="1" customHeight="1" outlineLevel="1" thickBot="1" x14ac:dyDescent="0.3">
      <c r="A642" s="801"/>
      <c r="B642" s="802"/>
      <c r="C642" s="825"/>
      <c r="D642" s="826"/>
      <c r="E642" s="805">
        <v>4237</v>
      </c>
      <c r="F642" s="806"/>
      <c r="G642" s="709">
        <f>H642+I642</f>
        <v>0</v>
      </c>
      <c r="H642" s="709"/>
      <c r="I642" s="709"/>
    </row>
    <row r="643" spans="1:12" s="638" customFormat="1" ht="15.75" customHeight="1" outlineLevel="1" thickBot="1" x14ac:dyDescent="0.3">
      <c r="A643" s="801"/>
      <c r="B643" s="802"/>
      <c r="C643" s="825"/>
      <c r="D643" s="826"/>
      <c r="E643" s="805">
        <v>4239</v>
      </c>
      <c r="F643" s="806"/>
      <c r="G643" s="709">
        <f>H643</f>
        <v>7600</v>
      </c>
      <c r="H643" s="709">
        <v>7600</v>
      </c>
      <c r="I643" s="709"/>
      <c r="L643" s="834"/>
    </row>
    <row r="644" spans="1:12" s="638" customFormat="1" ht="16.5" hidden="1" outlineLevel="1" thickBot="1" x14ac:dyDescent="0.3">
      <c r="A644" s="801"/>
      <c r="B644" s="802"/>
      <c r="C644" s="825"/>
      <c r="D644" s="826"/>
      <c r="E644" s="805">
        <v>4261</v>
      </c>
      <c r="F644" s="806"/>
      <c r="G644" s="709">
        <f>H644</f>
        <v>0</v>
      </c>
      <c r="H644" s="709"/>
      <c r="I644" s="709"/>
      <c r="L644" s="834"/>
    </row>
    <row r="645" spans="1:12" s="638" customFormat="1" ht="16.5" outlineLevel="1" thickBot="1" x14ac:dyDescent="0.3">
      <c r="A645" s="801"/>
      <c r="B645" s="802"/>
      <c r="C645" s="825"/>
      <c r="D645" s="826"/>
      <c r="E645" s="805">
        <v>4269</v>
      </c>
      <c r="F645" s="806"/>
      <c r="G645" s="709">
        <f>H645+I645</f>
        <v>13000</v>
      </c>
      <c r="H645" s="709">
        <v>13000</v>
      </c>
      <c r="I645" s="709"/>
      <c r="J645" s="634"/>
      <c r="K645" s="873"/>
      <c r="L645" s="874"/>
    </row>
    <row r="646" spans="1:12" s="638" customFormat="1" ht="16.5" outlineLevel="1" thickBot="1" x14ac:dyDescent="0.3">
      <c r="A646" s="801"/>
      <c r="B646" s="802"/>
      <c r="C646" s="825"/>
      <c r="D646" s="826"/>
      <c r="E646" s="805">
        <v>4267</v>
      </c>
      <c r="F646" s="806"/>
      <c r="G646" s="709">
        <f>H646+I646</f>
        <v>5000</v>
      </c>
      <c r="H646" s="709">
        <v>5000</v>
      </c>
      <c r="I646" s="709"/>
      <c r="J646" s="634"/>
      <c r="K646" s="873"/>
      <c r="L646" s="874"/>
    </row>
    <row r="647" spans="1:12" s="638" customFormat="1" ht="16.5" thickBot="1" x14ac:dyDescent="0.3">
      <c r="A647" s="801">
        <v>2825</v>
      </c>
      <c r="B647" s="854" t="s">
        <v>79</v>
      </c>
      <c r="C647" s="825">
        <v>2</v>
      </c>
      <c r="D647" s="826">
        <v>5</v>
      </c>
      <c r="E647" s="805" t="s">
        <v>83</v>
      </c>
      <c r="F647" s="838"/>
      <c r="G647" s="709">
        <f>H647+I647</f>
        <v>0</v>
      </c>
      <c r="H647" s="709">
        <f>SUM(H649:H656)</f>
        <v>0</v>
      </c>
      <c r="I647" s="709">
        <f>SUM(I649:I656)</f>
        <v>0</v>
      </c>
    </row>
    <row r="648" spans="1:12" s="638" customFormat="1" ht="29.25" hidden="1" customHeight="1" thickBot="1" x14ac:dyDescent="0.3">
      <c r="A648" s="801"/>
      <c r="B648" s="802"/>
      <c r="C648" s="825"/>
      <c r="D648" s="826"/>
      <c r="E648" s="805" t="s">
        <v>12</v>
      </c>
      <c r="F648" s="806"/>
      <c r="G648" s="621"/>
      <c r="H648" s="621"/>
      <c r="I648" s="621"/>
    </row>
    <row r="649" spans="1:12" s="638" customFormat="1" ht="29.25" hidden="1" customHeight="1" thickBot="1" x14ac:dyDescent="0.3">
      <c r="A649" s="801"/>
      <c r="B649" s="802"/>
      <c r="C649" s="825"/>
      <c r="D649" s="826"/>
      <c r="E649" s="805">
        <v>4111</v>
      </c>
      <c r="F649" s="806"/>
      <c r="G649" s="621">
        <f t="shared" ref="G649:G657" si="17">H649+I649</f>
        <v>0</v>
      </c>
      <c r="H649" s="621"/>
      <c r="I649" s="621"/>
    </row>
    <row r="650" spans="1:12" s="638" customFormat="1" ht="29.25" hidden="1" customHeight="1" thickBot="1" x14ac:dyDescent="0.3">
      <c r="A650" s="801"/>
      <c r="B650" s="802"/>
      <c r="C650" s="825"/>
      <c r="D650" s="826"/>
      <c r="E650" s="805">
        <v>4131</v>
      </c>
      <c r="F650" s="806"/>
      <c r="G650" s="621">
        <f t="shared" si="17"/>
        <v>0</v>
      </c>
      <c r="H650" s="621"/>
      <c r="I650" s="621"/>
    </row>
    <row r="651" spans="1:12" s="638" customFormat="1" ht="29.25" hidden="1" customHeight="1" thickBot="1" x14ac:dyDescent="0.3">
      <c r="A651" s="801"/>
      <c r="B651" s="802"/>
      <c r="C651" s="825"/>
      <c r="D651" s="826"/>
      <c r="E651" s="805">
        <v>4261</v>
      </c>
      <c r="F651" s="806"/>
      <c r="G651" s="621">
        <f t="shared" si="17"/>
        <v>0</v>
      </c>
      <c r="H651" s="621"/>
      <c r="I651" s="621"/>
    </row>
    <row r="652" spans="1:12" s="638" customFormat="1" ht="29.25" hidden="1" customHeight="1" thickBot="1" x14ac:dyDescent="0.3">
      <c r="A652" s="801"/>
      <c r="B652" s="802"/>
      <c r="C652" s="825"/>
      <c r="D652" s="826"/>
      <c r="E652" s="805">
        <v>4269</v>
      </c>
      <c r="F652" s="806"/>
      <c r="G652" s="621">
        <f t="shared" si="17"/>
        <v>0</v>
      </c>
      <c r="H652" s="621"/>
      <c r="I652" s="621"/>
    </row>
    <row r="653" spans="1:12" s="638" customFormat="1" ht="29.25" hidden="1" customHeight="1" thickBot="1" x14ac:dyDescent="0.3">
      <c r="A653" s="801"/>
      <c r="B653" s="802"/>
      <c r="C653" s="825"/>
      <c r="D653" s="826"/>
      <c r="E653" s="805">
        <v>4214</v>
      </c>
      <c r="F653" s="806"/>
      <c r="G653" s="621">
        <f t="shared" si="17"/>
        <v>0</v>
      </c>
      <c r="H653" s="621"/>
      <c r="I653" s="621"/>
    </row>
    <row r="654" spans="1:12" s="638" customFormat="1" ht="29.25" hidden="1" customHeight="1" thickBot="1" x14ac:dyDescent="0.3">
      <c r="A654" s="801"/>
      <c r="B654" s="802"/>
      <c r="C654" s="825"/>
      <c r="D654" s="826"/>
      <c r="E654" s="805">
        <v>4212</v>
      </c>
      <c r="F654" s="806"/>
      <c r="G654" s="621">
        <f t="shared" si="17"/>
        <v>0</v>
      </c>
      <c r="H654" s="621"/>
      <c r="I654" s="621"/>
    </row>
    <row r="655" spans="1:12" s="638" customFormat="1" ht="29.25" hidden="1" customHeight="1" thickBot="1" x14ac:dyDescent="0.3">
      <c r="A655" s="801"/>
      <c r="B655" s="802"/>
      <c r="C655" s="825"/>
      <c r="D655" s="826"/>
      <c r="E655" s="805">
        <v>4231</v>
      </c>
      <c r="F655" s="806"/>
      <c r="G655" s="621">
        <f t="shared" si="17"/>
        <v>0</v>
      </c>
      <c r="H655" s="621"/>
      <c r="I655" s="621"/>
    </row>
    <row r="656" spans="1:12" s="638" customFormat="1" ht="29.25" hidden="1" customHeight="1" thickBot="1" x14ac:dyDescent="0.3">
      <c r="A656" s="801"/>
      <c r="B656" s="802"/>
      <c r="C656" s="825"/>
      <c r="D656" s="826"/>
      <c r="E656" s="805" t="s">
        <v>13</v>
      </c>
      <c r="F656" s="806"/>
      <c r="G656" s="621">
        <f t="shared" si="17"/>
        <v>0</v>
      </c>
      <c r="H656" s="621"/>
      <c r="I656" s="621"/>
    </row>
    <row r="657" spans="1:9" s="638" customFormat="1" ht="29.25" customHeight="1" outlineLevel="1" thickBot="1" x14ac:dyDescent="0.3">
      <c r="A657" s="801">
        <v>2826</v>
      </c>
      <c r="B657" s="854" t="s">
        <v>79</v>
      </c>
      <c r="C657" s="825">
        <v>2</v>
      </c>
      <c r="D657" s="826">
        <v>6</v>
      </c>
      <c r="E657" s="805" t="s">
        <v>84</v>
      </c>
      <c r="F657" s="838"/>
      <c r="G657" s="709">
        <f t="shared" si="17"/>
        <v>0</v>
      </c>
      <c r="H657" s="709">
        <f>H659+H660</f>
        <v>0</v>
      </c>
      <c r="I657" s="709">
        <f>I659+I660</f>
        <v>0</v>
      </c>
    </row>
    <row r="658" spans="1:9" s="638" customFormat="1" ht="29.25" customHeight="1" outlineLevel="1" thickBot="1" x14ac:dyDescent="0.3">
      <c r="A658" s="801"/>
      <c r="B658" s="802"/>
      <c r="C658" s="825"/>
      <c r="D658" s="826"/>
      <c r="E658" s="805" t="s">
        <v>12</v>
      </c>
      <c r="F658" s="806"/>
      <c r="G658" s="709"/>
      <c r="H658" s="709"/>
      <c r="I658" s="709"/>
    </row>
    <row r="659" spans="1:9" s="638" customFormat="1" ht="29.25" customHeight="1" outlineLevel="1" thickBot="1" x14ac:dyDescent="0.3">
      <c r="A659" s="801"/>
      <c r="B659" s="802"/>
      <c r="C659" s="825"/>
      <c r="D659" s="826"/>
      <c r="E659" s="805" t="s">
        <v>13</v>
      </c>
      <c r="F659" s="806"/>
      <c r="G659" s="709">
        <f>H659+I659</f>
        <v>0</v>
      </c>
      <c r="H659" s="709"/>
      <c r="I659" s="709"/>
    </row>
    <row r="660" spans="1:9" s="638" customFormat="1" ht="29.25" customHeight="1" outlineLevel="1" thickBot="1" x14ac:dyDescent="0.3">
      <c r="A660" s="801"/>
      <c r="B660" s="802"/>
      <c r="C660" s="825"/>
      <c r="D660" s="826"/>
      <c r="E660" s="805" t="s">
        <v>13</v>
      </c>
      <c r="F660" s="806"/>
      <c r="G660" s="709">
        <f>H660+I660</f>
        <v>0</v>
      </c>
      <c r="H660" s="709"/>
      <c r="I660" s="709"/>
    </row>
    <row r="661" spans="1:9" s="638" customFormat="1" ht="29.25" customHeight="1" outlineLevel="1" thickBot="1" x14ac:dyDescent="0.3">
      <c r="A661" s="801">
        <v>2827</v>
      </c>
      <c r="B661" s="854" t="s">
        <v>79</v>
      </c>
      <c r="C661" s="825">
        <v>2</v>
      </c>
      <c r="D661" s="826">
        <v>7</v>
      </c>
      <c r="E661" s="805" t="s">
        <v>85</v>
      </c>
      <c r="F661" s="838"/>
      <c r="G661" s="709">
        <f>H661+I661</f>
        <v>5000</v>
      </c>
      <c r="H661" s="709">
        <f>H665+H666+H663</f>
        <v>0</v>
      </c>
      <c r="I661" s="709">
        <f>I665+I666+I664</f>
        <v>5000</v>
      </c>
    </row>
    <row r="662" spans="1:9" s="638" customFormat="1" ht="37.5" customHeight="1" outlineLevel="1" thickBot="1" x14ac:dyDescent="0.3">
      <c r="A662" s="801"/>
      <c r="B662" s="802"/>
      <c r="C662" s="825"/>
      <c r="D662" s="826"/>
      <c r="E662" s="805" t="s">
        <v>12</v>
      </c>
      <c r="F662" s="806"/>
      <c r="G662" s="621"/>
      <c r="H662" s="621"/>
      <c r="I662" s="621"/>
    </row>
    <row r="663" spans="1:9" s="638" customFormat="1" ht="15.75" hidden="1" customHeight="1" outlineLevel="1" thickBot="1" x14ac:dyDescent="0.3">
      <c r="A663" s="801"/>
      <c r="B663" s="802"/>
      <c r="C663" s="825"/>
      <c r="D663" s="826"/>
      <c r="E663" s="805">
        <v>4269</v>
      </c>
      <c r="F663" s="806"/>
      <c r="G663" s="709">
        <f>H663</f>
        <v>0</v>
      </c>
      <c r="H663" s="709"/>
      <c r="I663" s="709"/>
    </row>
    <row r="664" spans="1:9" s="638" customFormat="1" ht="24.75" customHeight="1" outlineLevel="1" thickBot="1" x14ac:dyDescent="0.3">
      <c r="A664" s="801"/>
      <c r="B664" s="802"/>
      <c r="C664" s="825"/>
      <c r="D664" s="826"/>
      <c r="E664" s="805">
        <v>5113</v>
      </c>
      <c r="F664" s="806"/>
      <c r="G664" s="709">
        <f>I664</f>
        <v>5000</v>
      </c>
      <c r="H664" s="709"/>
      <c r="I664" s="709">
        <v>5000</v>
      </c>
    </row>
    <row r="665" spans="1:9" s="638" customFormat="1" ht="30" hidden="1" customHeight="1" outlineLevel="1" thickBot="1" x14ac:dyDescent="0.3">
      <c r="A665" s="801"/>
      <c r="B665" s="802"/>
      <c r="C665" s="825"/>
      <c r="D665" s="826"/>
      <c r="E665" s="805">
        <v>5112</v>
      </c>
      <c r="F665" s="806"/>
      <c r="G665" s="621">
        <f>H665+I665</f>
        <v>0</v>
      </c>
      <c r="H665" s="621"/>
      <c r="I665" s="621"/>
    </row>
    <row r="666" spans="1:9" s="638" customFormat="1" ht="30" hidden="1" customHeight="1" outlineLevel="1" thickBot="1" x14ac:dyDescent="0.3">
      <c r="A666" s="801"/>
      <c r="B666" s="802"/>
      <c r="C666" s="825"/>
      <c r="D666" s="826"/>
      <c r="E666" s="805">
        <v>5134</v>
      </c>
      <c r="F666" s="806"/>
      <c r="G666" s="621">
        <f>H666+I666</f>
        <v>0</v>
      </c>
      <c r="H666" s="621"/>
      <c r="I666" s="621"/>
    </row>
    <row r="667" spans="1:9" s="638" customFormat="1" ht="30" customHeight="1" outlineLevel="1" thickBot="1" x14ac:dyDescent="0.3">
      <c r="A667" s="801">
        <v>2830</v>
      </c>
      <c r="B667" s="852" t="s">
        <v>79</v>
      </c>
      <c r="C667" s="828">
        <v>3</v>
      </c>
      <c r="D667" s="829">
        <v>0</v>
      </c>
      <c r="E667" s="830" t="s">
        <v>512</v>
      </c>
      <c r="F667" s="850" t="s">
        <v>513</v>
      </c>
      <c r="G667" s="709">
        <f>H667+I667</f>
        <v>0</v>
      </c>
      <c r="H667" s="709">
        <f>H669+H673+H677</f>
        <v>0</v>
      </c>
      <c r="I667" s="709">
        <f>I669+I673+I677</f>
        <v>0</v>
      </c>
    </row>
    <row r="668" spans="1:9" s="641" customFormat="1" ht="29.25" customHeight="1" outlineLevel="1" thickBot="1" x14ac:dyDescent="0.3">
      <c r="A668" s="801"/>
      <c r="B668" s="827"/>
      <c r="C668" s="828"/>
      <c r="D668" s="829"/>
      <c r="E668" s="805" t="s">
        <v>808</v>
      </c>
      <c r="F668" s="832"/>
      <c r="G668" s="709"/>
      <c r="H668" s="709"/>
      <c r="I668" s="709"/>
    </row>
    <row r="669" spans="1:9" s="638" customFormat="1" ht="29.25" customHeight="1" outlineLevel="1" thickBot="1" x14ac:dyDescent="0.3">
      <c r="A669" s="801">
        <v>2831</v>
      </c>
      <c r="B669" s="854" t="s">
        <v>79</v>
      </c>
      <c r="C669" s="825">
        <v>3</v>
      </c>
      <c r="D669" s="826">
        <v>1</v>
      </c>
      <c r="E669" s="805" t="s">
        <v>117</v>
      </c>
      <c r="F669" s="850"/>
      <c r="G669" s="709">
        <f>H669+I669</f>
        <v>0</v>
      </c>
      <c r="H669" s="709">
        <f>H671+H672</f>
        <v>0</v>
      </c>
      <c r="I669" s="709">
        <f>I671+I672</f>
        <v>0</v>
      </c>
    </row>
    <row r="670" spans="1:9" s="638" customFormat="1" ht="29.25" customHeight="1" outlineLevel="1" thickBot="1" x14ac:dyDescent="0.3">
      <c r="A670" s="801"/>
      <c r="B670" s="802"/>
      <c r="C670" s="825"/>
      <c r="D670" s="826"/>
      <c r="E670" s="805" t="s">
        <v>12</v>
      </c>
      <c r="F670" s="806"/>
      <c r="G670" s="709"/>
      <c r="H670" s="709"/>
      <c r="I670" s="709"/>
    </row>
    <row r="671" spans="1:9" s="638" customFormat="1" ht="29.25" customHeight="1" outlineLevel="1" thickBot="1" x14ac:dyDescent="0.3">
      <c r="A671" s="801"/>
      <c r="B671" s="802"/>
      <c r="C671" s="825"/>
      <c r="D671" s="826"/>
      <c r="E671" s="805" t="s">
        <v>13</v>
      </c>
      <c r="F671" s="806"/>
      <c r="G671" s="709">
        <f>H671+I671</f>
        <v>0</v>
      </c>
      <c r="H671" s="709"/>
      <c r="I671" s="709"/>
    </row>
    <row r="672" spans="1:9" s="638" customFormat="1" ht="29.25" customHeight="1" outlineLevel="1" thickBot="1" x14ac:dyDescent="0.3">
      <c r="A672" s="801"/>
      <c r="B672" s="802"/>
      <c r="C672" s="825"/>
      <c r="D672" s="826"/>
      <c r="E672" s="805" t="s">
        <v>13</v>
      </c>
      <c r="F672" s="806"/>
      <c r="G672" s="709">
        <f>H672+I672</f>
        <v>0</v>
      </c>
      <c r="H672" s="709"/>
      <c r="I672" s="709"/>
    </row>
    <row r="673" spans="1:9" s="638" customFormat="1" ht="29.25" customHeight="1" outlineLevel="1" thickBot="1" x14ac:dyDescent="0.3">
      <c r="A673" s="801">
        <v>2832</v>
      </c>
      <c r="B673" s="854" t="s">
        <v>79</v>
      </c>
      <c r="C673" s="825">
        <v>3</v>
      </c>
      <c r="D673" s="826">
        <v>2</v>
      </c>
      <c r="E673" s="805" t="s">
        <v>127</v>
      </c>
      <c r="F673" s="850"/>
      <c r="G673" s="709">
        <f>H673+I673</f>
        <v>0</v>
      </c>
      <c r="H673" s="709">
        <f>H675+H676</f>
        <v>0</v>
      </c>
      <c r="I673" s="709">
        <f>I675+I676</f>
        <v>0</v>
      </c>
    </row>
    <row r="674" spans="1:9" s="638" customFormat="1" ht="29.25" customHeight="1" outlineLevel="1" thickBot="1" x14ac:dyDescent="0.3">
      <c r="A674" s="801"/>
      <c r="B674" s="802"/>
      <c r="C674" s="825"/>
      <c r="D674" s="826"/>
      <c r="E674" s="805" t="s">
        <v>12</v>
      </c>
      <c r="F674" s="806"/>
      <c r="G674" s="709"/>
      <c r="H674" s="709"/>
      <c r="I674" s="709"/>
    </row>
    <row r="675" spans="1:9" s="638" customFormat="1" ht="29.25" customHeight="1" outlineLevel="1" thickBot="1" x14ac:dyDescent="0.3">
      <c r="A675" s="801"/>
      <c r="B675" s="802"/>
      <c r="C675" s="825"/>
      <c r="D675" s="826"/>
      <c r="E675" s="805" t="s">
        <v>13</v>
      </c>
      <c r="F675" s="806"/>
      <c r="G675" s="709">
        <f>H675+I675</f>
        <v>0</v>
      </c>
      <c r="H675" s="709"/>
      <c r="I675" s="709"/>
    </row>
    <row r="676" spans="1:9" s="638" customFormat="1" ht="29.25" customHeight="1" outlineLevel="1" thickBot="1" x14ac:dyDescent="0.3">
      <c r="A676" s="801"/>
      <c r="B676" s="802"/>
      <c r="C676" s="825"/>
      <c r="D676" s="826"/>
      <c r="E676" s="805" t="s">
        <v>13</v>
      </c>
      <c r="F676" s="806"/>
      <c r="G676" s="709">
        <f>H676+I676</f>
        <v>0</v>
      </c>
      <c r="H676" s="709"/>
      <c r="I676" s="709"/>
    </row>
    <row r="677" spans="1:9" s="638" customFormat="1" ht="29.25" customHeight="1" outlineLevel="1" thickBot="1" x14ac:dyDescent="0.3">
      <c r="A677" s="801">
        <v>2833</v>
      </c>
      <c r="B677" s="854" t="s">
        <v>79</v>
      </c>
      <c r="C677" s="825">
        <v>3</v>
      </c>
      <c r="D677" s="826">
        <v>3</v>
      </c>
      <c r="E677" s="805" t="s">
        <v>128</v>
      </c>
      <c r="F677" s="838" t="s">
        <v>514</v>
      </c>
      <c r="G677" s="709">
        <f>H677+I677</f>
        <v>0</v>
      </c>
      <c r="H677" s="709">
        <f>H679+H680</f>
        <v>0</v>
      </c>
      <c r="I677" s="709">
        <f>I679+I680</f>
        <v>0</v>
      </c>
    </row>
    <row r="678" spans="1:9" s="638" customFormat="1" ht="29.25" customHeight="1" outlineLevel="1" thickBot="1" x14ac:dyDescent="0.3">
      <c r="A678" s="801"/>
      <c r="B678" s="802"/>
      <c r="C678" s="825"/>
      <c r="D678" s="826"/>
      <c r="E678" s="805" t="s">
        <v>12</v>
      </c>
      <c r="F678" s="806"/>
      <c r="G678" s="709"/>
      <c r="H678" s="709"/>
      <c r="I678" s="709"/>
    </row>
    <row r="679" spans="1:9" s="638" customFormat="1" ht="29.25" customHeight="1" outlineLevel="1" thickBot="1" x14ac:dyDescent="0.3">
      <c r="A679" s="801"/>
      <c r="B679" s="802"/>
      <c r="C679" s="825"/>
      <c r="D679" s="826"/>
      <c r="E679" s="805" t="s">
        <v>13</v>
      </c>
      <c r="F679" s="806"/>
      <c r="G679" s="709">
        <f>H679+I679</f>
        <v>0</v>
      </c>
      <c r="H679" s="709"/>
      <c r="I679" s="709"/>
    </row>
    <row r="680" spans="1:9" s="638" customFormat="1" ht="29.25" customHeight="1" outlineLevel="1" thickBot="1" x14ac:dyDescent="0.3">
      <c r="A680" s="801"/>
      <c r="B680" s="802"/>
      <c r="C680" s="825"/>
      <c r="D680" s="826"/>
      <c r="E680" s="805" t="s">
        <v>13</v>
      </c>
      <c r="F680" s="806"/>
      <c r="G680" s="709">
        <f>H680+I680</f>
        <v>0</v>
      </c>
      <c r="H680" s="709"/>
      <c r="I680" s="709"/>
    </row>
    <row r="681" spans="1:9" s="638" customFormat="1" ht="29.25" customHeight="1" outlineLevel="1" thickBot="1" x14ac:dyDescent="0.3">
      <c r="A681" s="801">
        <v>2840</v>
      </c>
      <c r="B681" s="852" t="s">
        <v>79</v>
      </c>
      <c r="C681" s="828">
        <v>4</v>
      </c>
      <c r="D681" s="829">
        <v>0</v>
      </c>
      <c r="E681" s="830" t="s">
        <v>129</v>
      </c>
      <c r="F681" s="850" t="s">
        <v>515</v>
      </c>
      <c r="G681" s="709">
        <f>H681+I681</f>
        <v>0</v>
      </c>
      <c r="H681" s="709">
        <f>H683+H687+H691</f>
        <v>0</v>
      </c>
      <c r="I681" s="709">
        <f>I683+I687+I691</f>
        <v>0</v>
      </c>
    </row>
    <row r="682" spans="1:9" s="641" customFormat="1" ht="29.25" customHeight="1" outlineLevel="1" thickBot="1" x14ac:dyDescent="0.3">
      <c r="A682" s="801"/>
      <c r="B682" s="827"/>
      <c r="C682" s="828"/>
      <c r="D682" s="829"/>
      <c r="E682" s="805" t="s">
        <v>808</v>
      </c>
      <c r="F682" s="832"/>
      <c r="G682" s="709"/>
      <c r="H682" s="709"/>
      <c r="I682" s="709"/>
    </row>
    <row r="683" spans="1:9" s="638" customFormat="1" ht="29.25" customHeight="1" outlineLevel="1" thickBot="1" x14ac:dyDescent="0.3">
      <c r="A683" s="801">
        <v>2841</v>
      </c>
      <c r="B683" s="854" t="s">
        <v>79</v>
      </c>
      <c r="C683" s="825">
        <v>4</v>
      </c>
      <c r="D683" s="826">
        <v>1</v>
      </c>
      <c r="E683" s="805" t="s">
        <v>130</v>
      </c>
      <c r="F683" s="850"/>
      <c r="G683" s="709">
        <f>H683+I683</f>
        <v>0</v>
      </c>
      <c r="H683" s="709">
        <f>H685+H686</f>
        <v>0</v>
      </c>
      <c r="I683" s="709">
        <f>I685+I686</f>
        <v>0</v>
      </c>
    </row>
    <row r="684" spans="1:9" s="638" customFormat="1" ht="24.75" customHeight="1" outlineLevel="1" thickBot="1" x14ac:dyDescent="0.3">
      <c r="A684" s="801"/>
      <c r="B684" s="802"/>
      <c r="C684" s="825"/>
      <c r="D684" s="826"/>
      <c r="E684" s="805" t="s">
        <v>12</v>
      </c>
      <c r="F684" s="806"/>
      <c r="G684" s="709"/>
      <c r="H684" s="709"/>
      <c r="I684" s="709"/>
    </row>
    <row r="685" spans="1:9" s="638" customFormat="1" ht="29.25" hidden="1" customHeight="1" outlineLevel="1" thickBot="1" x14ac:dyDescent="0.3">
      <c r="A685" s="801"/>
      <c r="B685" s="802"/>
      <c r="C685" s="825"/>
      <c r="D685" s="826"/>
      <c r="E685" s="805" t="s">
        <v>13</v>
      </c>
      <c r="F685" s="806"/>
      <c r="G685" s="709">
        <f>H685+I685</f>
        <v>0</v>
      </c>
      <c r="H685" s="709"/>
      <c r="I685" s="709"/>
    </row>
    <row r="686" spans="1:9" s="638" customFormat="1" ht="29.25" hidden="1" customHeight="1" outlineLevel="1" thickBot="1" x14ac:dyDescent="0.3">
      <c r="A686" s="801"/>
      <c r="B686" s="802"/>
      <c r="C686" s="825"/>
      <c r="D686" s="826"/>
      <c r="E686" s="805" t="s">
        <v>13</v>
      </c>
      <c r="F686" s="806"/>
      <c r="G686" s="709">
        <f>H686+I686</f>
        <v>0</v>
      </c>
      <c r="H686" s="709"/>
      <c r="I686" s="709"/>
    </row>
    <row r="687" spans="1:9" s="638" customFormat="1" ht="29.25" customHeight="1" outlineLevel="1" thickBot="1" x14ac:dyDescent="0.3">
      <c r="A687" s="801">
        <v>2842</v>
      </c>
      <c r="B687" s="854" t="s">
        <v>79</v>
      </c>
      <c r="C687" s="825">
        <v>4</v>
      </c>
      <c r="D687" s="826">
        <v>2</v>
      </c>
      <c r="E687" s="805" t="s">
        <v>131</v>
      </c>
      <c r="F687" s="850"/>
      <c r="G687" s="709">
        <f>H687+I687</f>
        <v>0</v>
      </c>
      <c r="H687" s="709">
        <f>H689+H690</f>
        <v>0</v>
      </c>
      <c r="I687" s="709">
        <f>I689+I690</f>
        <v>0</v>
      </c>
    </row>
    <row r="688" spans="1:9" s="638" customFormat="1" ht="29.25" customHeight="1" outlineLevel="1" thickBot="1" x14ac:dyDescent="0.3">
      <c r="A688" s="801"/>
      <c r="B688" s="802"/>
      <c r="C688" s="825"/>
      <c r="D688" s="826"/>
      <c r="E688" s="805" t="s">
        <v>12</v>
      </c>
      <c r="F688" s="806"/>
      <c r="G688" s="709"/>
      <c r="H688" s="709"/>
      <c r="I688" s="709"/>
    </row>
    <row r="689" spans="1:9" s="638" customFormat="1" ht="29.25" customHeight="1" outlineLevel="1" thickBot="1" x14ac:dyDescent="0.3">
      <c r="A689" s="801"/>
      <c r="B689" s="802"/>
      <c r="C689" s="825"/>
      <c r="D689" s="826"/>
      <c r="E689" s="805" t="s">
        <v>13</v>
      </c>
      <c r="F689" s="806"/>
      <c r="G689" s="709">
        <f>H689+I689</f>
        <v>0</v>
      </c>
      <c r="H689" s="709"/>
      <c r="I689" s="709"/>
    </row>
    <row r="690" spans="1:9" s="638" customFormat="1" ht="29.25" customHeight="1" outlineLevel="1" thickBot="1" x14ac:dyDescent="0.3">
      <c r="A690" s="801"/>
      <c r="B690" s="802"/>
      <c r="C690" s="825"/>
      <c r="D690" s="826"/>
      <c r="E690" s="805" t="s">
        <v>13</v>
      </c>
      <c r="F690" s="806"/>
      <c r="G690" s="621">
        <f>H690+I690</f>
        <v>0</v>
      </c>
      <c r="H690" s="621"/>
      <c r="I690" s="621"/>
    </row>
    <row r="691" spans="1:9" s="638" customFormat="1" ht="29.25" customHeight="1" outlineLevel="1" thickBot="1" x14ac:dyDescent="0.3">
      <c r="A691" s="801">
        <v>2843</v>
      </c>
      <c r="B691" s="854" t="s">
        <v>79</v>
      </c>
      <c r="C691" s="825">
        <v>4</v>
      </c>
      <c r="D691" s="826">
        <v>3</v>
      </c>
      <c r="E691" s="805" t="s">
        <v>129</v>
      </c>
      <c r="F691" s="838" t="s">
        <v>516</v>
      </c>
      <c r="G691" s="621">
        <f>H691+I691</f>
        <v>0</v>
      </c>
      <c r="H691" s="621">
        <f>H693+H694</f>
        <v>0</v>
      </c>
      <c r="I691" s="621">
        <f>I693+I694</f>
        <v>0</v>
      </c>
    </row>
    <row r="692" spans="1:9" s="638" customFormat="1" ht="29.25" customHeight="1" outlineLevel="1" thickBot="1" x14ac:dyDescent="0.3">
      <c r="A692" s="801"/>
      <c r="B692" s="802"/>
      <c r="C692" s="825"/>
      <c r="D692" s="826"/>
      <c r="E692" s="805" t="s">
        <v>12</v>
      </c>
      <c r="F692" s="806"/>
      <c r="G692" s="621"/>
      <c r="H692" s="621"/>
      <c r="I692" s="621"/>
    </row>
    <row r="693" spans="1:9" s="638" customFormat="1" ht="29.25" customHeight="1" outlineLevel="1" thickBot="1" x14ac:dyDescent="0.3">
      <c r="A693" s="801"/>
      <c r="B693" s="802"/>
      <c r="C693" s="825"/>
      <c r="D693" s="826"/>
      <c r="E693" s="805" t="s">
        <v>13</v>
      </c>
      <c r="F693" s="806"/>
      <c r="G693" s="621">
        <f>H693+I693</f>
        <v>0</v>
      </c>
      <c r="H693" s="621"/>
      <c r="I693" s="621"/>
    </row>
    <row r="694" spans="1:9" s="638" customFormat="1" ht="29.25" customHeight="1" outlineLevel="1" thickBot="1" x14ac:dyDescent="0.3">
      <c r="A694" s="801"/>
      <c r="B694" s="802"/>
      <c r="C694" s="825"/>
      <c r="D694" s="826"/>
      <c r="E694" s="805" t="s">
        <v>13</v>
      </c>
      <c r="F694" s="806"/>
      <c r="G694" s="621">
        <f>H694+I694</f>
        <v>0</v>
      </c>
      <c r="H694" s="621"/>
      <c r="I694" s="621"/>
    </row>
    <row r="695" spans="1:9" s="638" customFormat="1" ht="29.25" customHeight="1" outlineLevel="1" thickBot="1" x14ac:dyDescent="0.3">
      <c r="A695" s="801">
        <v>2850</v>
      </c>
      <c r="B695" s="852" t="s">
        <v>79</v>
      </c>
      <c r="C695" s="828">
        <v>5</v>
      </c>
      <c r="D695" s="829">
        <v>0</v>
      </c>
      <c r="E695" s="875" t="s">
        <v>517</v>
      </c>
      <c r="F695" s="850" t="s">
        <v>518</v>
      </c>
      <c r="G695" s="621">
        <f>H695+I695</f>
        <v>0</v>
      </c>
      <c r="H695" s="621">
        <f>H697</f>
        <v>0</v>
      </c>
      <c r="I695" s="621">
        <f>I697</f>
        <v>0</v>
      </c>
    </row>
    <row r="696" spans="1:9" s="641" customFormat="1" ht="29.25" customHeight="1" outlineLevel="1" thickBot="1" x14ac:dyDescent="0.3">
      <c r="A696" s="801"/>
      <c r="B696" s="827"/>
      <c r="C696" s="828"/>
      <c r="D696" s="829"/>
      <c r="E696" s="805" t="s">
        <v>808</v>
      </c>
      <c r="F696" s="832"/>
      <c r="G696" s="621"/>
      <c r="H696" s="621"/>
      <c r="I696" s="621"/>
    </row>
    <row r="697" spans="1:9" s="638" customFormat="1" ht="29.25" customHeight="1" outlineLevel="1" thickBot="1" x14ac:dyDescent="0.3">
      <c r="A697" s="801">
        <v>2851</v>
      </c>
      <c r="B697" s="852" t="s">
        <v>79</v>
      </c>
      <c r="C697" s="828">
        <v>5</v>
      </c>
      <c r="D697" s="829">
        <v>1</v>
      </c>
      <c r="E697" s="876" t="s">
        <v>517</v>
      </c>
      <c r="F697" s="838" t="s">
        <v>519</v>
      </c>
      <c r="G697" s="621">
        <f>H697+I697</f>
        <v>0</v>
      </c>
      <c r="H697" s="621">
        <f>H699+H700</f>
        <v>0</v>
      </c>
      <c r="I697" s="621">
        <f>I699+I700</f>
        <v>0</v>
      </c>
    </row>
    <row r="698" spans="1:9" s="638" customFormat="1" ht="29.25" customHeight="1" outlineLevel="1" thickBot="1" x14ac:dyDescent="0.3">
      <c r="A698" s="801"/>
      <c r="B698" s="802"/>
      <c r="C698" s="825"/>
      <c r="D698" s="826"/>
      <c r="E698" s="805" t="s">
        <v>12</v>
      </c>
      <c r="F698" s="806"/>
      <c r="G698" s="621"/>
      <c r="H698" s="621"/>
      <c r="I698" s="621"/>
    </row>
    <row r="699" spans="1:9" s="638" customFormat="1" ht="29.25" customHeight="1" outlineLevel="1" thickBot="1" x14ac:dyDescent="0.3">
      <c r="A699" s="801"/>
      <c r="B699" s="802"/>
      <c r="C699" s="825"/>
      <c r="D699" s="826"/>
      <c r="E699" s="805" t="s">
        <v>13</v>
      </c>
      <c r="F699" s="806"/>
      <c r="G699" s="621">
        <f>H699+I699</f>
        <v>0</v>
      </c>
      <c r="H699" s="621"/>
      <c r="I699" s="621"/>
    </row>
    <row r="700" spans="1:9" s="638" customFormat="1" ht="29.25" customHeight="1" outlineLevel="1" thickBot="1" x14ac:dyDescent="0.3">
      <c r="A700" s="801"/>
      <c r="B700" s="802"/>
      <c r="C700" s="825"/>
      <c r="D700" s="826"/>
      <c r="E700" s="805" t="s">
        <v>13</v>
      </c>
      <c r="F700" s="806"/>
      <c r="G700" s="621">
        <f>H700+I700</f>
        <v>0</v>
      </c>
      <c r="H700" s="621"/>
      <c r="I700" s="621"/>
    </row>
    <row r="701" spans="1:9" s="638" customFormat="1" ht="29.25" customHeight="1" outlineLevel="1" thickBot="1" x14ac:dyDescent="0.3">
      <c r="A701" s="801">
        <v>2860</v>
      </c>
      <c r="B701" s="852" t="s">
        <v>79</v>
      </c>
      <c r="C701" s="828">
        <v>6</v>
      </c>
      <c r="D701" s="829">
        <v>0</v>
      </c>
      <c r="E701" s="875" t="s">
        <v>520</v>
      </c>
      <c r="F701" s="850" t="s">
        <v>640</v>
      </c>
      <c r="G701" s="621">
        <f>H701+I701</f>
        <v>0</v>
      </c>
      <c r="H701" s="621">
        <f>H703</f>
        <v>0</v>
      </c>
      <c r="I701" s="621">
        <f>I703</f>
        <v>0</v>
      </c>
    </row>
    <row r="702" spans="1:9" s="641" customFormat="1" ht="29.25" customHeight="1" outlineLevel="1" thickBot="1" x14ac:dyDescent="0.3">
      <c r="A702" s="801"/>
      <c r="B702" s="827"/>
      <c r="C702" s="828"/>
      <c r="D702" s="829"/>
      <c r="E702" s="805" t="s">
        <v>808</v>
      </c>
      <c r="F702" s="832"/>
      <c r="G702" s="621"/>
      <c r="H702" s="621"/>
      <c r="I702" s="621"/>
    </row>
    <row r="703" spans="1:9" s="638" customFormat="1" ht="29.25" customHeight="1" outlineLevel="1" thickBot="1" x14ac:dyDescent="0.3">
      <c r="A703" s="801">
        <v>2861</v>
      </c>
      <c r="B703" s="854" t="s">
        <v>79</v>
      </c>
      <c r="C703" s="825">
        <v>6</v>
      </c>
      <c r="D703" s="826">
        <v>1</v>
      </c>
      <c r="E703" s="876" t="s">
        <v>520</v>
      </c>
      <c r="F703" s="838" t="s">
        <v>641</v>
      </c>
      <c r="G703" s="621">
        <f>H703+I703</f>
        <v>0</v>
      </c>
      <c r="H703" s="621">
        <f>H705+H706</f>
        <v>0</v>
      </c>
      <c r="I703" s="621">
        <f>I705+I706</f>
        <v>0</v>
      </c>
    </row>
    <row r="704" spans="1:9" s="638" customFormat="1" ht="29.25" customHeight="1" outlineLevel="1" thickBot="1" x14ac:dyDescent="0.3">
      <c r="A704" s="801"/>
      <c r="B704" s="802"/>
      <c r="C704" s="825"/>
      <c r="D704" s="826"/>
      <c r="E704" s="805" t="s">
        <v>12</v>
      </c>
      <c r="F704" s="806"/>
      <c r="G704" s="621"/>
      <c r="H704" s="621"/>
      <c r="I704" s="621"/>
    </row>
    <row r="705" spans="1:12" s="638" customFormat="1" ht="29.25" customHeight="1" outlineLevel="1" thickBot="1" x14ac:dyDescent="0.3">
      <c r="A705" s="801"/>
      <c r="B705" s="802"/>
      <c r="C705" s="825"/>
      <c r="D705" s="826"/>
      <c r="E705" s="805" t="s">
        <v>13</v>
      </c>
      <c r="F705" s="806"/>
      <c r="G705" s="621">
        <f>H705+I705</f>
        <v>0</v>
      </c>
      <c r="H705" s="621"/>
      <c r="I705" s="621"/>
    </row>
    <row r="706" spans="1:12" s="638" customFormat="1" ht="29.25" customHeight="1" outlineLevel="1" thickBot="1" x14ac:dyDescent="0.3">
      <c r="A706" s="801"/>
      <c r="B706" s="802"/>
      <c r="C706" s="825"/>
      <c r="D706" s="826"/>
      <c r="E706" s="805" t="s">
        <v>13</v>
      </c>
      <c r="F706" s="806"/>
      <c r="G706" s="621">
        <f>H706+I706</f>
        <v>0</v>
      </c>
      <c r="H706" s="621"/>
      <c r="I706" s="621"/>
    </row>
    <row r="707" spans="1:12" s="845" customFormat="1" ht="33.75" customHeight="1" thickBot="1" x14ac:dyDescent="0.25">
      <c r="A707" s="841">
        <v>2900</v>
      </c>
      <c r="B707" s="852" t="s">
        <v>86</v>
      </c>
      <c r="C707" s="828">
        <v>0</v>
      </c>
      <c r="D707" s="829">
        <v>0</v>
      </c>
      <c r="E707" s="853" t="s">
        <v>875</v>
      </c>
      <c r="F707" s="843" t="s">
        <v>642</v>
      </c>
      <c r="G707" s="709">
        <f>H707+I707</f>
        <v>672000</v>
      </c>
      <c r="H707" s="709">
        <f>H709+H735+H745+H755+H767+H785+H791+H797</f>
        <v>417000</v>
      </c>
      <c r="I707" s="709">
        <f>I709+I735+I745+I755+I767+I785+I791+I797</f>
        <v>255000</v>
      </c>
    </row>
    <row r="708" spans="1:12" s="638" customFormat="1" ht="19.5" customHeight="1" thickBot="1" x14ac:dyDescent="0.3">
      <c r="A708" s="846"/>
      <c r="B708" s="827"/>
      <c r="C708" s="847"/>
      <c r="D708" s="848"/>
      <c r="E708" s="805" t="s">
        <v>807</v>
      </c>
      <c r="F708" s="849"/>
      <c r="G708" s="621"/>
      <c r="H708" s="621"/>
      <c r="I708" s="621"/>
    </row>
    <row r="709" spans="1:12" s="638" customFormat="1" ht="24.75" thickBot="1" x14ac:dyDescent="0.3">
      <c r="A709" s="801">
        <v>2910</v>
      </c>
      <c r="B709" s="852" t="s">
        <v>86</v>
      </c>
      <c r="C709" s="828">
        <v>1</v>
      </c>
      <c r="D709" s="829">
        <v>0</v>
      </c>
      <c r="E709" s="830" t="s">
        <v>120</v>
      </c>
      <c r="F709" s="832" t="s">
        <v>643</v>
      </c>
      <c r="G709" s="709">
        <f>H709+I709</f>
        <v>605000</v>
      </c>
      <c r="H709" s="709">
        <f>H711+H731</f>
        <v>350000</v>
      </c>
      <c r="I709" s="709">
        <f>I711+I731</f>
        <v>255000</v>
      </c>
    </row>
    <row r="710" spans="1:12" s="641" customFormat="1" ht="18.75" customHeight="1" thickBot="1" x14ac:dyDescent="0.3">
      <c r="A710" s="801"/>
      <c r="B710" s="827"/>
      <c r="C710" s="828"/>
      <c r="D710" s="829"/>
      <c r="E710" s="805" t="s">
        <v>808</v>
      </c>
      <c r="F710" s="832"/>
      <c r="G710" s="709"/>
      <c r="H710" s="709"/>
      <c r="I710" s="709"/>
    </row>
    <row r="711" spans="1:12" s="638" customFormat="1" ht="16.5" thickBot="1" x14ac:dyDescent="0.3">
      <c r="A711" s="801">
        <v>2911</v>
      </c>
      <c r="B711" s="854" t="s">
        <v>86</v>
      </c>
      <c r="C711" s="825">
        <v>1</v>
      </c>
      <c r="D711" s="826">
        <v>1</v>
      </c>
      <c r="E711" s="805" t="s">
        <v>644</v>
      </c>
      <c r="F711" s="838" t="s">
        <v>645</v>
      </c>
      <c r="G711" s="709">
        <f>H711+I711</f>
        <v>605000</v>
      </c>
      <c r="H711" s="709">
        <f>SUM(H713:H729)</f>
        <v>350000</v>
      </c>
      <c r="I711" s="709">
        <f>SUM(I713:I730)</f>
        <v>255000</v>
      </c>
      <c r="K711" s="637"/>
    </row>
    <row r="712" spans="1:12" s="638" customFormat="1" ht="24" customHeight="1" thickBot="1" x14ac:dyDescent="0.3">
      <c r="A712" s="801"/>
      <c r="B712" s="802"/>
      <c r="C712" s="825"/>
      <c r="D712" s="826"/>
      <c r="E712" s="805" t="s">
        <v>12</v>
      </c>
      <c r="F712" s="806"/>
      <c r="G712" s="621"/>
      <c r="H712" s="621"/>
      <c r="I712" s="621"/>
      <c r="K712" s="639"/>
      <c r="L712" s="640"/>
    </row>
    <row r="713" spans="1:12" s="638" customFormat="1" ht="15.75" customHeight="1" thickBot="1" x14ac:dyDescent="0.3">
      <c r="A713" s="801"/>
      <c r="B713" s="802"/>
      <c r="C713" s="825"/>
      <c r="D713" s="826"/>
      <c r="E713" s="805">
        <v>4511</v>
      </c>
      <c r="F713" s="806"/>
      <c r="G713" s="709">
        <f>H713</f>
        <v>350000</v>
      </c>
      <c r="H713" s="709">
        <v>350000</v>
      </c>
      <c r="I713" s="709"/>
      <c r="K713" s="877"/>
      <c r="L713" s="640"/>
    </row>
    <row r="714" spans="1:12" s="638" customFormat="1" ht="19.5" hidden="1" customHeight="1" thickBot="1" x14ac:dyDescent="0.3">
      <c r="A714" s="801"/>
      <c r="B714" s="802"/>
      <c r="C714" s="825"/>
      <c r="D714" s="826"/>
      <c r="E714" s="805">
        <v>4111</v>
      </c>
      <c r="F714" s="806"/>
      <c r="G714" s="709">
        <f t="shared" ref="G714:G765" si="18">H714+I714</f>
        <v>0</v>
      </c>
      <c r="H714" s="709"/>
      <c r="I714" s="709"/>
    </row>
    <row r="715" spans="1:12" s="638" customFormat="1" ht="19.5" hidden="1" customHeight="1" thickBot="1" x14ac:dyDescent="0.3">
      <c r="A715" s="801"/>
      <c r="B715" s="802"/>
      <c r="C715" s="825"/>
      <c r="D715" s="826"/>
      <c r="E715" s="805">
        <v>4131</v>
      </c>
      <c r="F715" s="806"/>
      <c r="G715" s="709">
        <f t="shared" si="18"/>
        <v>0</v>
      </c>
      <c r="H715" s="709"/>
      <c r="I715" s="709"/>
    </row>
    <row r="716" spans="1:12" s="638" customFormat="1" ht="19.5" hidden="1" customHeight="1" thickBot="1" x14ac:dyDescent="0.3">
      <c r="A716" s="801"/>
      <c r="B716" s="802"/>
      <c r="C716" s="825"/>
      <c r="D716" s="826"/>
      <c r="E716" s="805">
        <v>4261</v>
      </c>
      <c r="F716" s="806"/>
      <c r="G716" s="709">
        <f t="shared" si="18"/>
        <v>0</v>
      </c>
      <c r="H716" s="709"/>
      <c r="I716" s="709"/>
    </row>
    <row r="717" spans="1:12" s="638" customFormat="1" ht="19.5" hidden="1" customHeight="1" thickBot="1" x14ac:dyDescent="0.3">
      <c r="A717" s="801"/>
      <c r="B717" s="802"/>
      <c r="C717" s="825"/>
      <c r="D717" s="826"/>
      <c r="E717" s="805">
        <v>4266</v>
      </c>
      <c r="F717" s="806"/>
      <c r="G717" s="709">
        <f t="shared" si="18"/>
        <v>0</v>
      </c>
      <c r="H717" s="709"/>
      <c r="I717" s="709"/>
    </row>
    <row r="718" spans="1:12" s="638" customFormat="1" ht="19.5" hidden="1" customHeight="1" thickBot="1" x14ac:dyDescent="0.3">
      <c r="A718" s="801"/>
      <c r="B718" s="802"/>
      <c r="C718" s="825"/>
      <c r="D718" s="826"/>
      <c r="E718" s="805">
        <v>4267</v>
      </c>
      <c r="F718" s="806"/>
      <c r="G718" s="709">
        <f t="shared" si="18"/>
        <v>0</v>
      </c>
      <c r="H718" s="709"/>
      <c r="I718" s="709"/>
    </row>
    <row r="719" spans="1:12" s="638" customFormat="1" ht="19.5" hidden="1" customHeight="1" thickBot="1" x14ac:dyDescent="0.3">
      <c r="A719" s="801"/>
      <c r="B719" s="802"/>
      <c r="C719" s="825"/>
      <c r="D719" s="826"/>
      <c r="E719" s="805">
        <v>4269</v>
      </c>
      <c r="F719" s="806"/>
      <c r="G719" s="709">
        <f t="shared" si="18"/>
        <v>0</v>
      </c>
      <c r="H719" s="709"/>
      <c r="I719" s="709"/>
    </row>
    <row r="720" spans="1:12" s="638" customFormat="1" ht="19.5" hidden="1" customHeight="1" thickBot="1" x14ac:dyDescent="0.3">
      <c r="A720" s="801"/>
      <c r="B720" s="802"/>
      <c r="C720" s="825"/>
      <c r="D720" s="826"/>
      <c r="E720" s="805">
        <v>4214</v>
      </c>
      <c r="F720" s="806"/>
      <c r="G720" s="709">
        <f t="shared" si="18"/>
        <v>0</v>
      </c>
      <c r="H720" s="709"/>
      <c r="I720" s="709"/>
    </row>
    <row r="721" spans="1:9" s="638" customFormat="1" ht="19.5" hidden="1" customHeight="1" thickBot="1" x14ac:dyDescent="0.3">
      <c r="A721" s="801"/>
      <c r="B721" s="802"/>
      <c r="C721" s="825"/>
      <c r="D721" s="826"/>
      <c r="E721" s="805">
        <v>4212</v>
      </c>
      <c r="F721" s="806"/>
      <c r="G721" s="709">
        <f t="shared" si="18"/>
        <v>0</v>
      </c>
      <c r="H721" s="709"/>
      <c r="I721" s="709"/>
    </row>
    <row r="722" spans="1:9" s="638" customFormat="1" ht="19.5" hidden="1" customHeight="1" thickBot="1" x14ac:dyDescent="0.3">
      <c r="A722" s="801"/>
      <c r="B722" s="802"/>
      <c r="C722" s="825"/>
      <c r="D722" s="826"/>
      <c r="E722" s="805">
        <v>4231</v>
      </c>
      <c r="F722" s="806"/>
      <c r="G722" s="709">
        <f t="shared" si="18"/>
        <v>0</v>
      </c>
      <c r="H722" s="709"/>
      <c r="I722" s="709"/>
    </row>
    <row r="723" spans="1:9" s="638" customFormat="1" ht="19.5" hidden="1" customHeight="1" thickBot="1" x14ac:dyDescent="0.3">
      <c r="A723" s="801"/>
      <c r="B723" s="802"/>
      <c r="C723" s="825"/>
      <c r="D723" s="826"/>
      <c r="E723" s="805">
        <v>4241</v>
      </c>
      <c r="F723" s="806"/>
      <c r="G723" s="709">
        <f t="shared" si="18"/>
        <v>0</v>
      </c>
      <c r="H723" s="709"/>
      <c r="I723" s="709"/>
    </row>
    <row r="724" spans="1:9" s="638" customFormat="1" ht="19.5" hidden="1" customHeight="1" thickBot="1" x14ac:dyDescent="0.3">
      <c r="A724" s="801"/>
      <c r="B724" s="802"/>
      <c r="C724" s="825"/>
      <c r="D724" s="826"/>
      <c r="E724" s="805">
        <v>4251</v>
      </c>
      <c r="F724" s="806"/>
      <c r="G724" s="709">
        <f>H724</f>
        <v>0</v>
      </c>
      <c r="H724" s="709"/>
      <c r="I724" s="709"/>
    </row>
    <row r="725" spans="1:9" s="638" customFormat="1" ht="18.75" hidden="1" customHeight="1" thickBot="1" x14ac:dyDescent="0.3">
      <c r="A725" s="801"/>
      <c r="B725" s="802"/>
      <c r="C725" s="825"/>
      <c r="D725" s="826"/>
      <c r="E725" s="805">
        <v>4657</v>
      </c>
      <c r="F725" s="806"/>
      <c r="G725" s="709">
        <f t="shared" si="18"/>
        <v>0</v>
      </c>
      <c r="H725" s="709"/>
      <c r="I725" s="709"/>
    </row>
    <row r="726" spans="1:9" s="638" customFormat="1" ht="19.5" hidden="1" customHeight="1" thickBot="1" x14ac:dyDescent="0.3">
      <c r="A726" s="801"/>
      <c r="B726" s="802"/>
      <c r="C726" s="825"/>
      <c r="D726" s="826"/>
      <c r="E726" s="805">
        <v>5112</v>
      </c>
      <c r="F726" s="806"/>
      <c r="G726" s="709">
        <f t="shared" si="18"/>
        <v>0</v>
      </c>
      <c r="H726" s="709"/>
      <c r="I726" s="709"/>
    </row>
    <row r="727" spans="1:9" s="638" customFormat="1" ht="24" customHeight="1" thickBot="1" x14ac:dyDescent="0.3">
      <c r="A727" s="801"/>
      <c r="B727" s="802"/>
      <c r="C727" s="825"/>
      <c r="D727" s="826"/>
      <c r="E727" s="805">
        <v>5122</v>
      </c>
      <c r="F727" s="806"/>
      <c r="G727" s="709">
        <f t="shared" si="18"/>
        <v>4155</v>
      </c>
      <c r="H727" s="709"/>
      <c r="I727" s="709">
        <v>4155</v>
      </c>
    </row>
    <row r="728" spans="1:9" s="638" customFormat="1" ht="24" customHeight="1" thickBot="1" x14ac:dyDescent="0.3">
      <c r="A728" s="801"/>
      <c r="B728" s="802"/>
      <c r="C728" s="825"/>
      <c r="D728" s="826"/>
      <c r="E728" s="805">
        <v>5129</v>
      </c>
      <c r="F728" s="806"/>
      <c r="G728" s="709">
        <f t="shared" si="18"/>
        <v>845</v>
      </c>
      <c r="H728" s="709"/>
      <c r="I728" s="709">
        <v>845</v>
      </c>
    </row>
    <row r="729" spans="1:9" s="638" customFormat="1" ht="16.5" customHeight="1" thickBot="1" x14ac:dyDescent="0.3">
      <c r="A729" s="801"/>
      <c r="B729" s="802"/>
      <c r="C729" s="825"/>
      <c r="D729" s="826"/>
      <c r="E729" s="805">
        <v>5113</v>
      </c>
      <c r="F729" s="806"/>
      <c r="G729" s="709">
        <f t="shared" si="18"/>
        <v>250000</v>
      </c>
      <c r="H729" s="709"/>
      <c r="I729" s="709">
        <v>250000</v>
      </c>
    </row>
    <row r="730" spans="1:9" s="638" customFormat="1" ht="19.5" hidden="1" customHeight="1" thickBot="1" x14ac:dyDescent="0.3">
      <c r="A730" s="801"/>
      <c r="B730" s="802"/>
      <c r="C730" s="825"/>
      <c r="D730" s="826"/>
      <c r="E730" s="805">
        <v>5134</v>
      </c>
      <c r="F730" s="806"/>
      <c r="G730" s="709">
        <f t="shared" si="18"/>
        <v>0</v>
      </c>
      <c r="H730" s="709"/>
      <c r="I730" s="709"/>
    </row>
    <row r="731" spans="1:9" s="638" customFormat="1" ht="0.75" hidden="1" customHeight="1" outlineLevel="1" thickBot="1" x14ac:dyDescent="0.3">
      <c r="A731" s="801">
        <v>2912</v>
      </c>
      <c r="B731" s="854" t="s">
        <v>86</v>
      </c>
      <c r="C731" s="825">
        <v>1</v>
      </c>
      <c r="D731" s="826">
        <v>2</v>
      </c>
      <c r="E731" s="805" t="s">
        <v>87</v>
      </c>
      <c r="F731" s="838" t="s">
        <v>646</v>
      </c>
      <c r="G731" s="621">
        <f t="shared" si="18"/>
        <v>0</v>
      </c>
      <c r="H731" s="621">
        <f>H733+H734</f>
        <v>0</v>
      </c>
      <c r="I731" s="621">
        <f>I733+I734</f>
        <v>0</v>
      </c>
    </row>
    <row r="732" spans="1:9" s="638" customFormat="1" ht="25.5" hidden="1" customHeight="1" outlineLevel="1" thickBot="1" x14ac:dyDescent="0.3">
      <c r="A732" s="801"/>
      <c r="B732" s="802"/>
      <c r="C732" s="825"/>
      <c r="D732" s="826"/>
      <c r="E732" s="805" t="s">
        <v>12</v>
      </c>
      <c r="F732" s="806"/>
      <c r="G732" s="621">
        <f t="shared" si="18"/>
        <v>0</v>
      </c>
      <c r="H732" s="621"/>
      <c r="I732" s="621"/>
    </row>
    <row r="733" spans="1:9" s="638" customFormat="1" ht="19.5" hidden="1" customHeight="1" outlineLevel="1" thickBot="1" x14ac:dyDescent="0.3">
      <c r="A733" s="801"/>
      <c r="B733" s="802"/>
      <c r="C733" s="825"/>
      <c r="D733" s="826"/>
      <c r="E733" s="805" t="s">
        <v>13</v>
      </c>
      <c r="F733" s="806"/>
      <c r="G733" s="621">
        <f t="shared" si="18"/>
        <v>0</v>
      </c>
      <c r="H733" s="621"/>
      <c r="I733" s="621"/>
    </row>
    <row r="734" spans="1:9" s="638" customFormat="1" ht="19.5" hidden="1" customHeight="1" outlineLevel="1" thickBot="1" x14ac:dyDescent="0.3">
      <c r="A734" s="801"/>
      <c r="B734" s="802"/>
      <c r="C734" s="825"/>
      <c r="D734" s="826"/>
      <c r="E734" s="805" t="s">
        <v>13</v>
      </c>
      <c r="F734" s="806"/>
      <c r="G734" s="621">
        <f t="shared" si="18"/>
        <v>0</v>
      </c>
      <c r="H734" s="621"/>
      <c r="I734" s="621"/>
    </row>
    <row r="735" spans="1:9" s="638" customFormat="1" ht="19.5" hidden="1" customHeight="1" outlineLevel="1" thickBot="1" x14ac:dyDescent="0.3">
      <c r="A735" s="801">
        <v>2920</v>
      </c>
      <c r="B735" s="852" t="s">
        <v>86</v>
      </c>
      <c r="C735" s="828">
        <v>2</v>
      </c>
      <c r="D735" s="829">
        <v>0</v>
      </c>
      <c r="E735" s="830" t="s">
        <v>88</v>
      </c>
      <c r="F735" s="832" t="s">
        <v>647</v>
      </c>
      <c r="G735" s="621">
        <f t="shared" si="18"/>
        <v>0</v>
      </c>
      <c r="H735" s="621">
        <f>H737+H741</f>
        <v>0</v>
      </c>
      <c r="I735" s="621">
        <f>I737+I741</f>
        <v>0</v>
      </c>
    </row>
    <row r="736" spans="1:9" s="641" customFormat="1" ht="17.25" hidden="1" customHeight="1" outlineLevel="1" thickBot="1" x14ac:dyDescent="0.3">
      <c r="A736" s="801"/>
      <c r="B736" s="827"/>
      <c r="C736" s="828"/>
      <c r="D736" s="829"/>
      <c r="E736" s="805" t="s">
        <v>808</v>
      </c>
      <c r="F736" s="832"/>
      <c r="G736" s="621">
        <f t="shared" si="18"/>
        <v>0</v>
      </c>
      <c r="H736" s="621"/>
      <c r="I736" s="621"/>
    </row>
    <row r="737" spans="1:9" s="638" customFormat="1" ht="19.5" hidden="1" customHeight="1" outlineLevel="1" thickBot="1" x14ac:dyDescent="0.3">
      <c r="A737" s="801">
        <v>2921</v>
      </c>
      <c r="B737" s="854" t="s">
        <v>86</v>
      </c>
      <c r="C737" s="825">
        <v>2</v>
      </c>
      <c r="D737" s="826">
        <v>1</v>
      </c>
      <c r="E737" s="805" t="s">
        <v>89</v>
      </c>
      <c r="F737" s="838" t="s">
        <v>648</v>
      </c>
      <c r="G737" s="621">
        <f t="shared" si="18"/>
        <v>0</v>
      </c>
      <c r="H737" s="621">
        <f>H739+H740</f>
        <v>0</v>
      </c>
      <c r="I737" s="621">
        <f>I739+I740</f>
        <v>0</v>
      </c>
    </row>
    <row r="738" spans="1:9" s="638" customFormat="1" ht="19.5" hidden="1" customHeight="1" outlineLevel="1" thickBot="1" x14ac:dyDescent="0.3">
      <c r="A738" s="801"/>
      <c r="B738" s="802"/>
      <c r="C738" s="825"/>
      <c r="D738" s="826"/>
      <c r="E738" s="805" t="s">
        <v>12</v>
      </c>
      <c r="F738" s="806"/>
      <c r="G738" s="621">
        <f t="shared" si="18"/>
        <v>0</v>
      </c>
      <c r="H738" s="621"/>
      <c r="I738" s="621"/>
    </row>
    <row r="739" spans="1:9" s="638" customFormat="1" ht="19.5" hidden="1" customHeight="1" outlineLevel="1" thickBot="1" x14ac:dyDescent="0.3">
      <c r="A739" s="801"/>
      <c r="B739" s="802"/>
      <c r="C739" s="825"/>
      <c r="D739" s="826"/>
      <c r="E739" s="805" t="s">
        <v>13</v>
      </c>
      <c r="F739" s="806"/>
      <c r="G739" s="621">
        <f t="shared" si="18"/>
        <v>0</v>
      </c>
      <c r="H739" s="621"/>
      <c r="I739" s="621"/>
    </row>
    <row r="740" spans="1:9" s="638" customFormat="1" ht="19.5" hidden="1" customHeight="1" outlineLevel="1" thickBot="1" x14ac:dyDescent="0.3">
      <c r="A740" s="801"/>
      <c r="B740" s="802"/>
      <c r="C740" s="825"/>
      <c r="D740" s="826"/>
      <c r="E740" s="805" t="s">
        <v>13</v>
      </c>
      <c r="F740" s="806"/>
      <c r="G740" s="621">
        <f t="shared" si="18"/>
        <v>0</v>
      </c>
      <c r="H740" s="621"/>
      <c r="I740" s="621"/>
    </row>
    <row r="741" spans="1:9" s="638" customFormat="1" ht="19.5" hidden="1" customHeight="1" outlineLevel="1" thickBot="1" x14ac:dyDescent="0.3">
      <c r="A741" s="801">
        <v>2922</v>
      </c>
      <c r="B741" s="854" t="s">
        <v>86</v>
      </c>
      <c r="C741" s="825">
        <v>2</v>
      </c>
      <c r="D741" s="826">
        <v>2</v>
      </c>
      <c r="E741" s="805" t="s">
        <v>90</v>
      </c>
      <c r="F741" s="838" t="s">
        <v>649</v>
      </c>
      <c r="G741" s="621">
        <f t="shared" si="18"/>
        <v>0</v>
      </c>
      <c r="H741" s="621">
        <f>H743+H744</f>
        <v>0</v>
      </c>
      <c r="I741" s="621">
        <f>I743+I744</f>
        <v>0</v>
      </c>
    </row>
    <row r="742" spans="1:9" s="638" customFormat="1" ht="19.5" hidden="1" customHeight="1" outlineLevel="1" thickBot="1" x14ac:dyDescent="0.3">
      <c r="A742" s="801"/>
      <c r="B742" s="802"/>
      <c r="C742" s="825"/>
      <c r="D742" s="826"/>
      <c r="E742" s="805" t="s">
        <v>12</v>
      </c>
      <c r="F742" s="806"/>
      <c r="G742" s="621">
        <f t="shared" si="18"/>
        <v>0</v>
      </c>
      <c r="H742" s="621"/>
      <c r="I742" s="621"/>
    </row>
    <row r="743" spans="1:9" s="638" customFormat="1" ht="19.5" hidden="1" customHeight="1" outlineLevel="1" thickBot="1" x14ac:dyDescent="0.3">
      <c r="A743" s="801"/>
      <c r="B743" s="802"/>
      <c r="C743" s="825"/>
      <c r="D743" s="826"/>
      <c r="E743" s="805" t="s">
        <v>13</v>
      </c>
      <c r="F743" s="806"/>
      <c r="G743" s="621">
        <f t="shared" si="18"/>
        <v>0</v>
      </c>
      <c r="H743" s="621"/>
      <c r="I743" s="621"/>
    </row>
    <row r="744" spans="1:9" s="638" customFormat="1" ht="19.5" hidden="1" customHeight="1" outlineLevel="1" thickBot="1" x14ac:dyDescent="0.3">
      <c r="A744" s="801"/>
      <c r="B744" s="802"/>
      <c r="C744" s="825"/>
      <c r="D744" s="826"/>
      <c r="E744" s="805" t="s">
        <v>13</v>
      </c>
      <c r="F744" s="806"/>
      <c r="G744" s="621">
        <f t="shared" si="18"/>
        <v>0</v>
      </c>
      <c r="H744" s="621"/>
      <c r="I744" s="621"/>
    </row>
    <row r="745" spans="1:9" s="638" customFormat="1" ht="19.5" hidden="1" customHeight="1" outlineLevel="1" thickBot="1" x14ac:dyDescent="0.3">
      <c r="A745" s="801">
        <v>2930</v>
      </c>
      <c r="B745" s="852" t="s">
        <v>86</v>
      </c>
      <c r="C745" s="828">
        <v>3</v>
      </c>
      <c r="D745" s="829">
        <v>0</v>
      </c>
      <c r="E745" s="830" t="s">
        <v>91</v>
      </c>
      <c r="F745" s="832" t="s">
        <v>650</v>
      </c>
      <c r="G745" s="621">
        <f t="shared" si="18"/>
        <v>0</v>
      </c>
      <c r="H745" s="621">
        <f>H747+H751</f>
        <v>0</v>
      </c>
      <c r="I745" s="621">
        <f>I747+I751</f>
        <v>0</v>
      </c>
    </row>
    <row r="746" spans="1:9" s="641" customFormat="1" ht="19.5" hidden="1" customHeight="1" outlineLevel="1" thickBot="1" x14ac:dyDescent="0.3">
      <c r="A746" s="801"/>
      <c r="B746" s="827"/>
      <c r="C746" s="828"/>
      <c r="D746" s="829"/>
      <c r="E746" s="805" t="s">
        <v>808</v>
      </c>
      <c r="F746" s="832"/>
      <c r="G746" s="621">
        <f t="shared" si="18"/>
        <v>0</v>
      </c>
      <c r="H746" s="621"/>
      <c r="I746" s="621"/>
    </row>
    <row r="747" spans="1:9" s="638" customFormat="1" ht="19.5" hidden="1" customHeight="1" outlineLevel="1" thickBot="1" x14ac:dyDescent="0.3">
      <c r="A747" s="801">
        <v>2931</v>
      </c>
      <c r="B747" s="854" t="s">
        <v>86</v>
      </c>
      <c r="C747" s="825">
        <v>3</v>
      </c>
      <c r="D747" s="826">
        <v>1</v>
      </c>
      <c r="E747" s="805" t="s">
        <v>92</v>
      </c>
      <c r="F747" s="838" t="s">
        <v>651</v>
      </c>
      <c r="G747" s="621">
        <f t="shared" si="18"/>
        <v>0</v>
      </c>
      <c r="H747" s="621">
        <f>H749+H750</f>
        <v>0</v>
      </c>
      <c r="I747" s="621">
        <f>I749+I750</f>
        <v>0</v>
      </c>
    </row>
    <row r="748" spans="1:9" s="638" customFormat="1" ht="19.5" hidden="1" customHeight="1" outlineLevel="1" thickBot="1" x14ac:dyDescent="0.3">
      <c r="A748" s="801"/>
      <c r="B748" s="802"/>
      <c r="C748" s="825"/>
      <c r="D748" s="826"/>
      <c r="E748" s="805" t="s">
        <v>12</v>
      </c>
      <c r="F748" s="806"/>
      <c r="G748" s="621">
        <f t="shared" si="18"/>
        <v>0</v>
      </c>
      <c r="H748" s="621"/>
      <c r="I748" s="621"/>
    </row>
    <row r="749" spans="1:9" s="638" customFormat="1" ht="19.5" hidden="1" customHeight="1" outlineLevel="1" thickBot="1" x14ac:dyDescent="0.3">
      <c r="A749" s="801"/>
      <c r="B749" s="802"/>
      <c r="C749" s="825"/>
      <c r="D749" s="826"/>
      <c r="E749" s="805" t="s">
        <v>13</v>
      </c>
      <c r="F749" s="806"/>
      <c r="G749" s="621">
        <f t="shared" si="18"/>
        <v>0</v>
      </c>
      <c r="H749" s="621"/>
      <c r="I749" s="621"/>
    </row>
    <row r="750" spans="1:9" s="638" customFormat="1" ht="19.5" hidden="1" customHeight="1" outlineLevel="1" thickBot="1" x14ac:dyDescent="0.3">
      <c r="A750" s="801"/>
      <c r="B750" s="802"/>
      <c r="C750" s="825"/>
      <c r="D750" s="826"/>
      <c r="E750" s="805" t="s">
        <v>13</v>
      </c>
      <c r="F750" s="806"/>
      <c r="G750" s="621">
        <f t="shared" si="18"/>
        <v>0</v>
      </c>
      <c r="H750" s="621"/>
      <c r="I750" s="621"/>
    </row>
    <row r="751" spans="1:9" s="638" customFormat="1" ht="19.5" hidden="1" customHeight="1" outlineLevel="1" thickBot="1" x14ac:dyDescent="0.3">
      <c r="A751" s="801">
        <v>2932</v>
      </c>
      <c r="B751" s="854" t="s">
        <v>86</v>
      </c>
      <c r="C751" s="825">
        <v>3</v>
      </c>
      <c r="D751" s="826">
        <v>2</v>
      </c>
      <c r="E751" s="805" t="s">
        <v>93</v>
      </c>
      <c r="F751" s="838"/>
      <c r="G751" s="621">
        <f t="shared" si="18"/>
        <v>0</v>
      </c>
      <c r="H751" s="621">
        <f>H753+H754</f>
        <v>0</v>
      </c>
      <c r="I751" s="621">
        <f>I753+I754</f>
        <v>0</v>
      </c>
    </row>
    <row r="752" spans="1:9" s="638" customFormat="1" ht="19.5" hidden="1" customHeight="1" outlineLevel="1" thickBot="1" x14ac:dyDescent="0.3">
      <c r="A752" s="801"/>
      <c r="B752" s="802"/>
      <c r="C752" s="825"/>
      <c r="D752" s="826"/>
      <c r="E752" s="805" t="s">
        <v>12</v>
      </c>
      <c r="F752" s="806"/>
      <c r="G752" s="621">
        <f t="shared" si="18"/>
        <v>0</v>
      </c>
      <c r="H752" s="621"/>
      <c r="I752" s="621"/>
    </row>
    <row r="753" spans="1:12" s="638" customFormat="1" ht="19.5" hidden="1" customHeight="1" outlineLevel="1" thickBot="1" x14ac:dyDescent="0.3">
      <c r="A753" s="801"/>
      <c r="B753" s="802"/>
      <c r="C753" s="825"/>
      <c r="D753" s="826"/>
      <c r="E753" s="805" t="s">
        <v>13</v>
      </c>
      <c r="F753" s="806"/>
      <c r="G753" s="621">
        <f t="shared" si="18"/>
        <v>0</v>
      </c>
      <c r="H753" s="621"/>
      <c r="I753" s="621"/>
    </row>
    <row r="754" spans="1:12" s="638" customFormat="1" ht="19.5" hidden="1" customHeight="1" outlineLevel="1" thickBot="1" x14ac:dyDescent="0.3">
      <c r="A754" s="801"/>
      <c r="B754" s="802"/>
      <c r="C754" s="825"/>
      <c r="D754" s="826"/>
      <c r="E754" s="805" t="s">
        <v>13</v>
      </c>
      <c r="F754" s="806"/>
      <c r="G754" s="621">
        <f t="shared" si="18"/>
        <v>0</v>
      </c>
      <c r="H754" s="621"/>
      <c r="I754" s="621"/>
    </row>
    <row r="755" spans="1:12" s="638" customFormat="1" ht="19.5" hidden="1" customHeight="1" outlineLevel="1" thickBot="1" x14ac:dyDescent="0.3">
      <c r="A755" s="801">
        <v>2940</v>
      </c>
      <c r="B755" s="852" t="s">
        <v>86</v>
      </c>
      <c r="C755" s="828">
        <v>4</v>
      </c>
      <c r="D755" s="829">
        <v>0</v>
      </c>
      <c r="E755" s="830" t="s">
        <v>652</v>
      </c>
      <c r="F755" s="832" t="s">
        <v>653</v>
      </c>
      <c r="G755" s="621">
        <f t="shared" si="18"/>
        <v>0</v>
      </c>
      <c r="H755" s="621">
        <f>H757+H761</f>
        <v>0</v>
      </c>
      <c r="I755" s="621">
        <f>I757+I761</f>
        <v>0</v>
      </c>
    </row>
    <row r="756" spans="1:12" s="641" customFormat="1" ht="19.5" hidden="1" customHeight="1" outlineLevel="1" thickBot="1" x14ac:dyDescent="0.3">
      <c r="A756" s="801"/>
      <c r="B756" s="827"/>
      <c r="C756" s="828"/>
      <c r="D756" s="829"/>
      <c r="E756" s="805" t="s">
        <v>808</v>
      </c>
      <c r="F756" s="832"/>
      <c r="G756" s="621">
        <f t="shared" si="18"/>
        <v>0</v>
      </c>
      <c r="H756" s="621"/>
      <c r="I756" s="621"/>
    </row>
    <row r="757" spans="1:12" s="638" customFormat="1" ht="19.5" hidden="1" customHeight="1" outlineLevel="1" thickBot="1" x14ac:dyDescent="0.3">
      <c r="A757" s="801">
        <v>2941</v>
      </c>
      <c r="B757" s="854" t="s">
        <v>86</v>
      </c>
      <c r="C757" s="825">
        <v>4</v>
      </c>
      <c r="D757" s="826">
        <v>1</v>
      </c>
      <c r="E757" s="805" t="s">
        <v>94</v>
      </c>
      <c r="F757" s="838" t="s">
        <v>654</v>
      </c>
      <c r="G757" s="621">
        <f t="shared" si="18"/>
        <v>0</v>
      </c>
      <c r="H757" s="621">
        <f>H759+H760</f>
        <v>0</v>
      </c>
      <c r="I757" s="621">
        <f>I759+I760</f>
        <v>0</v>
      </c>
    </row>
    <row r="758" spans="1:12" s="638" customFormat="1" ht="19.5" hidden="1" customHeight="1" outlineLevel="1" thickBot="1" x14ac:dyDescent="0.3">
      <c r="A758" s="801"/>
      <c r="B758" s="802"/>
      <c r="C758" s="825"/>
      <c r="D758" s="826"/>
      <c r="E758" s="805" t="s">
        <v>12</v>
      </c>
      <c r="F758" s="806"/>
      <c r="G758" s="621">
        <f t="shared" si="18"/>
        <v>0</v>
      </c>
      <c r="H758" s="621"/>
      <c r="I758" s="621"/>
    </row>
    <row r="759" spans="1:12" s="638" customFormat="1" ht="19.5" hidden="1" customHeight="1" outlineLevel="1" thickBot="1" x14ac:dyDescent="0.3">
      <c r="A759" s="801"/>
      <c r="B759" s="802"/>
      <c r="C759" s="825"/>
      <c r="D759" s="826"/>
      <c r="E759" s="805" t="s">
        <v>13</v>
      </c>
      <c r="F759" s="806"/>
      <c r="G759" s="621">
        <f t="shared" si="18"/>
        <v>0</v>
      </c>
      <c r="H759" s="621"/>
      <c r="I759" s="621"/>
    </row>
    <row r="760" spans="1:12" s="638" customFormat="1" ht="19.5" hidden="1" customHeight="1" outlineLevel="1" thickBot="1" x14ac:dyDescent="0.3">
      <c r="A760" s="801"/>
      <c r="B760" s="802"/>
      <c r="C760" s="825"/>
      <c r="D760" s="826"/>
      <c r="E760" s="805" t="s">
        <v>13</v>
      </c>
      <c r="F760" s="806"/>
      <c r="G760" s="621">
        <f t="shared" si="18"/>
        <v>0</v>
      </c>
      <c r="H760" s="621"/>
      <c r="I760" s="621"/>
    </row>
    <row r="761" spans="1:12" s="638" customFormat="1" ht="19.5" hidden="1" customHeight="1" outlineLevel="1" thickBot="1" x14ac:dyDescent="0.3">
      <c r="A761" s="801">
        <v>2942</v>
      </c>
      <c r="B761" s="854" t="s">
        <v>86</v>
      </c>
      <c r="C761" s="825">
        <v>4</v>
      </c>
      <c r="D761" s="826">
        <v>2</v>
      </c>
      <c r="E761" s="805" t="s">
        <v>95</v>
      </c>
      <c r="F761" s="838" t="s">
        <v>655</v>
      </c>
      <c r="G761" s="621">
        <f t="shared" si="18"/>
        <v>0</v>
      </c>
      <c r="H761" s="621">
        <f>H763+H764</f>
        <v>0</v>
      </c>
      <c r="I761" s="621">
        <f>I763+I764</f>
        <v>0</v>
      </c>
    </row>
    <row r="762" spans="1:12" s="638" customFormat="1" ht="19.5" hidden="1" customHeight="1" outlineLevel="1" thickBot="1" x14ac:dyDescent="0.3">
      <c r="A762" s="801"/>
      <c r="B762" s="802"/>
      <c r="C762" s="825"/>
      <c r="D762" s="826"/>
      <c r="E762" s="805" t="s">
        <v>12</v>
      </c>
      <c r="F762" s="806"/>
      <c r="G762" s="621">
        <f t="shared" si="18"/>
        <v>0</v>
      </c>
      <c r="H762" s="621"/>
      <c r="I762" s="621"/>
    </row>
    <row r="763" spans="1:12" s="638" customFormat="1" ht="19.5" hidden="1" customHeight="1" outlineLevel="1" thickBot="1" x14ac:dyDescent="0.3">
      <c r="A763" s="801"/>
      <c r="B763" s="802"/>
      <c r="C763" s="825"/>
      <c r="D763" s="826"/>
      <c r="E763" s="805" t="s">
        <v>13</v>
      </c>
      <c r="F763" s="806"/>
      <c r="G763" s="621">
        <f t="shared" si="18"/>
        <v>0</v>
      </c>
      <c r="H763" s="621"/>
      <c r="I763" s="621"/>
    </row>
    <row r="764" spans="1:12" s="638" customFormat="1" ht="19.5" hidden="1" customHeight="1" outlineLevel="1" thickBot="1" x14ac:dyDescent="0.3">
      <c r="A764" s="801"/>
      <c r="B764" s="802"/>
      <c r="C764" s="825"/>
      <c r="D764" s="826"/>
      <c r="E764" s="805"/>
      <c r="F764" s="806"/>
      <c r="G764" s="621">
        <f t="shared" si="18"/>
        <v>0</v>
      </c>
      <c r="H764" s="621"/>
      <c r="I764" s="621"/>
    </row>
    <row r="765" spans="1:12" s="638" customFormat="1" ht="19.5" hidden="1" customHeight="1" outlineLevel="1" thickBot="1" x14ac:dyDescent="0.3">
      <c r="A765" s="801"/>
      <c r="B765" s="802"/>
      <c r="C765" s="825"/>
      <c r="D765" s="826"/>
      <c r="E765" s="805">
        <v>4511</v>
      </c>
      <c r="F765" s="806"/>
      <c r="G765" s="621">
        <f t="shared" si="18"/>
        <v>0</v>
      </c>
      <c r="H765" s="621"/>
      <c r="I765" s="621"/>
      <c r="K765" s="642"/>
      <c r="L765" s="643"/>
    </row>
    <row r="766" spans="1:12" s="638" customFormat="1" ht="19.5" hidden="1" customHeight="1" outlineLevel="1" thickBot="1" x14ac:dyDescent="0.3">
      <c r="A766" s="801"/>
      <c r="B766" s="802"/>
      <c r="C766" s="825"/>
      <c r="D766" s="826"/>
      <c r="E766" s="805"/>
      <c r="F766" s="806"/>
      <c r="G766" s="621"/>
      <c r="H766" s="621"/>
      <c r="I766" s="621"/>
      <c r="K766" s="642"/>
      <c r="L766" s="643"/>
    </row>
    <row r="767" spans="1:12" s="638" customFormat="1" ht="19.5" hidden="1" customHeight="1" collapsed="1" thickBot="1" x14ac:dyDescent="0.3">
      <c r="A767" s="801">
        <v>2950</v>
      </c>
      <c r="B767" s="852" t="s">
        <v>86</v>
      </c>
      <c r="C767" s="828">
        <v>8</v>
      </c>
      <c r="D767" s="829">
        <v>0</v>
      </c>
      <c r="E767" s="830" t="s">
        <v>656</v>
      </c>
      <c r="F767" s="832" t="s">
        <v>657</v>
      </c>
      <c r="G767" s="709">
        <f>H767+I767</f>
        <v>67000</v>
      </c>
      <c r="H767" s="709">
        <f>H769+H781</f>
        <v>67000</v>
      </c>
      <c r="I767" s="709">
        <f>I769+I781</f>
        <v>0</v>
      </c>
    </row>
    <row r="768" spans="1:12" s="641" customFormat="1" ht="21" hidden="1" customHeight="1" thickBot="1" x14ac:dyDescent="0.3">
      <c r="A768" s="801"/>
      <c r="B768" s="827"/>
      <c r="C768" s="828"/>
      <c r="D768" s="829"/>
      <c r="E768" s="805" t="s">
        <v>808</v>
      </c>
      <c r="F768" s="832"/>
      <c r="G768" s="709"/>
      <c r="H768" s="709"/>
      <c r="I768" s="709"/>
    </row>
    <row r="769" spans="1:12" s="638" customFormat="1" ht="16.5" thickBot="1" x14ac:dyDescent="0.3">
      <c r="A769" s="801">
        <v>2951</v>
      </c>
      <c r="B769" s="854" t="s">
        <v>86</v>
      </c>
      <c r="C769" s="825">
        <v>8</v>
      </c>
      <c r="D769" s="826">
        <v>1</v>
      </c>
      <c r="E769" s="805" t="s">
        <v>96</v>
      </c>
      <c r="F769" s="832"/>
      <c r="G769" s="709">
        <f>H769+I769</f>
        <v>67000</v>
      </c>
      <c r="H769" s="709">
        <f>SUM(H771:H808)</f>
        <v>67000</v>
      </c>
      <c r="I769" s="709">
        <f>SUM(I771:I808)</f>
        <v>0</v>
      </c>
      <c r="L769" s="635"/>
    </row>
    <row r="770" spans="1:12" s="638" customFormat="1" ht="24" hidden="1" customHeight="1" thickBot="1" x14ac:dyDescent="0.3">
      <c r="A770" s="801"/>
      <c r="B770" s="802"/>
      <c r="C770" s="825"/>
      <c r="D770" s="826"/>
      <c r="E770" s="805" t="s">
        <v>12</v>
      </c>
      <c r="F770" s="806"/>
      <c r="G770" s="709"/>
      <c r="H770" s="709"/>
      <c r="I770" s="709"/>
    </row>
    <row r="771" spans="1:12" s="638" customFormat="1" ht="16.5" hidden="1" thickBot="1" x14ac:dyDescent="0.3">
      <c r="A771" s="801"/>
      <c r="B771" s="802"/>
      <c r="C771" s="825"/>
      <c r="D771" s="826"/>
      <c r="E771" s="805">
        <v>4111</v>
      </c>
      <c r="F771" s="806"/>
      <c r="G771" s="709">
        <f t="shared" ref="G771:G778" si="19">H771+I771</f>
        <v>0</v>
      </c>
      <c r="H771" s="709"/>
      <c r="I771" s="709"/>
    </row>
    <row r="772" spans="1:12" s="638" customFormat="1" ht="16.5" hidden="1" thickBot="1" x14ac:dyDescent="0.3">
      <c r="A772" s="801"/>
      <c r="B772" s="802"/>
      <c r="C772" s="825"/>
      <c r="D772" s="826"/>
      <c r="E772" s="805">
        <v>4131</v>
      </c>
      <c r="F772" s="806"/>
      <c r="G772" s="709">
        <f t="shared" si="19"/>
        <v>0</v>
      </c>
      <c r="H772" s="709"/>
      <c r="I772" s="709"/>
    </row>
    <row r="773" spans="1:12" s="638" customFormat="1" ht="16.5" hidden="1" thickBot="1" x14ac:dyDescent="0.3">
      <c r="A773" s="801"/>
      <c r="B773" s="802"/>
      <c r="C773" s="825"/>
      <c r="D773" s="826"/>
      <c r="E773" s="805">
        <v>4261</v>
      </c>
      <c r="F773" s="806"/>
      <c r="G773" s="709">
        <f t="shared" si="19"/>
        <v>0</v>
      </c>
      <c r="H773" s="709"/>
      <c r="I773" s="709"/>
    </row>
    <row r="774" spans="1:12" s="638" customFormat="1" ht="16.5" hidden="1" thickBot="1" x14ac:dyDescent="0.3">
      <c r="A774" s="801"/>
      <c r="B774" s="802"/>
      <c r="C774" s="825"/>
      <c r="D774" s="826"/>
      <c r="E774" s="805">
        <v>4269</v>
      </c>
      <c r="F774" s="806"/>
      <c r="G774" s="709">
        <f t="shared" si="19"/>
        <v>0</v>
      </c>
      <c r="H774" s="709"/>
      <c r="I774" s="709"/>
    </row>
    <row r="775" spans="1:12" s="638" customFormat="1" ht="16.5" hidden="1" thickBot="1" x14ac:dyDescent="0.3">
      <c r="A775" s="801"/>
      <c r="B775" s="802"/>
      <c r="C775" s="825"/>
      <c r="D775" s="826"/>
      <c r="E775" s="805">
        <v>4214</v>
      </c>
      <c r="F775" s="806"/>
      <c r="G775" s="709">
        <f t="shared" si="19"/>
        <v>0</v>
      </c>
      <c r="H775" s="709"/>
      <c r="I775" s="709"/>
    </row>
    <row r="776" spans="1:12" s="638" customFormat="1" ht="16.5" hidden="1" thickBot="1" x14ac:dyDescent="0.3">
      <c r="A776" s="801"/>
      <c r="B776" s="802"/>
      <c r="C776" s="825"/>
      <c r="D776" s="826"/>
      <c r="E776" s="805">
        <v>4212</v>
      </c>
      <c r="F776" s="806"/>
      <c r="G776" s="709">
        <f t="shared" si="19"/>
        <v>0</v>
      </c>
      <c r="H776" s="709"/>
      <c r="I776" s="709"/>
    </row>
    <row r="777" spans="1:12" s="638" customFormat="1" ht="16.5" hidden="1" thickBot="1" x14ac:dyDescent="0.3">
      <c r="A777" s="801"/>
      <c r="B777" s="802"/>
      <c r="C777" s="825"/>
      <c r="D777" s="826"/>
      <c r="E777" s="805">
        <v>4231</v>
      </c>
      <c r="F777" s="806"/>
      <c r="G777" s="709">
        <f t="shared" si="19"/>
        <v>0</v>
      </c>
      <c r="H777" s="709"/>
      <c r="I777" s="709"/>
      <c r="K777" s="637"/>
    </row>
    <row r="778" spans="1:12" s="638" customFormat="1" ht="16.5" thickBot="1" x14ac:dyDescent="0.3">
      <c r="A778" s="801"/>
      <c r="B778" s="802"/>
      <c r="C778" s="825"/>
      <c r="D778" s="826"/>
      <c r="E778" s="805">
        <v>4511</v>
      </c>
      <c r="F778" s="806"/>
      <c r="G778" s="709">
        <f t="shared" si="19"/>
        <v>67000</v>
      </c>
      <c r="H778" s="709">
        <v>67000</v>
      </c>
      <c r="I778" s="709"/>
      <c r="K778" s="635"/>
    </row>
    <row r="779" spans="1:12" s="638" customFormat="1" ht="16.5" hidden="1" outlineLevel="2" thickBot="1" x14ac:dyDescent="0.3">
      <c r="A779" s="801"/>
      <c r="B779" s="802"/>
      <c r="C779" s="825"/>
      <c r="D779" s="826"/>
      <c r="E779" s="805" t="s">
        <v>13</v>
      </c>
      <c r="F779" s="806"/>
      <c r="G779" s="709">
        <f>H779+I779</f>
        <v>0</v>
      </c>
      <c r="H779" s="709"/>
      <c r="I779" s="709"/>
    </row>
    <row r="780" spans="1:12" s="638" customFormat="1" ht="16.5" hidden="1" outlineLevel="2" thickBot="1" x14ac:dyDescent="0.3">
      <c r="A780" s="801"/>
      <c r="B780" s="802"/>
      <c r="C780" s="825"/>
      <c r="D780" s="826"/>
      <c r="E780" s="805" t="s">
        <v>13</v>
      </c>
      <c r="F780" s="806"/>
      <c r="G780" s="709">
        <f>H780+I780</f>
        <v>0</v>
      </c>
      <c r="H780" s="709"/>
      <c r="I780" s="709"/>
    </row>
    <row r="781" spans="1:12" s="638" customFormat="1" ht="16.5" hidden="1" outlineLevel="2" thickBot="1" x14ac:dyDescent="0.3">
      <c r="A781" s="801">
        <v>2952</v>
      </c>
      <c r="B781" s="854" t="s">
        <v>86</v>
      </c>
      <c r="C781" s="825">
        <v>5</v>
      </c>
      <c r="D781" s="826">
        <v>2</v>
      </c>
      <c r="E781" s="805" t="s">
        <v>97</v>
      </c>
      <c r="F781" s="838" t="s">
        <v>658</v>
      </c>
      <c r="G781" s="709">
        <f>H781+I781</f>
        <v>0</v>
      </c>
      <c r="H781" s="709"/>
      <c r="I781" s="709">
        <f>I783+I784</f>
        <v>0</v>
      </c>
    </row>
    <row r="782" spans="1:12" s="638" customFormat="1" ht="36.75" hidden="1" outlineLevel="2" thickBot="1" x14ac:dyDescent="0.3">
      <c r="A782" s="801"/>
      <c r="B782" s="802"/>
      <c r="C782" s="825"/>
      <c r="D782" s="826"/>
      <c r="E782" s="805" t="s">
        <v>12</v>
      </c>
      <c r="F782" s="806"/>
      <c r="G782" s="709"/>
      <c r="H782" s="709"/>
      <c r="I782" s="709"/>
    </row>
    <row r="783" spans="1:12" s="638" customFormat="1" ht="16.5" hidden="1" outlineLevel="2" thickBot="1" x14ac:dyDescent="0.3">
      <c r="A783" s="801"/>
      <c r="B783" s="802"/>
      <c r="C783" s="825"/>
      <c r="D783" s="826"/>
      <c r="E783" s="805" t="s">
        <v>13</v>
      </c>
      <c r="F783" s="806"/>
      <c r="G783" s="709">
        <f>H783+I783</f>
        <v>0</v>
      </c>
      <c r="H783" s="709"/>
      <c r="I783" s="709"/>
    </row>
    <row r="784" spans="1:12" s="638" customFormat="1" ht="16.5" hidden="1" outlineLevel="2" thickBot="1" x14ac:dyDescent="0.3">
      <c r="A784" s="801"/>
      <c r="B784" s="802"/>
      <c r="C784" s="825"/>
      <c r="D784" s="826"/>
      <c r="E784" s="805" t="s">
        <v>13</v>
      </c>
      <c r="F784" s="806"/>
      <c r="G784" s="709">
        <f>H784+I784</f>
        <v>0</v>
      </c>
      <c r="H784" s="709"/>
      <c r="I784" s="709"/>
    </row>
    <row r="785" spans="1:9" s="638" customFormat="1" ht="24.75" hidden="1" outlineLevel="2" thickBot="1" x14ac:dyDescent="0.3">
      <c r="A785" s="801">
        <v>2960</v>
      </c>
      <c r="B785" s="852" t="s">
        <v>86</v>
      </c>
      <c r="C785" s="828">
        <v>6</v>
      </c>
      <c r="D785" s="829">
        <v>0</v>
      </c>
      <c r="E785" s="830" t="s">
        <v>659</v>
      </c>
      <c r="F785" s="832" t="s">
        <v>660</v>
      </c>
      <c r="G785" s="709">
        <f>H785+I785</f>
        <v>0</v>
      </c>
      <c r="H785" s="709"/>
      <c r="I785" s="709">
        <f>I787</f>
        <v>0</v>
      </c>
    </row>
    <row r="786" spans="1:9" s="641" customFormat="1" ht="10.5" hidden="1" customHeight="1" outlineLevel="2" thickBot="1" x14ac:dyDescent="0.3">
      <c r="A786" s="801"/>
      <c r="B786" s="827"/>
      <c r="C786" s="828"/>
      <c r="D786" s="829"/>
      <c r="E786" s="805" t="s">
        <v>808</v>
      </c>
      <c r="F786" s="832"/>
      <c r="G786" s="709"/>
      <c r="H786" s="709"/>
      <c r="I786" s="709"/>
    </row>
    <row r="787" spans="1:9" s="638" customFormat="1" ht="24.75" hidden="1" outlineLevel="2" thickBot="1" x14ac:dyDescent="0.3">
      <c r="A787" s="801">
        <v>2961</v>
      </c>
      <c r="B787" s="854" t="s">
        <v>86</v>
      </c>
      <c r="C787" s="825">
        <v>6</v>
      </c>
      <c r="D787" s="826">
        <v>1</v>
      </c>
      <c r="E787" s="805" t="s">
        <v>659</v>
      </c>
      <c r="F787" s="838" t="s">
        <v>661</v>
      </c>
      <c r="G787" s="709">
        <f>H787+I787</f>
        <v>0</v>
      </c>
      <c r="H787" s="709"/>
      <c r="I787" s="709">
        <f>I789+I790</f>
        <v>0</v>
      </c>
    </row>
    <row r="788" spans="1:9" s="638" customFormat="1" ht="36.75" hidden="1" outlineLevel="2" thickBot="1" x14ac:dyDescent="0.3">
      <c r="A788" s="801"/>
      <c r="B788" s="802"/>
      <c r="C788" s="825"/>
      <c r="D788" s="826"/>
      <c r="E788" s="805" t="s">
        <v>12</v>
      </c>
      <c r="F788" s="806"/>
      <c r="G788" s="709"/>
      <c r="H788" s="709"/>
      <c r="I788" s="709"/>
    </row>
    <row r="789" spans="1:9" s="638" customFormat="1" ht="16.5" hidden="1" outlineLevel="2" thickBot="1" x14ac:dyDescent="0.3">
      <c r="A789" s="801"/>
      <c r="B789" s="802"/>
      <c r="C789" s="825"/>
      <c r="D789" s="826"/>
      <c r="E789" s="805" t="s">
        <v>13</v>
      </c>
      <c r="F789" s="806"/>
      <c r="G789" s="709">
        <f>H789+I789</f>
        <v>0</v>
      </c>
      <c r="H789" s="709"/>
      <c r="I789" s="709"/>
    </row>
    <row r="790" spans="1:9" s="638" customFormat="1" ht="16.5" hidden="1" outlineLevel="2" thickBot="1" x14ac:dyDescent="0.3">
      <c r="A790" s="801"/>
      <c r="B790" s="802"/>
      <c r="C790" s="825"/>
      <c r="D790" s="826"/>
      <c r="E790" s="805" t="s">
        <v>13</v>
      </c>
      <c r="F790" s="806"/>
      <c r="G790" s="709">
        <f>H790+I790</f>
        <v>0</v>
      </c>
      <c r="H790" s="709"/>
      <c r="I790" s="709"/>
    </row>
    <row r="791" spans="1:9" s="638" customFormat="1" ht="24.75" hidden="1" outlineLevel="2" thickBot="1" x14ac:dyDescent="0.3">
      <c r="A791" s="801">
        <v>2970</v>
      </c>
      <c r="B791" s="852" t="s">
        <v>86</v>
      </c>
      <c r="C791" s="828">
        <v>7</v>
      </c>
      <c r="D791" s="829">
        <v>0</v>
      </c>
      <c r="E791" s="830" t="s">
        <v>662</v>
      </c>
      <c r="F791" s="832" t="s">
        <v>663</v>
      </c>
      <c r="G791" s="709">
        <f>H791+I791</f>
        <v>0</v>
      </c>
      <c r="H791" s="709"/>
      <c r="I791" s="709">
        <f>I793</f>
        <v>0</v>
      </c>
    </row>
    <row r="792" spans="1:9" s="641" customFormat="1" ht="10.5" hidden="1" customHeight="1" outlineLevel="2" thickBot="1" x14ac:dyDescent="0.3">
      <c r="A792" s="801"/>
      <c r="B792" s="827"/>
      <c r="C792" s="828"/>
      <c r="D792" s="829"/>
      <c r="E792" s="805" t="s">
        <v>808</v>
      </c>
      <c r="F792" s="832"/>
      <c r="G792" s="709"/>
      <c r="H792" s="709"/>
      <c r="I792" s="709"/>
    </row>
    <row r="793" spans="1:9" s="638" customFormat="1" ht="24.75" hidden="1" outlineLevel="2" thickBot="1" x14ac:dyDescent="0.3">
      <c r="A793" s="801">
        <v>2971</v>
      </c>
      <c r="B793" s="854" t="s">
        <v>86</v>
      </c>
      <c r="C793" s="825">
        <v>7</v>
      </c>
      <c r="D793" s="826">
        <v>1</v>
      </c>
      <c r="E793" s="805" t="s">
        <v>662</v>
      </c>
      <c r="F793" s="838" t="s">
        <v>663</v>
      </c>
      <c r="G793" s="709">
        <f>H793+I793</f>
        <v>0</v>
      </c>
      <c r="H793" s="709"/>
      <c r="I793" s="709">
        <f>I795+I796</f>
        <v>0</v>
      </c>
    </row>
    <row r="794" spans="1:9" s="638" customFormat="1" ht="36.75" hidden="1" outlineLevel="2" thickBot="1" x14ac:dyDescent="0.3">
      <c r="A794" s="801"/>
      <c r="B794" s="802"/>
      <c r="C794" s="825"/>
      <c r="D794" s="826"/>
      <c r="E794" s="805" t="s">
        <v>12</v>
      </c>
      <c r="F794" s="806"/>
      <c r="G794" s="709"/>
      <c r="H794" s="709"/>
      <c r="I794" s="709"/>
    </row>
    <row r="795" spans="1:9" s="638" customFormat="1" ht="16.5" hidden="1" outlineLevel="2" thickBot="1" x14ac:dyDescent="0.3">
      <c r="A795" s="801"/>
      <c r="B795" s="802"/>
      <c r="C795" s="825"/>
      <c r="D795" s="826"/>
      <c r="E795" s="805" t="s">
        <v>13</v>
      </c>
      <c r="F795" s="806"/>
      <c r="G795" s="709">
        <f>H795+I795</f>
        <v>0</v>
      </c>
      <c r="H795" s="709"/>
      <c r="I795" s="709"/>
    </row>
    <row r="796" spans="1:9" s="638" customFormat="1" ht="16.5" hidden="1" outlineLevel="2" thickBot="1" x14ac:dyDescent="0.3">
      <c r="A796" s="801"/>
      <c r="B796" s="802"/>
      <c r="C796" s="825"/>
      <c r="D796" s="826"/>
      <c r="E796" s="805" t="s">
        <v>13</v>
      </c>
      <c r="F796" s="806"/>
      <c r="G796" s="709">
        <f>H796+I796</f>
        <v>0</v>
      </c>
      <c r="H796" s="709"/>
      <c r="I796" s="709"/>
    </row>
    <row r="797" spans="1:9" s="638" customFormat="1" ht="16.5" hidden="1" outlineLevel="1" collapsed="1" thickBot="1" x14ac:dyDescent="0.3">
      <c r="A797" s="801">
        <v>2980</v>
      </c>
      <c r="B797" s="852" t="s">
        <v>86</v>
      </c>
      <c r="C797" s="828">
        <v>8</v>
      </c>
      <c r="D797" s="829">
        <v>0</v>
      </c>
      <c r="E797" s="830" t="s">
        <v>664</v>
      </c>
      <c r="F797" s="832" t="s">
        <v>665</v>
      </c>
      <c r="G797" s="709">
        <f>H797+I797</f>
        <v>0</v>
      </c>
      <c r="H797" s="709"/>
      <c r="I797" s="709">
        <f>I799</f>
        <v>0</v>
      </c>
    </row>
    <row r="798" spans="1:9" s="641" customFormat="1" ht="10.5" hidden="1" customHeight="1" outlineLevel="1" thickBot="1" x14ac:dyDescent="0.3">
      <c r="A798" s="801"/>
      <c r="B798" s="827"/>
      <c r="C798" s="828"/>
      <c r="D798" s="829"/>
      <c r="E798" s="805" t="s">
        <v>808</v>
      </c>
      <c r="F798" s="832"/>
      <c r="G798" s="709"/>
      <c r="H798" s="709"/>
      <c r="I798" s="709"/>
    </row>
    <row r="799" spans="1:9" s="638" customFormat="1" ht="16.5" hidden="1" outlineLevel="1" thickBot="1" x14ac:dyDescent="0.3">
      <c r="A799" s="801">
        <v>2981</v>
      </c>
      <c r="B799" s="854" t="s">
        <v>86</v>
      </c>
      <c r="C799" s="825">
        <v>8</v>
      </c>
      <c r="D799" s="826">
        <v>1</v>
      </c>
      <c r="E799" s="805" t="s">
        <v>664</v>
      </c>
      <c r="F799" s="838" t="s">
        <v>666</v>
      </c>
      <c r="G799" s="709">
        <f>H799+I799</f>
        <v>0</v>
      </c>
      <c r="H799" s="709"/>
      <c r="I799" s="709">
        <f>SUM(I801:I803)</f>
        <v>0</v>
      </c>
    </row>
    <row r="800" spans="1:9" s="638" customFormat="1" ht="36.75" hidden="1" outlineLevel="1" thickBot="1" x14ac:dyDescent="0.3">
      <c r="A800" s="801"/>
      <c r="B800" s="802"/>
      <c r="C800" s="825"/>
      <c r="D800" s="826"/>
      <c r="E800" s="805" t="s">
        <v>12</v>
      </c>
      <c r="F800" s="806"/>
      <c r="G800" s="709"/>
      <c r="H800" s="709"/>
      <c r="I800" s="709"/>
    </row>
    <row r="801" spans="1:9" s="638" customFormat="1" ht="16.5" hidden="1" outlineLevel="1" thickBot="1" x14ac:dyDescent="0.3">
      <c r="A801" s="801"/>
      <c r="B801" s="802"/>
      <c r="C801" s="825"/>
      <c r="D801" s="826"/>
      <c r="E801" s="805" t="s">
        <v>13</v>
      </c>
      <c r="F801" s="806"/>
      <c r="G801" s="709">
        <f t="shared" ref="G801:G809" si="20">H801+I801</f>
        <v>0</v>
      </c>
      <c r="H801" s="709"/>
      <c r="I801" s="709"/>
    </row>
    <row r="802" spans="1:9" s="638" customFormat="1" ht="16.5" hidden="1" outlineLevel="1" thickBot="1" x14ac:dyDescent="0.3">
      <c r="A802" s="801"/>
      <c r="B802" s="802"/>
      <c r="C802" s="825"/>
      <c r="D802" s="826"/>
      <c r="E802" s="805" t="s">
        <v>13</v>
      </c>
      <c r="F802" s="806"/>
      <c r="G802" s="709">
        <f t="shared" si="20"/>
        <v>0</v>
      </c>
      <c r="H802" s="709"/>
      <c r="I802" s="709"/>
    </row>
    <row r="803" spans="1:9" s="638" customFormat="1" ht="16.5" hidden="1" outlineLevel="1" thickBot="1" x14ac:dyDescent="0.3">
      <c r="A803" s="801"/>
      <c r="B803" s="802"/>
      <c r="C803" s="825"/>
      <c r="D803" s="826"/>
      <c r="E803" s="805" t="s">
        <v>13</v>
      </c>
      <c r="F803" s="806"/>
      <c r="G803" s="709">
        <f t="shared" si="20"/>
        <v>0</v>
      </c>
      <c r="H803" s="709"/>
      <c r="I803" s="709"/>
    </row>
    <row r="804" spans="1:9" s="638" customFormat="1" ht="16.5" hidden="1" outlineLevel="1" thickBot="1" x14ac:dyDescent="0.3">
      <c r="A804" s="801"/>
      <c r="B804" s="802"/>
      <c r="C804" s="825"/>
      <c r="D804" s="826"/>
      <c r="E804" s="805">
        <v>4241</v>
      </c>
      <c r="F804" s="806"/>
      <c r="G804" s="709">
        <f t="shared" si="20"/>
        <v>0</v>
      </c>
      <c r="H804" s="709"/>
      <c r="I804" s="709"/>
    </row>
    <row r="805" spans="1:9" s="638" customFormat="1" ht="16.5" hidden="1" outlineLevel="1" thickBot="1" x14ac:dyDescent="0.3">
      <c r="A805" s="801"/>
      <c r="B805" s="802"/>
      <c r="C805" s="825"/>
      <c r="D805" s="826"/>
      <c r="E805" s="805">
        <v>4252</v>
      </c>
      <c r="F805" s="806"/>
      <c r="G805" s="709">
        <f t="shared" si="20"/>
        <v>0</v>
      </c>
      <c r="H805" s="709"/>
      <c r="I805" s="709"/>
    </row>
    <row r="806" spans="1:9" s="638" customFormat="1" ht="16.5" hidden="1" outlineLevel="1" thickBot="1" x14ac:dyDescent="0.3">
      <c r="A806" s="801"/>
      <c r="B806" s="802"/>
      <c r="C806" s="825"/>
      <c r="D806" s="826"/>
      <c r="E806" s="805">
        <v>4267</v>
      </c>
      <c r="F806" s="806"/>
      <c r="G806" s="709">
        <f t="shared" si="20"/>
        <v>0</v>
      </c>
      <c r="H806" s="709"/>
      <c r="I806" s="709"/>
    </row>
    <row r="807" spans="1:9" s="638" customFormat="1" ht="20.25" hidden="1" customHeight="1" outlineLevel="1" thickBot="1" x14ac:dyDescent="0.3">
      <c r="A807" s="801"/>
      <c r="B807" s="802"/>
      <c r="C807" s="825"/>
      <c r="D807" s="826"/>
      <c r="E807" s="805">
        <v>4112</v>
      </c>
      <c r="F807" s="806"/>
      <c r="G807" s="709">
        <f t="shared" si="20"/>
        <v>0</v>
      </c>
      <c r="H807" s="709"/>
      <c r="I807" s="709"/>
    </row>
    <row r="808" spans="1:9" s="638" customFormat="1" ht="18" hidden="1" customHeight="1" outlineLevel="1" thickBot="1" x14ac:dyDescent="0.3">
      <c r="A808" s="801"/>
      <c r="B808" s="802"/>
      <c r="C808" s="825"/>
      <c r="D808" s="826"/>
      <c r="E808" s="805">
        <v>5129</v>
      </c>
      <c r="F808" s="806"/>
      <c r="G808" s="709">
        <f t="shared" si="20"/>
        <v>0</v>
      </c>
      <c r="H808" s="709">
        <v>0</v>
      </c>
      <c r="I808" s="709"/>
    </row>
    <row r="809" spans="1:9" s="845" customFormat="1" ht="36" customHeight="1" collapsed="1" thickBot="1" x14ac:dyDescent="0.25">
      <c r="A809" s="841">
        <v>3000</v>
      </c>
      <c r="B809" s="852" t="s">
        <v>99</v>
      </c>
      <c r="C809" s="828">
        <v>0</v>
      </c>
      <c r="D809" s="829">
        <v>0</v>
      </c>
      <c r="E809" s="853" t="s">
        <v>876</v>
      </c>
      <c r="F809" s="843" t="s">
        <v>667</v>
      </c>
      <c r="G809" s="709">
        <f t="shared" si="20"/>
        <v>25000</v>
      </c>
      <c r="H809" s="709">
        <f>H811+H821+H827+H833+H839+H845+H851+H857+H861</f>
        <v>25000</v>
      </c>
      <c r="I809" s="710">
        <f>I811+I821+I827+I833+I839+I845+I851+I857+I861</f>
        <v>0</v>
      </c>
    </row>
    <row r="810" spans="1:9" s="638" customFormat="1" ht="11.25" hidden="1" customHeight="1" outlineLevel="1" thickBot="1" x14ac:dyDescent="0.3">
      <c r="A810" s="846"/>
      <c r="B810" s="827"/>
      <c r="C810" s="847"/>
      <c r="D810" s="848"/>
      <c r="E810" s="805" t="s">
        <v>807</v>
      </c>
      <c r="F810" s="849"/>
      <c r="G810" s="878"/>
      <c r="H810" s="878"/>
      <c r="I810" s="878"/>
    </row>
    <row r="811" spans="1:9" s="638" customFormat="1" ht="24.75" hidden="1" outlineLevel="1" thickBot="1" x14ac:dyDescent="0.3">
      <c r="A811" s="801">
        <v>3010</v>
      </c>
      <c r="B811" s="852" t="s">
        <v>99</v>
      </c>
      <c r="C811" s="828">
        <v>1</v>
      </c>
      <c r="D811" s="829">
        <v>0</v>
      </c>
      <c r="E811" s="830" t="s">
        <v>98</v>
      </c>
      <c r="F811" s="832" t="s">
        <v>668</v>
      </c>
      <c r="G811" s="878">
        <f>H811+I811</f>
        <v>0</v>
      </c>
      <c r="H811" s="878">
        <f>H813+H817</f>
        <v>0</v>
      </c>
      <c r="I811" s="878">
        <f>I813+I817</f>
        <v>0</v>
      </c>
    </row>
    <row r="812" spans="1:9" s="641" customFormat="1" ht="10.5" hidden="1" customHeight="1" outlineLevel="1" thickBot="1" x14ac:dyDescent="0.3">
      <c r="A812" s="801"/>
      <c r="B812" s="827"/>
      <c r="C812" s="828"/>
      <c r="D812" s="829"/>
      <c r="E812" s="805" t="s">
        <v>808</v>
      </c>
      <c r="F812" s="832"/>
      <c r="G812" s="878"/>
      <c r="H812" s="878"/>
      <c r="I812" s="878"/>
    </row>
    <row r="813" spans="1:9" s="638" customFormat="1" ht="16.5" hidden="1" outlineLevel="1" thickBot="1" x14ac:dyDescent="0.3">
      <c r="A813" s="801">
        <v>3011</v>
      </c>
      <c r="B813" s="854" t="s">
        <v>99</v>
      </c>
      <c r="C813" s="825">
        <v>1</v>
      </c>
      <c r="D813" s="826">
        <v>1</v>
      </c>
      <c r="E813" s="805" t="s">
        <v>669</v>
      </c>
      <c r="F813" s="838" t="s">
        <v>670</v>
      </c>
      <c r="G813" s="878">
        <f>H813+I813</f>
        <v>0</v>
      </c>
      <c r="H813" s="878">
        <f>H815+H816</f>
        <v>0</v>
      </c>
      <c r="I813" s="878">
        <f>I815+I816</f>
        <v>0</v>
      </c>
    </row>
    <row r="814" spans="1:9" s="638" customFormat="1" ht="36.75" hidden="1" outlineLevel="1" thickBot="1" x14ac:dyDescent="0.3">
      <c r="A814" s="801"/>
      <c r="B814" s="802"/>
      <c r="C814" s="825"/>
      <c r="D814" s="826"/>
      <c r="E814" s="805" t="s">
        <v>12</v>
      </c>
      <c r="F814" s="806"/>
      <c r="G814" s="878"/>
      <c r="H814" s="878"/>
      <c r="I814" s="878"/>
    </row>
    <row r="815" spans="1:9" s="638" customFormat="1" ht="16.5" hidden="1" outlineLevel="1" thickBot="1" x14ac:dyDescent="0.3">
      <c r="A815" s="801"/>
      <c r="B815" s="802"/>
      <c r="C815" s="825"/>
      <c r="D815" s="826"/>
      <c r="E815" s="805" t="s">
        <v>13</v>
      </c>
      <c r="F815" s="806"/>
      <c r="G815" s="878">
        <f>H815+I815</f>
        <v>0</v>
      </c>
      <c r="H815" s="878"/>
      <c r="I815" s="878"/>
    </row>
    <row r="816" spans="1:9" s="638" customFormat="1" ht="16.5" hidden="1" outlineLevel="1" thickBot="1" x14ac:dyDescent="0.3">
      <c r="A816" s="801"/>
      <c r="B816" s="802"/>
      <c r="C816" s="825"/>
      <c r="D816" s="826"/>
      <c r="E816" s="805" t="s">
        <v>13</v>
      </c>
      <c r="F816" s="806"/>
      <c r="G816" s="878">
        <f>H816+I816</f>
        <v>0</v>
      </c>
      <c r="H816" s="878"/>
      <c r="I816" s="878"/>
    </row>
    <row r="817" spans="1:9" s="638" customFormat="1" ht="16.5" hidden="1" outlineLevel="1" thickBot="1" x14ac:dyDescent="0.3">
      <c r="A817" s="801">
        <v>3012</v>
      </c>
      <c r="B817" s="854" t="s">
        <v>99</v>
      </c>
      <c r="C817" s="825">
        <v>1</v>
      </c>
      <c r="D817" s="826">
        <v>2</v>
      </c>
      <c r="E817" s="805" t="s">
        <v>671</v>
      </c>
      <c r="F817" s="838" t="s">
        <v>672</v>
      </c>
      <c r="G817" s="878">
        <f>H817+I817</f>
        <v>0</v>
      </c>
      <c r="H817" s="878">
        <f>H819+H820</f>
        <v>0</v>
      </c>
      <c r="I817" s="878">
        <f>I819+I820</f>
        <v>0</v>
      </c>
    </row>
    <row r="818" spans="1:9" s="638" customFormat="1" ht="36.75" hidden="1" outlineLevel="1" thickBot="1" x14ac:dyDescent="0.3">
      <c r="A818" s="801"/>
      <c r="B818" s="802"/>
      <c r="C818" s="825"/>
      <c r="D818" s="826"/>
      <c r="E818" s="805" t="s">
        <v>12</v>
      </c>
      <c r="F818" s="806"/>
      <c r="G818" s="878"/>
      <c r="H818" s="878"/>
      <c r="I818" s="878"/>
    </row>
    <row r="819" spans="1:9" s="638" customFormat="1" ht="16.5" hidden="1" outlineLevel="1" thickBot="1" x14ac:dyDescent="0.3">
      <c r="A819" s="801"/>
      <c r="B819" s="802"/>
      <c r="C819" s="825"/>
      <c r="D819" s="826"/>
      <c r="E819" s="805"/>
      <c r="F819" s="806"/>
      <c r="G819" s="878">
        <f>H819+I819</f>
        <v>0</v>
      </c>
      <c r="H819" s="878"/>
      <c r="I819" s="878"/>
    </row>
    <row r="820" spans="1:9" s="638" customFormat="1" ht="16.5" hidden="1" outlineLevel="1" thickBot="1" x14ac:dyDescent="0.3">
      <c r="A820" s="801"/>
      <c r="B820" s="802"/>
      <c r="C820" s="825"/>
      <c r="D820" s="826"/>
      <c r="E820" s="805" t="s">
        <v>13</v>
      </c>
      <c r="F820" s="806"/>
      <c r="G820" s="878">
        <f>H820+I820</f>
        <v>0</v>
      </c>
      <c r="H820" s="878"/>
      <c r="I820" s="878"/>
    </row>
    <row r="821" spans="1:9" s="638" customFormat="1" ht="16.5" hidden="1" outlineLevel="1" thickBot="1" x14ac:dyDescent="0.3">
      <c r="A821" s="801">
        <v>3020</v>
      </c>
      <c r="B821" s="852" t="s">
        <v>99</v>
      </c>
      <c r="C821" s="828">
        <v>2</v>
      </c>
      <c r="D821" s="829">
        <v>0</v>
      </c>
      <c r="E821" s="830" t="s">
        <v>673</v>
      </c>
      <c r="F821" s="832" t="s">
        <v>674</v>
      </c>
      <c r="G821" s="878">
        <f>H821+I821</f>
        <v>0</v>
      </c>
      <c r="H821" s="878">
        <f>H823</f>
        <v>0</v>
      </c>
      <c r="I821" s="878">
        <f>I823</f>
        <v>0</v>
      </c>
    </row>
    <row r="822" spans="1:9" s="641" customFormat="1" ht="10.5" hidden="1" customHeight="1" outlineLevel="1" thickBot="1" x14ac:dyDescent="0.3">
      <c r="A822" s="801"/>
      <c r="B822" s="827"/>
      <c r="C822" s="828"/>
      <c r="D822" s="829"/>
      <c r="E822" s="805" t="s">
        <v>808</v>
      </c>
      <c r="F822" s="832"/>
      <c r="G822" s="878"/>
      <c r="H822" s="878"/>
      <c r="I822" s="878"/>
    </row>
    <row r="823" spans="1:9" s="638" customFormat="1" ht="16.5" hidden="1" outlineLevel="1" thickBot="1" x14ac:dyDescent="0.3">
      <c r="A823" s="801">
        <v>3021</v>
      </c>
      <c r="B823" s="854" t="s">
        <v>99</v>
      </c>
      <c r="C823" s="825">
        <v>2</v>
      </c>
      <c r="D823" s="826">
        <v>1</v>
      </c>
      <c r="E823" s="805" t="s">
        <v>673</v>
      </c>
      <c r="F823" s="838" t="s">
        <v>675</v>
      </c>
      <c r="G823" s="878">
        <f>H823+I823</f>
        <v>0</v>
      </c>
      <c r="H823" s="878">
        <f>H825+H826</f>
        <v>0</v>
      </c>
      <c r="I823" s="878">
        <f>I825+I826</f>
        <v>0</v>
      </c>
    </row>
    <row r="824" spans="1:9" s="638" customFormat="1" ht="36.75" hidden="1" outlineLevel="1" thickBot="1" x14ac:dyDescent="0.3">
      <c r="A824" s="801"/>
      <c r="B824" s="802"/>
      <c r="C824" s="825"/>
      <c r="D824" s="826"/>
      <c r="E824" s="805" t="s">
        <v>12</v>
      </c>
      <c r="F824" s="806"/>
      <c r="G824" s="878"/>
      <c r="H824" s="878"/>
      <c r="I824" s="878"/>
    </row>
    <row r="825" spans="1:9" s="638" customFormat="1" ht="16.5" hidden="1" outlineLevel="1" thickBot="1" x14ac:dyDescent="0.3">
      <c r="A825" s="801"/>
      <c r="B825" s="802"/>
      <c r="C825" s="825"/>
      <c r="D825" s="826"/>
      <c r="E825" s="805" t="s">
        <v>13</v>
      </c>
      <c r="F825" s="806"/>
      <c r="G825" s="878">
        <f>H825+I825</f>
        <v>0</v>
      </c>
      <c r="H825" s="878"/>
      <c r="I825" s="878"/>
    </row>
    <row r="826" spans="1:9" s="638" customFormat="1" ht="16.5" hidden="1" outlineLevel="1" thickBot="1" x14ac:dyDescent="0.3">
      <c r="A826" s="801"/>
      <c r="B826" s="802"/>
      <c r="C826" s="825"/>
      <c r="D826" s="826"/>
      <c r="E826" s="805" t="s">
        <v>13</v>
      </c>
      <c r="F826" s="806"/>
      <c r="G826" s="878">
        <f>H826+I826</f>
        <v>0</v>
      </c>
      <c r="H826" s="878"/>
      <c r="I826" s="878"/>
    </row>
    <row r="827" spans="1:9" s="638" customFormat="1" ht="16.5" hidden="1" outlineLevel="1" thickBot="1" x14ac:dyDescent="0.3">
      <c r="A827" s="801">
        <v>3030</v>
      </c>
      <c r="B827" s="852" t="s">
        <v>99</v>
      </c>
      <c r="C827" s="828">
        <v>3</v>
      </c>
      <c r="D827" s="829">
        <v>0</v>
      </c>
      <c r="E827" s="830" t="s">
        <v>676</v>
      </c>
      <c r="F827" s="832" t="s">
        <v>677</v>
      </c>
      <c r="G827" s="878">
        <f>H827+I827</f>
        <v>0</v>
      </c>
      <c r="H827" s="878">
        <f>H829</f>
        <v>0</v>
      </c>
      <c r="I827" s="878">
        <f>I829</f>
        <v>0</v>
      </c>
    </row>
    <row r="828" spans="1:9" s="641" customFormat="1" ht="10.5" hidden="1" customHeight="1" outlineLevel="1" thickBot="1" x14ac:dyDescent="0.3">
      <c r="A828" s="801"/>
      <c r="B828" s="827"/>
      <c r="C828" s="828"/>
      <c r="D828" s="829"/>
      <c r="E828" s="805" t="s">
        <v>808</v>
      </c>
      <c r="F828" s="832"/>
      <c r="G828" s="878"/>
      <c r="H828" s="878"/>
      <c r="I828" s="878"/>
    </row>
    <row r="829" spans="1:9" s="641" customFormat="1" ht="15" hidden="1" customHeight="1" outlineLevel="1" thickBot="1" x14ac:dyDescent="0.3">
      <c r="A829" s="801">
        <v>3031</v>
      </c>
      <c r="B829" s="854" t="s">
        <v>99</v>
      </c>
      <c r="C829" s="825">
        <v>3</v>
      </c>
      <c r="D829" s="826">
        <v>1</v>
      </c>
      <c r="E829" s="805" t="s">
        <v>676</v>
      </c>
      <c r="F829" s="832"/>
      <c r="G829" s="878">
        <f>H829+I829</f>
        <v>0</v>
      </c>
      <c r="H829" s="878">
        <f>H831+H832</f>
        <v>0</v>
      </c>
      <c r="I829" s="878">
        <f>I831+I832</f>
        <v>0</v>
      </c>
    </row>
    <row r="830" spans="1:9" s="638" customFormat="1" ht="36.75" hidden="1" outlineLevel="1" thickBot="1" x14ac:dyDescent="0.3">
      <c r="A830" s="801"/>
      <c r="B830" s="802"/>
      <c r="C830" s="825"/>
      <c r="D830" s="826"/>
      <c r="E830" s="805" t="s">
        <v>12</v>
      </c>
      <c r="F830" s="806"/>
      <c r="G830" s="878"/>
      <c r="H830" s="878"/>
      <c r="I830" s="878"/>
    </row>
    <row r="831" spans="1:9" s="638" customFormat="1" ht="16.5" hidden="1" outlineLevel="1" thickBot="1" x14ac:dyDescent="0.3">
      <c r="A831" s="801"/>
      <c r="B831" s="802"/>
      <c r="C831" s="825"/>
      <c r="D831" s="826"/>
      <c r="E831" s="805" t="s">
        <v>13</v>
      </c>
      <c r="F831" s="806"/>
      <c r="G831" s="878">
        <f>H831+I831</f>
        <v>0</v>
      </c>
      <c r="H831" s="878"/>
      <c r="I831" s="878"/>
    </row>
    <row r="832" spans="1:9" s="638" customFormat="1" ht="16.5" hidden="1" outlineLevel="1" thickBot="1" x14ac:dyDescent="0.3">
      <c r="A832" s="801"/>
      <c r="B832" s="802"/>
      <c r="C832" s="825"/>
      <c r="D832" s="826"/>
      <c r="E832" s="805" t="s">
        <v>13</v>
      </c>
      <c r="F832" s="806"/>
      <c r="G832" s="878">
        <f>H832+I832</f>
        <v>0</v>
      </c>
      <c r="H832" s="878"/>
      <c r="I832" s="878"/>
    </row>
    <row r="833" spans="1:9" s="638" customFormat="1" ht="16.5" hidden="1" outlineLevel="1" thickBot="1" x14ac:dyDescent="0.3">
      <c r="A833" s="801">
        <v>3040</v>
      </c>
      <c r="B833" s="852" t="s">
        <v>99</v>
      </c>
      <c r="C833" s="828">
        <v>4</v>
      </c>
      <c r="D833" s="829">
        <v>0</v>
      </c>
      <c r="E833" s="830" t="s">
        <v>678</v>
      </c>
      <c r="F833" s="832" t="s">
        <v>679</v>
      </c>
      <c r="G833" s="878">
        <f>H833+I833</f>
        <v>0</v>
      </c>
      <c r="H833" s="878">
        <f>H835</f>
        <v>0</v>
      </c>
      <c r="I833" s="878">
        <f>I835</f>
        <v>0</v>
      </c>
    </row>
    <row r="834" spans="1:9" s="641" customFormat="1" ht="10.5" hidden="1" customHeight="1" outlineLevel="1" thickBot="1" x14ac:dyDescent="0.3">
      <c r="A834" s="801"/>
      <c r="B834" s="827"/>
      <c r="C834" s="828"/>
      <c r="D834" s="829"/>
      <c r="E834" s="805" t="s">
        <v>808</v>
      </c>
      <c r="F834" s="832"/>
      <c r="G834" s="878"/>
      <c r="H834" s="878"/>
      <c r="I834" s="878"/>
    </row>
    <row r="835" spans="1:9" s="638" customFormat="1" ht="16.5" hidden="1" outlineLevel="1" thickBot="1" x14ac:dyDescent="0.3">
      <c r="A835" s="801">
        <v>3041</v>
      </c>
      <c r="B835" s="854" t="s">
        <v>99</v>
      </c>
      <c r="C835" s="825">
        <v>4</v>
      </c>
      <c r="D835" s="826">
        <v>1</v>
      </c>
      <c r="E835" s="805" t="s">
        <v>678</v>
      </c>
      <c r="F835" s="838" t="s">
        <v>680</v>
      </c>
      <c r="G835" s="878">
        <f>H835+I835</f>
        <v>0</v>
      </c>
      <c r="H835" s="878">
        <f>H837+H838</f>
        <v>0</v>
      </c>
      <c r="I835" s="878">
        <f>I837+I838</f>
        <v>0</v>
      </c>
    </row>
    <row r="836" spans="1:9" s="638" customFormat="1" ht="36.75" hidden="1" outlineLevel="1" thickBot="1" x14ac:dyDescent="0.3">
      <c r="A836" s="801"/>
      <c r="B836" s="802"/>
      <c r="C836" s="825"/>
      <c r="D836" s="826"/>
      <c r="E836" s="805" t="s">
        <v>12</v>
      </c>
      <c r="F836" s="806"/>
      <c r="G836" s="878"/>
      <c r="H836" s="878"/>
      <c r="I836" s="878"/>
    </row>
    <row r="837" spans="1:9" s="638" customFormat="1" ht="16.5" hidden="1" outlineLevel="1" thickBot="1" x14ac:dyDescent="0.3">
      <c r="A837" s="801"/>
      <c r="B837" s="802"/>
      <c r="C837" s="825"/>
      <c r="D837" s="826"/>
      <c r="E837" s="805" t="s">
        <v>13</v>
      </c>
      <c r="F837" s="806"/>
      <c r="G837" s="878">
        <f>H837+I837</f>
        <v>0</v>
      </c>
      <c r="H837" s="878"/>
      <c r="I837" s="878"/>
    </row>
    <row r="838" spans="1:9" s="638" customFormat="1" ht="16.5" hidden="1" outlineLevel="1" thickBot="1" x14ac:dyDescent="0.3">
      <c r="A838" s="801"/>
      <c r="B838" s="802"/>
      <c r="C838" s="825"/>
      <c r="D838" s="826"/>
      <c r="E838" s="805" t="s">
        <v>13</v>
      </c>
      <c r="F838" s="806"/>
      <c r="G838" s="878">
        <f>H838+I838</f>
        <v>0</v>
      </c>
      <c r="H838" s="878"/>
      <c r="I838" s="878"/>
    </row>
    <row r="839" spans="1:9" s="638" customFormat="1" ht="16.5" hidden="1" outlineLevel="1" thickBot="1" x14ac:dyDescent="0.3">
      <c r="A839" s="801">
        <v>3050</v>
      </c>
      <c r="B839" s="852" t="s">
        <v>99</v>
      </c>
      <c r="C839" s="828">
        <v>5</v>
      </c>
      <c r="D839" s="829">
        <v>0</v>
      </c>
      <c r="E839" s="830" t="s">
        <v>681</v>
      </c>
      <c r="F839" s="832" t="s">
        <v>682</v>
      </c>
      <c r="G839" s="878">
        <f>H839+I839</f>
        <v>0</v>
      </c>
      <c r="H839" s="878">
        <f>H841</f>
        <v>0</v>
      </c>
      <c r="I839" s="878">
        <f>I841</f>
        <v>0</v>
      </c>
    </row>
    <row r="840" spans="1:9" s="641" customFormat="1" ht="10.5" hidden="1" customHeight="1" outlineLevel="1" thickBot="1" x14ac:dyDescent="0.3">
      <c r="A840" s="801"/>
      <c r="B840" s="827"/>
      <c r="C840" s="828"/>
      <c r="D840" s="829"/>
      <c r="E840" s="805" t="s">
        <v>808</v>
      </c>
      <c r="F840" s="832"/>
      <c r="G840" s="878"/>
      <c r="H840" s="878"/>
      <c r="I840" s="878"/>
    </row>
    <row r="841" spans="1:9" s="638" customFormat="1" ht="16.5" hidden="1" outlineLevel="1" thickBot="1" x14ac:dyDescent="0.3">
      <c r="A841" s="801">
        <v>3051</v>
      </c>
      <c r="B841" s="854" t="s">
        <v>99</v>
      </c>
      <c r="C841" s="825">
        <v>5</v>
      </c>
      <c r="D841" s="826">
        <v>1</v>
      </c>
      <c r="E841" s="805" t="s">
        <v>681</v>
      </c>
      <c r="F841" s="838" t="s">
        <v>682</v>
      </c>
      <c r="G841" s="878">
        <f>H841+I841</f>
        <v>0</v>
      </c>
      <c r="H841" s="878">
        <f>H843+H844</f>
        <v>0</v>
      </c>
      <c r="I841" s="878">
        <f>I843+I844</f>
        <v>0</v>
      </c>
    </row>
    <row r="842" spans="1:9" s="638" customFormat="1" ht="36.75" hidden="1" outlineLevel="1" thickBot="1" x14ac:dyDescent="0.3">
      <c r="A842" s="801"/>
      <c r="B842" s="802"/>
      <c r="C842" s="825"/>
      <c r="D842" s="826"/>
      <c r="E842" s="805" t="s">
        <v>12</v>
      </c>
      <c r="F842" s="806"/>
      <c r="G842" s="878"/>
      <c r="H842" s="878"/>
      <c r="I842" s="878"/>
    </row>
    <row r="843" spans="1:9" s="638" customFormat="1" ht="16.5" hidden="1" outlineLevel="1" thickBot="1" x14ac:dyDescent="0.3">
      <c r="A843" s="801"/>
      <c r="B843" s="802"/>
      <c r="C843" s="825"/>
      <c r="D843" s="826"/>
      <c r="E843" s="805" t="s">
        <v>13</v>
      </c>
      <c r="F843" s="806"/>
      <c r="G843" s="878">
        <f>H843+I843</f>
        <v>0</v>
      </c>
      <c r="H843" s="878"/>
      <c r="I843" s="878"/>
    </row>
    <row r="844" spans="1:9" s="638" customFormat="1" ht="16.5" hidden="1" outlineLevel="1" thickBot="1" x14ac:dyDescent="0.3">
      <c r="A844" s="801"/>
      <c r="B844" s="802"/>
      <c r="C844" s="825"/>
      <c r="D844" s="826"/>
      <c r="E844" s="805" t="s">
        <v>13</v>
      </c>
      <c r="F844" s="806"/>
      <c r="G844" s="878">
        <f>H844+I844</f>
        <v>0</v>
      </c>
      <c r="H844" s="878"/>
      <c r="I844" s="878"/>
    </row>
    <row r="845" spans="1:9" s="638" customFormat="1" ht="16.5" hidden="1" outlineLevel="1" thickBot="1" x14ac:dyDescent="0.3">
      <c r="A845" s="801">
        <v>3060</v>
      </c>
      <c r="B845" s="852" t="s">
        <v>99</v>
      </c>
      <c r="C845" s="828">
        <v>6</v>
      </c>
      <c r="D845" s="829">
        <v>0</v>
      </c>
      <c r="E845" s="830" t="s">
        <v>683</v>
      </c>
      <c r="F845" s="832" t="s">
        <v>684</v>
      </c>
      <c r="G845" s="878">
        <f>H845+I845</f>
        <v>0</v>
      </c>
      <c r="H845" s="878">
        <f>H847</f>
        <v>0</v>
      </c>
      <c r="I845" s="878">
        <f>I847</f>
        <v>0</v>
      </c>
    </row>
    <row r="846" spans="1:9" s="641" customFormat="1" ht="10.5" hidden="1" customHeight="1" outlineLevel="1" thickBot="1" x14ac:dyDescent="0.3">
      <c r="A846" s="801"/>
      <c r="B846" s="827"/>
      <c r="C846" s="828"/>
      <c r="D846" s="829"/>
      <c r="E846" s="805" t="s">
        <v>808</v>
      </c>
      <c r="F846" s="832"/>
      <c r="G846" s="878"/>
      <c r="H846" s="878"/>
      <c r="I846" s="878"/>
    </row>
    <row r="847" spans="1:9" s="638" customFormat="1" ht="16.5" hidden="1" outlineLevel="1" thickBot="1" x14ac:dyDescent="0.3">
      <c r="A847" s="801">
        <v>3061</v>
      </c>
      <c r="B847" s="854" t="s">
        <v>99</v>
      </c>
      <c r="C847" s="825">
        <v>6</v>
      </c>
      <c r="D847" s="826">
        <v>1</v>
      </c>
      <c r="E847" s="805" t="s">
        <v>683</v>
      </c>
      <c r="F847" s="838" t="s">
        <v>684</v>
      </c>
      <c r="G847" s="878">
        <f>H847+I847</f>
        <v>0</v>
      </c>
      <c r="H847" s="878">
        <f>H849+H850</f>
        <v>0</v>
      </c>
      <c r="I847" s="878">
        <f>I849+I850</f>
        <v>0</v>
      </c>
    </row>
    <row r="848" spans="1:9" s="638" customFormat="1" ht="36.75" hidden="1" outlineLevel="1" thickBot="1" x14ac:dyDescent="0.3">
      <c r="A848" s="801"/>
      <c r="B848" s="802"/>
      <c r="C848" s="825"/>
      <c r="D848" s="826"/>
      <c r="E848" s="805" t="s">
        <v>12</v>
      </c>
      <c r="F848" s="806"/>
      <c r="G848" s="878"/>
      <c r="H848" s="878"/>
      <c r="I848" s="878"/>
    </row>
    <row r="849" spans="1:9" s="638" customFormat="1" ht="16.5" hidden="1" outlineLevel="1" thickBot="1" x14ac:dyDescent="0.3">
      <c r="A849" s="801"/>
      <c r="B849" s="802"/>
      <c r="C849" s="825"/>
      <c r="D849" s="826"/>
      <c r="E849" s="805" t="s">
        <v>13</v>
      </c>
      <c r="F849" s="806"/>
      <c r="G849" s="878">
        <f>H849+I849</f>
        <v>0</v>
      </c>
      <c r="H849" s="878"/>
      <c r="I849" s="878"/>
    </row>
    <row r="850" spans="1:9" s="638" customFormat="1" ht="16.5" hidden="1" outlineLevel="1" thickBot="1" x14ac:dyDescent="0.3">
      <c r="A850" s="801"/>
      <c r="B850" s="802"/>
      <c r="C850" s="825"/>
      <c r="D850" s="826"/>
      <c r="E850" s="805" t="s">
        <v>13</v>
      </c>
      <c r="F850" s="806"/>
      <c r="G850" s="878">
        <f>H850+I850</f>
        <v>0</v>
      </c>
      <c r="H850" s="878"/>
      <c r="I850" s="878"/>
    </row>
    <row r="851" spans="1:9" s="638" customFormat="1" ht="29.25" hidden="1" outlineLevel="1" thickBot="1" x14ac:dyDescent="0.3">
      <c r="A851" s="801">
        <v>3070</v>
      </c>
      <c r="B851" s="852" t="s">
        <v>99</v>
      </c>
      <c r="C851" s="828">
        <v>7</v>
      </c>
      <c r="D851" s="829">
        <v>0</v>
      </c>
      <c r="E851" s="830" t="s">
        <v>685</v>
      </c>
      <c r="F851" s="832" t="s">
        <v>686</v>
      </c>
      <c r="G851" s="878">
        <f>H851+I851</f>
        <v>0</v>
      </c>
      <c r="H851" s="878">
        <f>H853</f>
        <v>0</v>
      </c>
      <c r="I851" s="878">
        <f>I853</f>
        <v>0</v>
      </c>
    </row>
    <row r="852" spans="1:9" s="641" customFormat="1" ht="20.25" hidden="1" customHeight="1" outlineLevel="1" thickBot="1" x14ac:dyDescent="0.3">
      <c r="A852" s="801"/>
      <c r="B852" s="827"/>
      <c r="C852" s="828"/>
      <c r="D852" s="829"/>
      <c r="E852" s="805" t="s">
        <v>808</v>
      </c>
      <c r="F852" s="832"/>
      <c r="G852" s="878"/>
      <c r="H852" s="878"/>
      <c r="I852" s="878"/>
    </row>
    <row r="853" spans="1:9" s="638" customFormat="1" ht="14.25" customHeight="1" outlineLevel="1" thickBot="1" x14ac:dyDescent="0.3">
      <c r="A853" s="801">
        <v>3071</v>
      </c>
      <c r="B853" s="854" t="s">
        <v>99</v>
      </c>
      <c r="C853" s="825">
        <v>7</v>
      </c>
      <c r="D853" s="826">
        <v>1</v>
      </c>
      <c r="E853" s="805" t="s">
        <v>685</v>
      </c>
      <c r="F853" s="838" t="s">
        <v>688</v>
      </c>
      <c r="G853" s="878">
        <f>H853+I853</f>
        <v>0</v>
      </c>
      <c r="H853" s="878">
        <f>H855+H856</f>
        <v>0</v>
      </c>
      <c r="I853" s="878">
        <f>I855+I856</f>
        <v>0</v>
      </c>
    </row>
    <row r="854" spans="1:9" s="638" customFormat="1" ht="15" customHeight="1" outlineLevel="1" thickBot="1" x14ac:dyDescent="0.3">
      <c r="A854" s="801"/>
      <c r="B854" s="802"/>
      <c r="C854" s="825"/>
      <c r="D854" s="826"/>
      <c r="E854" s="805" t="s">
        <v>12</v>
      </c>
      <c r="F854" s="806"/>
      <c r="G854" s="878"/>
      <c r="H854" s="878"/>
      <c r="I854" s="878"/>
    </row>
    <row r="855" spans="1:9" s="638" customFormat="1" ht="17.25" customHeight="1" outlineLevel="1" thickBot="1" x14ac:dyDescent="0.3">
      <c r="A855" s="801"/>
      <c r="B855" s="802"/>
      <c r="C855" s="825"/>
      <c r="D855" s="826"/>
      <c r="E855" s="805" t="s">
        <v>13</v>
      </c>
      <c r="F855" s="806"/>
      <c r="G855" s="878">
        <f>H855+I855</f>
        <v>0</v>
      </c>
      <c r="H855" s="878"/>
      <c r="I855" s="878"/>
    </row>
    <row r="856" spans="1:9" s="638" customFormat="1" ht="18" customHeight="1" outlineLevel="1" thickBot="1" x14ac:dyDescent="0.3">
      <c r="A856" s="801"/>
      <c r="B856" s="802"/>
      <c r="C856" s="825"/>
      <c r="D856" s="826"/>
      <c r="E856" s="805" t="s">
        <v>13</v>
      </c>
      <c r="F856" s="806"/>
      <c r="G856" s="878">
        <f>H856+I856</f>
        <v>0</v>
      </c>
      <c r="H856" s="878"/>
      <c r="I856" s="878"/>
    </row>
    <row r="857" spans="1:9" s="638" customFormat="1" ht="13.5" customHeight="1" outlineLevel="1" thickBot="1" x14ac:dyDescent="0.3">
      <c r="A857" s="801">
        <v>3080</v>
      </c>
      <c r="B857" s="852" t="s">
        <v>99</v>
      </c>
      <c r="C857" s="828">
        <v>8</v>
      </c>
      <c r="D857" s="829">
        <v>0</v>
      </c>
      <c r="E857" s="830" t="s">
        <v>689</v>
      </c>
      <c r="F857" s="832" t="s">
        <v>690</v>
      </c>
      <c r="G857" s="878">
        <f>H857+I857</f>
        <v>0</v>
      </c>
      <c r="H857" s="878">
        <f>H859</f>
        <v>0</v>
      </c>
      <c r="I857" s="878">
        <f>I859</f>
        <v>0</v>
      </c>
    </row>
    <row r="858" spans="1:9" s="641" customFormat="1" ht="14.25" customHeight="1" outlineLevel="1" thickBot="1" x14ac:dyDescent="0.3">
      <c r="A858" s="801"/>
      <c r="B858" s="827"/>
      <c r="C858" s="828"/>
      <c r="D858" s="829"/>
      <c r="E858" s="805" t="s">
        <v>808</v>
      </c>
      <c r="F858" s="832"/>
      <c r="G858" s="878"/>
      <c r="H858" s="878"/>
      <c r="I858" s="878"/>
    </row>
    <row r="859" spans="1:9" s="638" customFormat="1" ht="13.5" customHeight="1" outlineLevel="1" thickBot="1" x14ac:dyDescent="0.3">
      <c r="A859" s="801">
        <v>3081</v>
      </c>
      <c r="B859" s="854" t="s">
        <v>99</v>
      </c>
      <c r="C859" s="825">
        <v>8</v>
      </c>
      <c r="D859" s="826">
        <v>1</v>
      </c>
      <c r="E859" s="805" t="s">
        <v>689</v>
      </c>
      <c r="F859" s="838" t="s">
        <v>691</v>
      </c>
      <c r="G859" s="878">
        <f>H859+I859</f>
        <v>0</v>
      </c>
      <c r="H859" s="878"/>
      <c r="I859" s="878">
        <f>I861</f>
        <v>0</v>
      </c>
    </row>
    <row r="860" spans="1:9" s="641" customFormat="1" ht="15.75" customHeight="1" outlineLevel="1" thickBot="1" x14ac:dyDescent="0.3">
      <c r="A860" s="801"/>
      <c r="B860" s="827"/>
      <c r="C860" s="828"/>
      <c r="D860" s="829"/>
      <c r="E860" s="805" t="s">
        <v>808</v>
      </c>
      <c r="F860" s="832"/>
      <c r="G860" s="878"/>
      <c r="H860" s="878"/>
      <c r="I860" s="878"/>
    </row>
    <row r="861" spans="1:9" s="638" customFormat="1" ht="29.25" thickBot="1" x14ac:dyDescent="0.3">
      <c r="A861" s="801">
        <v>3070</v>
      </c>
      <c r="B861" s="852" t="s">
        <v>99</v>
      </c>
      <c r="C861" s="828">
        <v>7</v>
      </c>
      <c r="D861" s="829">
        <v>0</v>
      </c>
      <c r="E861" s="830" t="s">
        <v>293</v>
      </c>
      <c r="F861" s="832" t="s">
        <v>693</v>
      </c>
      <c r="G861" s="709">
        <f>H861+I861</f>
        <v>25000</v>
      </c>
      <c r="H861" s="709">
        <f>H863+H867</f>
        <v>25000</v>
      </c>
      <c r="I861" s="879">
        <f>I863+I867</f>
        <v>0</v>
      </c>
    </row>
    <row r="862" spans="1:9" s="641" customFormat="1" ht="9.75" customHeight="1" thickBot="1" x14ac:dyDescent="0.3">
      <c r="A862" s="801"/>
      <c r="B862" s="827"/>
      <c r="C862" s="828"/>
      <c r="D862" s="829"/>
      <c r="E862" s="805" t="s">
        <v>808</v>
      </c>
      <c r="F862" s="832"/>
      <c r="G862" s="879"/>
      <c r="H862" s="879"/>
      <c r="I862" s="879"/>
    </row>
    <row r="863" spans="1:9" s="638" customFormat="1" ht="17.25" hidden="1" customHeight="1" thickBot="1" x14ac:dyDescent="0.3">
      <c r="A863" s="880">
        <v>3091</v>
      </c>
      <c r="B863" s="854" t="s">
        <v>99</v>
      </c>
      <c r="C863" s="881">
        <v>9</v>
      </c>
      <c r="D863" s="882">
        <v>1</v>
      </c>
      <c r="E863" s="883" t="s">
        <v>692</v>
      </c>
      <c r="F863" s="884" t="s">
        <v>694</v>
      </c>
      <c r="G863" s="879">
        <f>H863+I863</f>
        <v>0</v>
      </c>
      <c r="H863" s="879">
        <f>H865+H866</f>
        <v>0</v>
      </c>
      <c r="I863" s="879">
        <f>I865+I866</f>
        <v>0</v>
      </c>
    </row>
    <row r="864" spans="1:9" s="638" customFormat="1" ht="36.75" hidden="1" thickBot="1" x14ac:dyDescent="0.3">
      <c r="A864" s="801"/>
      <c r="B864" s="802"/>
      <c r="C864" s="825"/>
      <c r="D864" s="826"/>
      <c r="E864" s="805" t="s">
        <v>12</v>
      </c>
      <c r="F864" s="806"/>
      <c r="G864" s="879"/>
      <c r="H864" s="879"/>
      <c r="I864" s="879"/>
    </row>
    <row r="865" spans="1:15" s="638" customFormat="1" ht="16.5" hidden="1" thickBot="1" x14ac:dyDescent="0.3">
      <c r="A865" s="801"/>
      <c r="B865" s="802"/>
      <c r="C865" s="825"/>
      <c r="D865" s="826"/>
      <c r="E865" s="805" t="s">
        <v>13</v>
      </c>
      <c r="F865" s="806"/>
      <c r="G865" s="879">
        <f>H865+I865</f>
        <v>0</v>
      </c>
      <c r="H865" s="879"/>
      <c r="I865" s="879"/>
    </row>
    <row r="866" spans="1:15" s="638" customFormat="1" ht="16.5" hidden="1" thickBot="1" x14ac:dyDescent="0.3">
      <c r="A866" s="801"/>
      <c r="B866" s="802"/>
      <c r="C866" s="825"/>
      <c r="D866" s="826"/>
      <c r="E866" s="805" t="s">
        <v>13</v>
      </c>
      <c r="F866" s="806"/>
      <c r="G866" s="879">
        <f>H866+I866</f>
        <v>0</v>
      </c>
      <c r="H866" s="879"/>
      <c r="I866" s="879"/>
    </row>
    <row r="867" spans="1:15" s="638" customFormat="1" ht="30" customHeight="1" thickBot="1" x14ac:dyDescent="0.3">
      <c r="A867" s="880">
        <v>3071</v>
      </c>
      <c r="B867" s="854" t="s">
        <v>99</v>
      </c>
      <c r="C867" s="881">
        <v>7</v>
      </c>
      <c r="D867" s="882">
        <v>1</v>
      </c>
      <c r="E867" s="885" t="s">
        <v>293</v>
      </c>
      <c r="F867" s="884"/>
      <c r="G867" s="709">
        <f>H867+I867</f>
        <v>25000</v>
      </c>
      <c r="H867" s="709">
        <f>H869+H870</f>
        <v>25000</v>
      </c>
      <c r="I867" s="709">
        <f>I869+I870</f>
        <v>0</v>
      </c>
    </row>
    <row r="868" spans="1:15" s="638" customFormat="1" ht="36.75" thickBot="1" x14ac:dyDescent="0.3">
      <c r="A868" s="801"/>
      <c r="B868" s="802"/>
      <c r="C868" s="825"/>
      <c r="D868" s="826"/>
      <c r="E868" s="805" t="s">
        <v>12</v>
      </c>
      <c r="F868" s="806"/>
      <c r="G868" s="878"/>
      <c r="H868" s="878"/>
      <c r="I868" s="878"/>
      <c r="O868" s="635"/>
    </row>
    <row r="869" spans="1:15" s="638" customFormat="1" ht="23.25" customHeight="1" thickBot="1" x14ac:dyDescent="0.3">
      <c r="A869" s="801"/>
      <c r="B869" s="802"/>
      <c r="C869" s="825"/>
      <c r="D869" s="826"/>
      <c r="E869" s="805">
        <v>4729</v>
      </c>
      <c r="F869" s="806"/>
      <c r="G869" s="709">
        <f>H869+I869</f>
        <v>22000</v>
      </c>
      <c r="H869" s="709">
        <v>22000</v>
      </c>
      <c r="I869" s="879"/>
      <c r="O869" s="635"/>
    </row>
    <row r="870" spans="1:15" s="638" customFormat="1" ht="23.25" customHeight="1" thickBot="1" x14ac:dyDescent="0.3">
      <c r="A870" s="801"/>
      <c r="B870" s="802"/>
      <c r="C870" s="825"/>
      <c r="D870" s="826"/>
      <c r="E870" s="805" t="s">
        <v>972</v>
      </c>
      <c r="F870" s="806"/>
      <c r="G870" s="709">
        <f>H870+I870</f>
        <v>3000</v>
      </c>
      <c r="H870" s="709">
        <v>3000</v>
      </c>
      <c r="I870" s="879"/>
      <c r="O870" s="635"/>
    </row>
    <row r="871" spans="1:15" s="845" customFormat="1" ht="32.25" customHeight="1" thickBot="1" x14ac:dyDescent="0.25">
      <c r="A871" s="886">
        <v>3100</v>
      </c>
      <c r="B871" s="887" t="s">
        <v>100</v>
      </c>
      <c r="C871" s="887">
        <v>0</v>
      </c>
      <c r="D871" s="888">
        <v>0</v>
      </c>
      <c r="E871" s="889" t="s">
        <v>877</v>
      </c>
      <c r="F871" s="890"/>
      <c r="G871" s="621"/>
      <c r="H871" s="709">
        <f>H873</f>
        <v>350000</v>
      </c>
      <c r="I871" s="878">
        <f>I873</f>
        <v>0</v>
      </c>
      <c r="O871" s="631"/>
    </row>
    <row r="872" spans="1:15" s="638" customFormat="1" ht="15" customHeight="1" thickBot="1" x14ac:dyDescent="0.3">
      <c r="A872" s="880"/>
      <c r="B872" s="827"/>
      <c r="C872" s="847"/>
      <c r="D872" s="848"/>
      <c r="E872" s="805" t="s">
        <v>807</v>
      </c>
      <c r="F872" s="849"/>
      <c r="G872" s="878"/>
      <c r="H872" s="878"/>
      <c r="I872" s="878"/>
      <c r="O872" s="635"/>
    </row>
    <row r="873" spans="1:15" s="638" customFormat="1" ht="21.75" customHeight="1" thickBot="1" x14ac:dyDescent="0.3">
      <c r="A873" s="880">
        <v>3110</v>
      </c>
      <c r="B873" s="891" t="s">
        <v>100</v>
      </c>
      <c r="C873" s="891">
        <v>1</v>
      </c>
      <c r="D873" s="892">
        <v>0</v>
      </c>
      <c r="E873" s="875" t="s">
        <v>737</v>
      </c>
      <c r="F873" s="838"/>
      <c r="G873" s="709"/>
      <c r="H873" s="709">
        <f>H875</f>
        <v>350000</v>
      </c>
      <c r="I873" s="709">
        <f>I875</f>
        <v>0</v>
      </c>
      <c r="O873" s="635"/>
    </row>
    <row r="874" spans="1:15" s="641" customFormat="1" ht="16.5" customHeight="1" thickBot="1" x14ac:dyDescent="0.3">
      <c r="A874" s="880"/>
      <c r="B874" s="827"/>
      <c r="C874" s="828"/>
      <c r="D874" s="829"/>
      <c r="E874" s="805" t="s">
        <v>808</v>
      </c>
      <c r="F874" s="832"/>
      <c r="G874" s="709"/>
      <c r="H874" s="709"/>
      <c r="I874" s="709"/>
    </row>
    <row r="875" spans="1:15" s="638" customFormat="1" ht="16.5" thickBot="1" x14ac:dyDescent="0.3">
      <c r="A875" s="893">
        <v>3112</v>
      </c>
      <c r="B875" s="894" t="s">
        <v>100</v>
      </c>
      <c r="C875" s="894">
        <v>1</v>
      </c>
      <c r="D875" s="895">
        <v>2</v>
      </c>
      <c r="E875" s="896" t="s">
        <v>738</v>
      </c>
      <c r="F875" s="897"/>
      <c r="G875" s="709"/>
      <c r="H875" s="709">
        <f>SUM(H877:H878)</f>
        <v>350000</v>
      </c>
      <c r="I875" s="709">
        <f>SUM(I877:I878)</f>
        <v>0</v>
      </c>
    </row>
    <row r="876" spans="1:15" s="638" customFormat="1" ht="24.75" customHeight="1" thickBot="1" x14ac:dyDescent="0.3">
      <c r="A876" s="801"/>
      <c r="B876" s="802"/>
      <c r="C876" s="825"/>
      <c r="D876" s="826"/>
      <c r="E876" s="805" t="s">
        <v>12</v>
      </c>
      <c r="F876" s="806"/>
      <c r="G876" s="709"/>
      <c r="H876" s="709"/>
      <c r="I876" s="709"/>
    </row>
    <row r="877" spans="1:15" s="638" customFormat="1" ht="15" customHeight="1" thickBot="1" x14ac:dyDescent="0.3">
      <c r="A877" s="801"/>
      <c r="B877" s="802"/>
      <c r="C877" s="825"/>
      <c r="D877" s="826"/>
      <c r="E877" s="805">
        <v>4891</v>
      </c>
      <c r="F877" s="806"/>
      <c r="G877" s="709"/>
      <c r="H877" s="709">
        <f>Sheet1!F141</f>
        <v>350000</v>
      </c>
      <c r="I877" s="709"/>
    </row>
    <row r="878" spans="1:15" s="638" customFormat="1" ht="16.5" hidden="1" thickBot="1" x14ac:dyDescent="0.3">
      <c r="A878" s="801"/>
      <c r="B878" s="802"/>
      <c r="C878" s="825"/>
      <c r="D878" s="826"/>
      <c r="E878" s="805" t="s">
        <v>13</v>
      </c>
      <c r="F878" s="806"/>
      <c r="G878" s="878">
        <f>H878+I878</f>
        <v>0</v>
      </c>
      <c r="H878" s="621"/>
      <c r="I878" s="621"/>
    </row>
    <row r="879" spans="1:15" s="638" customFormat="1" x14ac:dyDescent="0.25">
      <c r="A879" s="898"/>
      <c r="B879" s="899"/>
      <c r="C879" s="900"/>
      <c r="D879" s="901"/>
      <c r="E879" s="902"/>
      <c r="F879" s="903"/>
    </row>
    <row r="880" spans="1:15" x14ac:dyDescent="0.25">
      <c r="B880" s="603"/>
      <c r="C880" s="600"/>
      <c r="D880" s="601"/>
    </row>
    <row r="881" spans="2:7" x14ac:dyDescent="0.25">
      <c r="B881" s="603"/>
      <c r="C881" s="600"/>
      <c r="D881" s="601"/>
      <c r="E881" s="81"/>
    </row>
    <row r="882" spans="2:7" x14ac:dyDescent="0.25">
      <c r="B882" s="603"/>
      <c r="C882" s="604"/>
      <c r="D882" s="605"/>
    </row>
    <row r="890" spans="2:7" ht="28.5" customHeight="1" x14ac:dyDescent="0.25">
      <c r="E890" s="1050"/>
      <c r="F890" s="1050"/>
      <c r="G890" s="1050"/>
    </row>
  </sheetData>
  <mergeCells count="12">
    <mergeCell ref="H5:I5"/>
    <mergeCell ref="E890:G890"/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</mergeCells>
  <phoneticPr fontId="0" type="noConversion"/>
  <pageMargins left="0" right="0" top="0.27559055118110237" bottom="0.43307086614173229" header="0.15748031496062992" footer="0.23622047244094491"/>
  <pageSetup paperSize="9" scale="95" firstPageNumber="2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հավելված</vt:lpstr>
      <vt:lpstr>Sheet1 (2)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'Sheet1 (2)'!Заголовки_для_печати</vt:lpstr>
      <vt:lpstr>Sheet2!Заголовки_для_печати</vt:lpstr>
      <vt:lpstr>Sheet3!Заголовки_для_печати</vt:lpstr>
      <vt:lpstr>Sheet6!Заголовки_для_печати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Anahit</cp:lastModifiedBy>
  <cp:lastPrinted>2023-12-26T12:52:47Z</cp:lastPrinted>
  <dcterms:created xsi:type="dcterms:W3CDTF">1996-10-14T23:33:28Z</dcterms:created>
  <dcterms:modified xsi:type="dcterms:W3CDTF">2023-12-28T07:37:18Z</dcterms:modified>
</cp:coreProperties>
</file>