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hit\Desktop\"/>
    </mc:Choice>
  </mc:AlternateContent>
  <xr:revisionPtr revIDLastSave="0" documentId="8_{FDBB205C-73B8-4629-BCA0-4E1D98DFF3D4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5">Sheet5!#REF!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9" i="7" l="1"/>
  <c r="H509" i="7"/>
  <c r="H399" i="7"/>
  <c r="H398" i="7"/>
  <c r="H397" i="7"/>
  <c r="E18" i="8"/>
  <c r="I132" i="7"/>
  <c r="H15" i="7" l="1"/>
  <c r="E16" i="4" s="1"/>
  <c r="E136" i="4"/>
  <c r="H655" i="7"/>
  <c r="G662" i="7"/>
  <c r="F184" i="4"/>
  <c r="E67" i="4"/>
  <c r="E66" i="4"/>
  <c r="E63" i="4"/>
  <c r="E57" i="4"/>
  <c r="E50" i="4"/>
  <c r="G454" i="7"/>
  <c r="G453" i="7"/>
  <c r="E117" i="8"/>
  <c r="E114" i="8" s="1"/>
  <c r="D121" i="8"/>
  <c r="E57" i="6" l="1"/>
  <c r="F91" i="2"/>
  <c r="I507" i="7"/>
  <c r="G519" i="7"/>
  <c r="G475" i="7"/>
  <c r="E60" i="4"/>
  <c r="H465" i="7"/>
  <c r="G473" i="7"/>
  <c r="F179" i="4"/>
  <c r="G680" i="7"/>
  <c r="H883" i="7"/>
  <c r="G887" i="7"/>
  <c r="E40" i="4"/>
  <c r="G36" i="7"/>
  <c r="E77" i="8"/>
  <c r="H507" i="7" l="1"/>
  <c r="E53" i="4"/>
  <c r="G472" i="7"/>
  <c r="G471" i="7"/>
  <c r="G468" i="7"/>
  <c r="H395" i="7"/>
  <c r="G404" i="7"/>
  <c r="G403" i="7"/>
  <c r="G401" i="7"/>
  <c r="G400" i="7"/>
  <c r="G398" i="7"/>
  <c r="I113" i="7" l="1"/>
  <c r="F183" i="4"/>
  <c r="E152" i="4"/>
  <c r="G511" i="7"/>
  <c r="G509" i="7"/>
  <c r="H604" i="7" l="1"/>
  <c r="F58" i="6" l="1"/>
  <c r="E142" i="2" l="1"/>
  <c r="E120" i="2"/>
  <c r="E16" i="2"/>
  <c r="F141" i="2" l="1"/>
  <c r="I389" i="7"/>
  <c r="H894" i="7" l="1"/>
  <c r="E26" i="8"/>
  <c r="E23" i="8" s="1"/>
  <c r="E21" i="8" s="1"/>
  <c r="I465" i="7" l="1"/>
  <c r="G481" i="7"/>
  <c r="E126" i="4" l="1"/>
  <c r="E56" i="4" l="1"/>
  <c r="G740" i="7"/>
  <c r="I727" i="7"/>
  <c r="G744" i="7"/>
  <c r="E54" i="6" l="1"/>
  <c r="D54" i="6" s="1"/>
  <c r="H260" i="7" l="1"/>
  <c r="G265" i="7"/>
  <c r="E119" i="4" l="1"/>
  <c r="F178" i="4"/>
  <c r="G479" i="7"/>
  <c r="F190" i="4"/>
  <c r="H484" i="7"/>
  <c r="G489" i="7"/>
  <c r="G746" i="7"/>
  <c r="E34" i="4"/>
  <c r="G30" i="7"/>
  <c r="I604" i="7"/>
  <c r="E39" i="4"/>
  <c r="E38" i="4"/>
  <c r="G35" i="7"/>
  <c r="E48" i="4"/>
  <c r="G21" i="7"/>
  <c r="F182" i="4"/>
  <c r="G491" i="7"/>
  <c r="G119" i="7"/>
  <c r="I623" i="7"/>
  <c r="G633" i="7"/>
  <c r="I677" i="7"/>
  <c r="G617" i="7"/>
  <c r="G742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7"/>
  <c r="I13" i="3" s="1"/>
  <c r="E87" i="4"/>
  <c r="I278" i="7"/>
  <c r="E127" i="2"/>
  <c r="E13" i="8"/>
  <c r="H634" i="7"/>
  <c r="G263" i="7"/>
  <c r="G47" i="7"/>
  <c r="E119" i="2" l="1"/>
  <c r="D117" i="8"/>
  <c r="I639" i="7"/>
  <c r="G44" i="7"/>
  <c r="H156" i="7"/>
  <c r="E44" i="4"/>
  <c r="E31" i="4"/>
  <c r="E30" i="4"/>
  <c r="E32" i="4"/>
  <c r="E49" i="4"/>
  <c r="E46" i="4"/>
  <c r="E33" i="4"/>
  <c r="G17" i="7"/>
  <c r="F189" i="4"/>
  <c r="E45" i="4"/>
  <c r="E29" i="4"/>
  <c r="E20" i="2"/>
  <c r="H727" i="7"/>
  <c r="H225" i="3"/>
  <c r="I484" i="7"/>
  <c r="I176" i="3" s="1"/>
  <c r="H173" i="3"/>
  <c r="H113" i="7"/>
  <c r="H13" i="7"/>
  <c r="D28" i="8"/>
  <c r="D26" i="8" s="1"/>
  <c r="G741" i="7" l="1"/>
  <c r="G679" i="7"/>
  <c r="G659" i="7"/>
  <c r="G658" i="7"/>
  <c r="G661" i="7"/>
  <c r="G657" i="7"/>
  <c r="H639" i="7"/>
  <c r="G654" i="7"/>
  <c r="G653" i="7"/>
  <c r="G652" i="7"/>
  <c r="G648" i="7"/>
  <c r="G644" i="7"/>
  <c r="G643" i="7"/>
  <c r="H623" i="7"/>
  <c r="G631" i="7"/>
  <c r="G628" i="7"/>
  <c r="G627" i="7"/>
  <c r="G626" i="7"/>
  <c r="G525" i="7"/>
  <c r="G493" i="7"/>
  <c r="G492" i="7"/>
  <c r="H176" i="3"/>
  <c r="G490" i="7"/>
  <c r="G488" i="7"/>
  <c r="I173" i="3"/>
  <c r="G480" i="7"/>
  <c r="G478" i="7"/>
  <c r="G477" i="7"/>
  <c r="G476" i="7"/>
  <c r="G474" i="7"/>
  <c r="G470" i="7"/>
  <c r="I395" i="7"/>
  <c r="I147" i="3" s="1"/>
  <c r="G408" i="7"/>
  <c r="G407" i="7"/>
  <c r="G406" i="7"/>
  <c r="G405" i="7"/>
  <c r="G399" i="7"/>
  <c r="I313" i="7"/>
  <c r="I116" i="3" s="1"/>
  <c r="I323" i="7"/>
  <c r="G326" i="7"/>
  <c r="G325" i="7"/>
  <c r="H278" i="7"/>
  <c r="G281" i="7"/>
  <c r="H186" i="7"/>
  <c r="G187" i="7"/>
  <c r="G188" i="7"/>
  <c r="G189" i="7"/>
  <c r="G135" i="7"/>
  <c r="G134" i="7"/>
  <c r="G132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18" i="7" l="1"/>
  <c r="G619" i="7"/>
  <c r="G620" i="7"/>
  <c r="G524" i="7"/>
  <c r="G316" i="7"/>
  <c r="G315" i="7"/>
  <c r="H313" i="7"/>
  <c r="G729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1" i="7" l="1"/>
  <c r="E91" i="4"/>
  <c r="G130" i="7"/>
  <c r="G743" i="7"/>
  <c r="I33" i="3" l="1"/>
  <c r="I31" i="3" s="1"/>
  <c r="G137" i="7"/>
  <c r="G138" i="7"/>
  <c r="D58" i="6"/>
  <c r="D42" i="2"/>
  <c r="D41" i="2"/>
  <c r="D50" i="4"/>
  <c r="D33" i="4"/>
  <c r="H52" i="3"/>
  <c r="H50" i="3" s="1"/>
  <c r="H13" i="3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499" i="7"/>
  <c r="G318" i="7"/>
  <c r="G319" i="7"/>
  <c r="G320" i="7"/>
  <c r="G321" i="7"/>
  <c r="G322" i="7"/>
  <c r="G323" i="7"/>
  <c r="D190" i="4"/>
  <c r="G136" i="7"/>
  <c r="G133" i="7"/>
  <c r="D44" i="4"/>
  <c r="D182" i="4"/>
  <c r="E111" i="2"/>
  <c r="D111" i="2" s="1"/>
  <c r="D84" i="2"/>
  <c r="D53" i="4"/>
  <c r="G186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15" i="7"/>
  <c r="G22" i="7"/>
  <c r="G23" i="7"/>
  <c r="E17" i="4" s="1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8" i="7"/>
  <c r="G129" i="7"/>
  <c r="H141" i="7"/>
  <c r="H139" i="7" s="1"/>
  <c r="I141" i="7"/>
  <c r="I139" i="7" s="1"/>
  <c r="G143" i="7"/>
  <c r="G144" i="7"/>
  <c r="H147" i="7"/>
  <c r="H145" i="7" s="1"/>
  <c r="I147" i="7"/>
  <c r="G149" i="7"/>
  <c r="G150" i="7"/>
  <c r="I151" i="7"/>
  <c r="G151" i="7" s="1"/>
  <c r="G153" i="7"/>
  <c r="G154" i="7"/>
  <c r="I160" i="7"/>
  <c r="I158" i="7" s="1"/>
  <c r="G158" i="7" s="1"/>
  <c r="G162" i="7"/>
  <c r="G163" i="7"/>
  <c r="I166" i="7"/>
  <c r="I164" i="7" s="1"/>
  <c r="G164" i="7" s="1"/>
  <c r="G168" i="7"/>
  <c r="G169" i="7"/>
  <c r="I172" i="7"/>
  <c r="G172" i="7" s="1"/>
  <c r="G174" i="7"/>
  <c r="G175" i="7"/>
  <c r="I182" i="7"/>
  <c r="I180" i="7" s="1"/>
  <c r="G184" i="7"/>
  <c r="H194" i="7"/>
  <c r="I194" i="7"/>
  <c r="G196" i="7"/>
  <c r="G197" i="7"/>
  <c r="H198" i="7"/>
  <c r="I198" i="7"/>
  <c r="G200" i="7"/>
  <c r="G201" i="7"/>
  <c r="H202" i="7"/>
  <c r="I202" i="7"/>
  <c r="G204" i="7"/>
  <c r="G205" i="7"/>
  <c r="H208" i="7"/>
  <c r="H206" i="7" s="1"/>
  <c r="I208" i="7"/>
  <c r="I206" i="7" s="1"/>
  <c r="G210" i="7"/>
  <c r="G211" i="7"/>
  <c r="H214" i="7"/>
  <c r="I214" i="7"/>
  <c r="G216" i="7"/>
  <c r="G217" i="7"/>
  <c r="H218" i="7"/>
  <c r="I218" i="7"/>
  <c r="G220" i="7"/>
  <c r="G221" i="7"/>
  <c r="H224" i="7"/>
  <c r="H222" i="7" s="1"/>
  <c r="I224" i="7"/>
  <c r="I222" i="7" s="1"/>
  <c r="G226" i="7"/>
  <c r="G227" i="7"/>
  <c r="H230" i="7"/>
  <c r="H228" i="7" s="1"/>
  <c r="I230" i="7"/>
  <c r="I228" i="7" s="1"/>
  <c r="G232" i="7"/>
  <c r="G233" i="7"/>
  <c r="H236" i="7"/>
  <c r="H234" i="7" s="1"/>
  <c r="I236" i="7"/>
  <c r="I234" i="7" s="1"/>
  <c r="G238" i="7"/>
  <c r="G239" i="7"/>
  <c r="H242" i="7"/>
  <c r="H240" i="7" s="1"/>
  <c r="I242" i="7"/>
  <c r="I240" i="7" s="1"/>
  <c r="G244" i="7"/>
  <c r="G245" i="7"/>
  <c r="H250" i="7"/>
  <c r="I250" i="7"/>
  <c r="G252" i="7"/>
  <c r="G253" i="7"/>
  <c r="H254" i="7"/>
  <c r="I254" i="7"/>
  <c r="G256" i="7"/>
  <c r="G257" i="7"/>
  <c r="H97" i="3"/>
  <c r="I260" i="7"/>
  <c r="G260" i="7" s="1"/>
  <c r="G262" i="7"/>
  <c r="G264" i="7"/>
  <c r="G266" i="7"/>
  <c r="G267" i="7"/>
  <c r="G268" i="7"/>
  <c r="G269" i="7"/>
  <c r="H270" i="7"/>
  <c r="I270" i="7"/>
  <c r="G272" i="7"/>
  <c r="G273" i="7"/>
  <c r="H274" i="7"/>
  <c r="I274" i="7"/>
  <c r="G276" i="7"/>
  <c r="G277" i="7"/>
  <c r="H100" i="3"/>
  <c r="I100" i="3"/>
  <c r="G280" i="7"/>
  <c r="G282" i="7"/>
  <c r="H285" i="7"/>
  <c r="I285" i="7"/>
  <c r="G287" i="7"/>
  <c r="G288" i="7"/>
  <c r="H289" i="7"/>
  <c r="I289" i="7"/>
  <c r="G291" i="7"/>
  <c r="G292" i="7"/>
  <c r="H293" i="7"/>
  <c r="I293" i="7"/>
  <c r="G295" i="7"/>
  <c r="G296" i="7"/>
  <c r="H299" i="7"/>
  <c r="I299" i="7"/>
  <c r="G301" i="7"/>
  <c r="G302" i="7"/>
  <c r="H303" i="7"/>
  <c r="I303" i="7"/>
  <c r="G305" i="7"/>
  <c r="G306" i="7"/>
  <c r="H307" i="7"/>
  <c r="I307" i="7"/>
  <c r="G309" i="7"/>
  <c r="G310" i="7"/>
  <c r="H116" i="3"/>
  <c r="G317" i="7"/>
  <c r="G324" i="7"/>
  <c r="H327" i="7"/>
  <c r="I327" i="7"/>
  <c r="G329" i="7"/>
  <c r="G330" i="7"/>
  <c r="H331" i="7"/>
  <c r="I331" i="7"/>
  <c r="G333" i="7"/>
  <c r="G334" i="7"/>
  <c r="H335" i="7"/>
  <c r="I335" i="7"/>
  <c r="G337" i="7"/>
  <c r="G338" i="7"/>
  <c r="H339" i="7"/>
  <c r="I339" i="7"/>
  <c r="G341" i="7"/>
  <c r="G342" i="7"/>
  <c r="H345" i="7"/>
  <c r="H343" i="7" s="1"/>
  <c r="I345" i="7"/>
  <c r="I343" i="7" s="1"/>
  <c r="G347" i="7"/>
  <c r="G348" i="7"/>
  <c r="H351" i="7"/>
  <c r="I351" i="7"/>
  <c r="G353" i="7"/>
  <c r="G354" i="7"/>
  <c r="H355" i="7"/>
  <c r="I355" i="7"/>
  <c r="G357" i="7"/>
  <c r="G358" i="7"/>
  <c r="H359" i="7"/>
  <c r="I359" i="7"/>
  <c r="G361" i="7"/>
  <c r="G362" i="7"/>
  <c r="H363" i="7"/>
  <c r="I363" i="7"/>
  <c r="G365" i="7"/>
  <c r="G366" i="7"/>
  <c r="H369" i="7"/>
  <c r="I369" i="7"/>
  <c r="G371" i="7"/>
  <c r="G372" i="7"/>
  <c r="H373" i="7"/>
  <c r="I373" i="7"/>
  <c r="G375" i="7"/>
  <c r="G376" i="7"/>
  <c r="H377" i="7"/>
  <c r="I377" i="7"/>
  <c r="G379" i="7"/>
  <c r="G380" i="7"/>
  <c r="H381" i="7"/>
  <c r="I381" i="7"/>
  <c r="G383" i="7"/>
  <c r="G384" i="7"/>
  <c r="H387" i="7"/>
  <c r="H385" i="7" s="1"/>
  <c r="G390" i="7"/>
  <c r="H393" i="7"/>
  <c r="I393" i="7"/>
  <c r="G397" i="7"/>
  <c r="G402" i="7"/>
  <c r="H411" i="7"/>
  <c r="H409" i="7" s="1"/>
  <c r="I411" i="7"/>
  <c r="I409" i="7" s="1"/>
  <c r="G413" i="7"/>
  <c r="G414" i="7"/>
  <c r="H417" i="7"/>
  <c r="H415" i="7" s="1"/>
  <c r="I417" i="7"/>
  <c r="I415" i="7" s="1"/>
  <c r="G419" i="7"/>
  <c r="G420" i="7"/>
  <c r="H423" i="7"/>
  <c r="I423" i="7"/>
  <c r="I421" i="7" s="1"/>
  <c r="G425" i="7"/>
  <c r="G426" i="7"/>
  <c r="H429" i="7"/>
  <c r="H427" i="7" s="1"/>
  <c r="I429" i="7"/>
  <c r="I427" i="7" s="1"/>
  <c r="G431" i="7"/>
  <c r="G432" i="7"/>
  <c r="H435" i="7"/>
  <c r="I435" i="7"/>
  <c r="I433" i="7" s="1"/>
  <c r="G437" i="7"/>
  <c r="G438" i="7"/>
  <c r="H443" i="7"/>
  <c r="H441" i="7" s="1"/>
  <c r="I443" i="7"/>
  <c r="I441" i="7" s="1"/>
  <c r="G445" i="7"/>
  <c r="G446" i="7"/>
  <c r="H449" i="7"/>
  <c r="H447" i="7" s="1"/>
  <c r="I449" i="7"/>
  <c r="I447" i="7" s="1"/>
  <c r="G451" i="7"/>
  <c r="G452" i="7"/>
  <c r="G455" i="7"/>
  <c r="G456" i="7"/>
  <c r="G457" i="7"/>
  <c r="G458" i="7"/>
  <c r="G459" i="7"/>
  <c r="G460" i="7"/>
  <c r="G461" i="7"/>
  <c r="G462" i="7"/>
  <c r="H463" i="7"/>
  <c r="I463" i="7"/>
  <c r="G467" i="7"/>
  <c r="G469" i="7"/>
  <c r="I482" i="7"/>
  <c r="G486" i="7"/>
  <c r="G487" i="7"/>
  <c r="H496" i="7"/>
  <c r="H494" i="7" s="1"/>
  <c r="I496" i="7"/>
  <c r="I494" i="7" s="1"/>
  <c r="G498" i="7"/>
  <c r="H182" i="3"/>
  <c r="I505" i="7"/>
  <c r="G510" i="7"/>
  <c r="G512" i="7"/>
  <c r="G513" i="7"/>
  <c r="G514" i="7"/>
  <c r="G515" i="7"/>
  <c r="G516" i="7"/>
  <c r="G517" i="7"/>
  <c r="G518" i="7"/>
  <c r="G520" i="7"/>
  <c r="G521" i="7"/>
  <c r="G522" i="7"/>
  <c r="G523" i="7"/>
  <c r="H530" i="7"/>
  <c r="I530" i="7"/>
  <c r="G532" i="7"/>
  <c r="G533" i="7"/>
  <c r="H534" i="7"/>
  <c r="I534" i="7"/>
  <c r="G536" i="7"/>
  <c r="G537" i="7"/>
  <c r="H538" i="7"/>
  <c r="I538" i="7"/>
  <c r="G540" i="7"/>
  <c r="G541" i="7"/>
  <c r="H544" i="7"/>
  <c r="I544" i="7"/>
  <c r="G546" i="7"/>
  <c r="G547" i="7"/>
  <c r="H548" i="7"/>
  <c r="I548" i="7"/>
  <c r="G550" i="7"/>
  <c r="G551" i="7"/>
  <c r="H552" i="7"/>
  <c r="I552" i="7"/>
  <c r="G554" i="7"/>
  <c r="G555" i="7"/>
  <c r="H556" i="7"/>
  <c r="I556" i="7"/>
  <c r="G558" i="7"/>
  <c r="G559" i="7"/>
  <c r="H562" i="7"/>
  <c r="I562" i="7"/>
  <c r="G564" i="7"/>
  <c r="G565" i="7"/>
  <c r="H566" i="7"/>
  <c r="I566" i="7"/>
  <c r="G568" i="7"/>
  <c r="G569" i="7"/>
  <c r="H570" i="7"/>
  <c r="I570" i="7"/>
  <c r="G572" i="7"/>
  <c r="G573" i="7"/>
  <c r="H574" i="7"/>
  <c r="I574" i="7"/>
  <c r="G576" i="7"/>
  <c r="G577" i="7"/>
  <c r="H580" i="7"/>
  <c r="H578" i="7" s="1"/>
  <c r="I580" i="7"/>
  <c r="I578" i="7" s="1"/>
  <c r="G582" i="7"/>
  <c r="G583" i="7"/>
  <c r="H586" i="7"/>
  <c r="I586" i="7"/>
  <c r="I584" i="7" s="1"/>
  <c r="G588" i="7"/>
  <c r="G589" i="7"/>
  <c r="H592" i="7"/>
  <c r="I592" i="7"/>
  <c r="G594" i="7"/>
  <c r="G595" i="7"/>
  <c r="H596" i="7"/>
  <c r="H211" i="3" s="1"/>
  <c r="G211" i="3" s="1"/>
  <c r="I596" i="7"/>
  <c r="G598" i="7"/>
  <c r="G599" i="7"/>
  <c r="H602" i="7"/>
  <c r="I602" i="7"/>
  <c r="I216" i="3" s="1"/>
  <c r="I214" i="3" s="1"/>
  <c r="G606" i="7"/>
  <c r="G607" i="7"/>
  <c r="G608" i="7"/>
  <c r="G609" i="7"/>
  <c r="G610" i="7"/>
  <c r="G611" i="7"/>
  <c r="G612" i="7"/>
  <c r="G613" i="7"/>
  <c r="G614" i="7"/>
  <c r="G616" i="7"/>
  <c r="I219" i="3"/>
  <c r="G625" i="7"/>
  <c r="G629" i="7"/>
  <c r="G630" i="7"/>
  <c r="G632" i="7"/>
  <c r="I634" i="7"/>
  <c r="G635" i="7"/>
  <c r="G636" i="7"/>
  <c r="G637" i="7"/>
  <c r="G638" i="7"/>
  <c r="I221" i="3"/>
  <c r="G641" i="7"/>
  <c r="G642" i="7"/>
  <c r="G645" i="7"/>
  <c r="G646" i="7"/>
  <c r="G647" i="7"/>
  <c r="G649" i="7"/>
  <c r="G650" i="7"/>
  <c r="G655" i="7"/>
  <c r="G660" i="7"/>
  <c r="H663" i="7"/>
  <c r="H223" i="3" s="1"/>
  <c r="I663" i="7"/>
  <c r="I223" i="3" s="1"/>
  <c r="G665" i="7"/>
  <c r="G666" i="7"/>
  <c r="G667" i="7"/>
  <c r="G668" i="7"/>
  <c r="G669" i="7"/>
  <c r="G670" i="7"/>
  <c r="G671" i="7"/>
  <c r="G672" i="7"/>
  <c r="H673" i="7"/>
  <c r="I673" i="7"/>
  <c r="G675" i="7"/>
  <c r="G676" i="7"/>
  <c r="G681" i="7"/>
  <c r="G682" i="7"/>
  <c r="H685" i="7"/>
  <c r="I685" i="7"/>
  <c r="G687" i="7"/>
  <c r="G688" i="7"/>
  <c r="H689" i="7"/>
  <c r="I689" i="7"/>
  <c r="G691" i="7"/>
  <c r="G692" i="7"/>
  <c r="H693" i="7"/>
  <c r="I693" i="7"/>
  <c r="G695" i="7"/>
  <c r="G696" i="7"/>
  <c r="H699" i="7"/>
  <c r="I699" i="7"/>
  <c r="G701" i="7"/>
  <c r="G702" i="7"/>
  <c r="H703" i="7"/>
  <c r="I703" i="7"/>
  <c r="G705" i="7"/>
  <c r="G706" i="7"/>
  <c r="H707" i="7"/>
  <c r="I707" i="7"/>
  <c r="G709" i="7"/>
  <c r="G710" i="7"/>
  <c r="H713" i="7"/>
  <c r="H711" i="7" s="1"/>
  <c r="I713" i="7"/>
  <c r="I711" i="7" s="1"/>
  <c r="G715" i="7"/>
  <c r="G716" i="7"/>
  <c r="H719" i="7"/>
  <c r="H717" i="7" s="1"/>
  <c r="I719" i="7"/>
  <c r="I717" i="7" s="1"/>
  <c r="G721" i="7"/>
  <c r="G722" i="7"/>
  <c r="I246" i="3"/>
  <c r="I244" i="3" s="1"/>
  <c r="G730" i="7"/>
  <c r="G731" i="7"/>
  <c r="G732" i="7"/>
  <c r="G733" i="7"/>
  <c r="G734" i="7"/>
  <c r="G735" i="7"/>
  <c r="G736" i="7"/>
  <c r="G737" i="7"/>
  <c r="G738" i="7"/>
  <c r="G739" i="7"/>
  <c r="G745" i="7"/>
  <c r="H747" i="7"/>
  <c r="I747" i="7"/>
  <c r="G748" i="7"/>
  <c r="G749" i="7"/>
  <c r="G750" i="7"/>
  <c r="G752" i="7"/>
  <c r="H753" i="7"/>
  <c r="I753" i="7"/>
  <c r="G754" i="7"/>
  <c r="G755" i="7"/>
  <c r="G756" i="7"/>
  <c r="H757" i="7"/>
  <c r="I757" i="7"/>
  <c r="G758" i="7"/>
  <c r="G759" i="7"/>
  <c r="G760" i="7"/>
  <c r="G762" i="7"/>
  <c r="H763" i="7"/>
  <c r="I763" i="7"/>
  <c r="G764" i="7"/>
  <c r="G765" i="7"/>
  <c r="G766" i="7"/>
  <c r="H767" i="7"/>
  <c r="I767" i="7"/>
  <c r="G768" i="7"/>
  <c r="G769" i="7"/>
  <c r="G770" i="7"/>
  <c r="G772" i="7"/>
  <c r="H773" i="7"/>
  <c r="I773" i="7"/>
  <c r="G774" i="7"/>
  <c r="G775" i="7"/>
  <c r="G776" i="7"/>
  <c r="H777" i="7"/>
  <c r="I777" i="7"/>
  <c r="G778" i="7"/>
  <c r="G779" i="7"/>
  <c r="G780" i="7"/>
  <c r="G781" i="7"/>
  <c r="H785" i="7"/>
  <c r="H272" i="3" s="1"/>
  <c r="G787" i="7"/>
  <c r="G788" i="7"/>
  <c r="G789" i="7"/>
  <c r="G790" i="7"/>
  <c r="G791" i="7"/>
  <c r="G792" i="7"/>
  <c r="G793" i="7"/>
  <c r="G794" i="7"/>
  <c r="G795" i="7"/>
  <c r="G796" i="7"/>
  <c r="I797" i="7"/>
  <c r="G797" i="7" s="1"/>
  <c r="G799" i="7"/>
  <c r="G800" i="7"/>
  <c r="I803" i="7"/>
  <c r="G803" i="7" s="1"/>
  <c r="G805" i="7"/>
  <c r="G806" i="7"/>
  <c r="I809" i="7"/>
  <c r="I807" i="7" s="1"/>
  <c r="G811" i="7"/>
  <c r="G812" i="7"/>
  <c r="I815" i="7"/>
  <c r="I813" i="7" s="1"/>
  <c r="G813" i="7" s="1"/>
  <c r="G817" i="7"/>
  <c r="G818" i="7"/>
  <c r="G819" i="7"/>
  <c r="G820" i="7"/>
  <c r="G821" i="7"/>
  <c r="G822" i="7"/>
  <c r="G823" i="7"/>
  <c r="G824" i="7"/>
  <c r="H829" i="7"/>
  <c r="I829" i="7"/>
  <c r="G831" i="7"/>
  <c r="G832" i="7"/>
  <c r="H833" i="7"/>
  <c r="H278" i="3" s="1"/>
  <c r="I833" i="7"/>
  <c r="G835" i="7"/>
  <c r="G836" i="7"/>
  <c r="H839" i="7"/>
  <c r="H837" i="7" s="1"/>
  <c r="I839" i="7"/>
  <c r="I837" i="7" s="1"/>
  <c r="G841" i="7"/>
  <c r="G842" i="7"/>
  <c r="H845" i="7"/>
  <c r="H843" i="7" s="1"/>
  <c r="I845" i="7"/>
  <c r="I843" i="7" s="1"/>
  <c r="G847" i="7"/>
  <c r="G848" i="7"/>
  <c r="H851" i="7"/>
  <c r="H849" i="7" s="1"/>
  <c r="I851" i="7"/>
  <c r="I849" i="7" s="1"/>
  <c r="G853" i="7"/>
  <c r="G854" i="7"/>
  <c r="H857" i="7"/>
  <c r="H855" i="7" s="1"/>
  <c r="I857" i="7"/>
  <c r="I855" i="7" s="1"/>
  <c r="G859" i="7"/>
  <c r="G860" i="7"/>
  <c r="H863" i="7"/>
  <c r="H861" i="7" s="1"/>
  <c r="I863" i="7"/>
  <c r="I861" i="7" s="1"/>
  <c r="G865" i="7"/>
  <c r="G866" i="7"/>
  <c r="H869" i="7"/>
  <c r="H867" i="7" s="1"/>
  <c r="I869" i="7"/>
  <c r="I867" i="7" s="1"/>
  <c r="G871" i="7"/>
  <c r="G872" i="7"/>
  <c r="H873" i="7"/>
  <c r="H879" i="7"/>
  <c r="I879" i="7"/>
  <c r="G881" i="7"/>
  <c r="G882" i="7"/>
  <c r="I883" i="7"/>
  <c r="I304" i="3" s="1"/>
  <c r="G885" i="7"/>
  <c r="E138" i="4" s="1"/>
  <c r="G886" i="7"/>
  <c r="I892" i="7"/>
  <c r="I890" i="7" s="1"/>
  <c r="I888" i="7" s="1"/>
  <c r="H892" i="7"/>
  <c r="H890" i="7" s="1"/>
  <c r="H888" i="7" s="1"/>
  <c r="G895" i="7"/>
  <c r="H301" i="3"/>
  <c r="E22" i="4"/>
  <c r="D22" i="4" s="1"/>
  <c r="D24" i="4"/>
  <c r="D61" i="6"/>
  <c r="D70" i="2"/>
  <c r="G279" i="3" l="1"/>
  <c r="G83" i="3"/>
  <c r="I258" i="7"/>
  <c r="I97" i="3"/>
  <c r="I95" i="3" s="1"/>
  <c r="H208" i="3"/>
  <c r="G208" i="3" s="1"/>
  <c r="D17" i="4"/>
  <c r="D122" i="2"/>
  <c r="E95" i="2"/>
  <c r="I439" i="7"/>
  <c r="I311" i="7"/>
  <c r="I120" i="3"/>
  <c r="G120" i="3" s="1"/>
  <c r="H621" i="7"/>
  <c r="I225" i="3"/>
  <c r="G225" i="3" s="1"/>
  <c r="I621" i="7"/>
  <c r="G282" i="3"/>
  <c r="I183" i="3"/>
  <c r="G157" i="3"/>
  <c r="D25" i="2"/>
  <c r="E22" i="2"/>
  <c r="G248" i="3"/>
  <c r="D101" i="2"/>
  <c r="D13" i="2"/>
  <c r="F215" i="4"/>
  <c r="F213" i="4" s="1"/>
  <c r="F206" i="4" s="1"/>
  <c r="G639" i="7"/>
  <c r="E65" i="4"/>
  <c r="D65" i="4" s="1"/>
  <c r="D31" i="4"/>
  <c r="G100" i="3"/>
  <c r="G160" i="7"/>
  <c r="F52" i="6"/>
  <c r="D52" i="6" s="1"/>
  <c r="I72" i="7"/>
  <c r="I24" i="3" s="1"/>
  <c r="I20" i="3" s="1"/>
  <c r="G28" i="3"/>
  <c r="G236" i="3"/>
  <c r="G226" i="3"/>
  <c r="G34" i="3"/>
  <c r="D67" i="4"/>
  <c r="I827" i="7"/>
  <c r="H560" i="7"/>
  <c r="G166" i="7"/>
  <c r="D121" i="4"/>
  <c r="G147" i="7"/>
  <c r="I801" i="7"/>
  <c r="G801" i="7" s="1"/>
  <c r="G309" i="3"/>
  <c r="G857" i="7"/>
  <c r="G773" i="7"/>
  <c r="G592" i="7"/>
  <c r="G552" i="7"/>
  <c r="G548" i="7"/>
  <c r="G534" i="7"/>
  <c r="G373" i="7"/>
  <c r="G363" i="7"/>
  <c r="G331" i="7"/>
  <c r="G297" i="3"/>
  <c r="G196" i="3"/>
  <c r="G154" i="3"/>
  <c r="G130" i="3"/>
  <c r="G86" i="3"/>
  <c r="G60" i="3"/>
  <c r="G879" i="7"/>
  <c r="I145" i="7"/>
  <c r="G145" i="7" s="1"/>
  <c r="G171" i="3"/>
  <c r="H63" i="3"/>
  <c r="G185" i="3"/>
  <c r="G25" i="3"/>
  <c r="H683" i="7"/>
  <c r="I560" i="7"/>
  <c r="H212" i="7"/>
  <c r="G449" i="7"/>
  <c r="G851" i="7"/>
  <c r="G303" i="7"/>
  <c r="I297" i="7"/>
  <c r="D152" i="4"/>
  <c r="H11" i="7"/>
  <c r="D169" i="4"/>
  <c r="G252" i="3"/>
  <c r="G16" i="3"/>
  <c r="G443" i="7"/>
  <c r="G711" i="7"/>
  <c r="G291" i="3"/>
  <c r="G285" i="3"/>
  <c r="G264" i="3"/>
  <c r="G151" i="3"/>
  <c r="G148" i="3"/>
  <c r="G53" i="3"/>
  <c r="D60" i="4"/>
  <c r="G307" i="7"/>
  <c r="G293" i="7"/>
  <c r="G274" i="7"/>
  <c r="G270" i="7"/>
  <c r="G254" i="7"/>
  <c r="G198" i="7"/>
  <c r="G194" i="7"/>
  <c r="D33" i="6"/>
  <c r="G256" i="3"/>
  <c r="G160" i="3"/>
  <c r="I143" i="3"/>
  <c r="G47" i="3"/>
  <c r="I367" i="7"/>
  <c r="I63" i="3"/>
  <c r="I45" i="3"/>
  <c r="H783" i="7"/>
  <c r="G677" i="7"/>
  <c r="D80" i="6"/>
  <c r="F21" i="6"/>
  <c r="D21" i="6" s="1"/>
  <c r="G177" i="3"/>
  <c r="G165" i="3"/>
  <c r="G313" i="7"/>
  <c r="G124" i="3"/>
  <c r="D66" i="4"/>
  <c r="G757" i="7"/>
  <c r="H751" i="7"/>
  <c r="H761" i="7"/>
  <c r="I761" i="7"/>
  <c r="I771" i="7"/>
  <c r="G507" i="7"/>
  <c r="E103" i="4"/>
  <c r="E93" i="4" s="1"/>
  <c r="D93" i="4" s="1"/>
  <c r="E36" i="4"/>
  <c r="D36" i="4" s="1"/>
  <c r="E144" i="4"/>
  <c r="D144" i="4" s="1"/>
  <c r="D38" i="4"/>
  <c r="I877" i="7"/>
  <c r="I875" i="7" s="1"/>
  <c r="I873" i="7" s="1"/>
  <c r="G873" i="7" s="1"/>
  <c r="I542" i="7"/>
  <c r="I528" i="7"/>
  <c r="H297" i="7"/>
  <c r="I170" i="3"/>
  <c r="I168" i="3" s="1"/>
  <c r="D109" i="4"/>
  <c r="G327" i="7"/>
  <c r="H192" i="7"/>
  <c r="H505" i="7"/>
  <c r="G505" i="7" s="1"/>
  <c r="G429" i="7"/>
  <c r="G719" i="7"/>
  <c r="G242" i="7"/>
  <c r="G809" i="7"/>
  <c r="E31" i="6"/>
  <c r="E19" i="6" s="1"/>
  <c r="E13" i="6" s="1"/>
  <c r="E52" i="2"/>
  <c r="D52" i="2" s="1"/>
  <c r="G596" i="7"/>
  <c r="H590" i="7"/>
  <c r="G494" i="7"/>
  <c r="G484" i="7"/>
  <c r="G435" i="7"/>
  <c r="G423" i="7"/>
  <c r="G411" i="7"/>
  <c r="G381" i="7"/>
  <c r="G377" i="7"/>
  <c r="G369" i="7"/>
  <c r="G355" i="7"/>
  <c r="G58" i="7"/>
  <c r="G52" i="7"/>
  <c r="G48" i="7"/>
  <c r="F31" i="6"/>
  <c r="G202" i="3"/>
  <c r="G190" i="3"/>
  <c r="G101" i="3"/>
  <c r="G77" i="3"/>
  <c r="G70" i="3"/>
  <c r="G56" i="3"/>
  <c r="H283" i="7"/>
  <c r="D30" i="4"/>
  <c r="D16" i="4"/>
  <c r="D107" i="4"/>
  <c r="G863" i="7"/>
  <c r="H221" i="3"/>
  <c r="G221" i="3" s="1"/>
  <c r="I182" i="3"/>
  <c r="I180" i="3" s="1"/>
  <c r="I725" i="7"/>
  <c r="G417" i="7"/>
  <c r="G707" i="7"/>
  <c r="G703" i="7"/>
  <c r="G693" i="7"/>
  <c r="G689" i="7"/>
  <c r="G673" i="7"/>
  <c r="G634" i="7"/>
  <c r="I590" i="7"/>
  <c r="G586" i="7"/>
  <c r="G574" i="7"/>
  <c r="G570" i="7"/>
  <c r="G566" i="7"/>
  <c r="G562" i="7"/>
  <c r="G556" i="7"/>
  <c r="G544" i="7"/>
  <c r="G538" i="7"/>
  <c r="G335" i="7"/>
  <c r="G218" i="7"/>
  <c r="G202" i="7"/>
  <c r="I192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1" i="7"/>
  <c r="H349" i="7"/>
  <c r="G121" i="3"/>
  <c r="G109" i="3"/>
  <c r="G80" i="3"/>
  <c r="G73" i="3"/>
  <c r="G65" i="3"/>
  <c r="I174" i="3"/>
  <c r="G174" i="3" s="1"/>
  <c r="G176" i="3"/>
  <c r="G52" i="3"/>
  <c r="D63" i="4"/>
  <c r="G180" i="7"/>
  <c r="I178" i="7"/>
  <c r="G182" i="7"/>
  <c r="H72" i="7"/>
  <c r="E133" i="4"/>
  <c r="D133" i="4" s="1"/>
  <c r="D138" i="4"/>
  <c r="I301" i="3"/>
  <c r="G301" i="3" s="1"/>
  <c r="G304" i="3"/>
  <c r="G343" i="7"/>
  <c r="H827" i="7"/>
  <c r="I697" i="7"/>
  <c r="I683" i="7"/>
  <c r="H528" i="7"/>
  <c r="I212" i="7"/>
  <c r="H24" i="3"/>
  <c r="H20" i="3" s="1"/>
  <c r="H180" i="3"/>
  <c r="H367" i="7"/>
  <c r="G753" i="7"/>
  <c r="G580" i="7"/>
  <c r="H248" i="7"/>
  <c r="I170" i="7"/>
  <c r="G170" i="7" s="1"/>
  <c r="H433" i="7"/>
  <c r="G433" i="7" s="1"/>
  <c r="F185" i="4"/>
  <c r="D185" i="4" s="1"/>
  <c r="G345" i="7"/>
  <c r="H482" i="7"/>
  <c r="G482" i="7" s="1"/>
  <c r="H542" i="7"/>
  <c r="H222" i="3"/>
  <c r="G222" i="3" s="1"/>
  <c r="G604" i="7"/>
  <c r="G285" i="7"/>
  <c r="G395" i="7"/>
  <c r="G699" i="7"/>
  <c r="G829" i="7"/>
  <c r="G107" i="7"/>
  <c r="G883" i="7"/>
  <c r="H877" i="7"/>
  <c r="H296" i="3" s="1"/>
  <c r="H294" i="3" s="1"/>
  <c r="G294" i="3" s="1"/>
  <c r="G855" i="7"/>
  <c r="H771" i="7"/>
  <c r="G767" i="7"/>
  <c r="G763" i="7"/>
  <c r="I751" i="7"/>
  <c r="G747" i="7"/>
  <c r="G717" i="7"/>
  <c r="G359" i="7"/>
  <c r="I349" i="7"/>
  <c r="G339" i="7"/>
  <c r="G299" i="7"/>
  <c r="G289" i="7"/>
  <c r="I283" i="7"/>
  <c r="G278" i="7"/>
  <c r="I248" i="7"/>
  <c r="G250" i="7"/>
  <c r="G240" i="7"/>
  <c r="G230" i="7"/>
  <c r="G222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3" i="7"/>
  <c r="G393" i="7"/>
  <c r="G105" i="7"/>
  <c r="G99" i="7"/>
  <c r="H311" i="7"/>
  <c r="E51" i="4"/>
  <c r="D51" i="4" s="1"/>
  <c r="G101" i="7"/>
  <c r="G208" i="7"/>
  <c r="H258" i="7"/>
  <c r="G685" i="7"/>
  <c r="G496" i="7"/>
  <c r="G141" i="7"/>
  <c r="H584" i="7"/>
  <c r="G584" i="7" s="1"/>
  <c r="G869" i="7"/>
  <c r="G465" i="7"/>
  <c r="G777" i="7"/>
  <c r="H421" i="7"/>
  <c r="G421" i="7" s="1"/>
  <c r="G214" i="7"/>
  <c r="G530" i="7"/>
  <c r="G713" i="7"/>
  <c r="G663" i="7"/>
  <c r="G833" i="7"/>
  <c r="I111" i="7"/>
  <c r="G236" i="7"/>
  <c r="G845" i="7"/>
  <c r="G351" i="7"/>
  <c r="G839" i="7"/>
  <c r="G224" i="7"/>
  <c r="G815" i="7"/>
  <c r="H170" i="3"/>
  <c r="H697" i="7"/>
  <c r="E54" i="4"/>
  <c r="D54" i="4" s="1"/>
  <c r="G427" i="7"/>
  <c r="G228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2" i="7"/>
  <c r="G578" i="7"/>
  <c r="G447" i="7"/>
  <c r="G415" i="7"/>
  <c r="H114" i="3"/>
  <c r="G116" i="3"/>
  <c r="H95" i="3"/>
  <c r="G234" i="7"/>
  <c r="G206" i="7"/>
  <c r="G837" i="7"/>
  <c r="G807" i="7"/>
  <c r="H219" i="3"/>
  <c r="G623" i="7"/>
  <c r="G441" i="7"/>
  <c r="G409" i="7"/>
  <c r="I391" i="7"/>
  <c r="H42" i="3"/>
  <c r="G139" i="7"/>
  <c r="E66" i="6"/>
  <c r="H11" i="3"/>
  <c r="G867" i="7"/>
  <c r="G849" i="7"/>
  <c r="G843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0" i="7"/>
  <c r="H439" i="7"/>
  <c r="H246" i="7"/>
  <c r="G621" i="7"/>
  <c r="G751" i="7"/>
  <c r="F19" i="6"/>
  <c r="F13" i="6" s="1"/>
  <c r="D13" i="6" s="1"/>
  <c r="G63" i="3"/>
  <c r="G297" i="7"/>
  <c r="G95" i="3"/>
  <c r="G560" i="7"/>
  <c r="G827" i="7"/>
  <c r="G72" i="7"/>
  <c r="G697" i="7"/>
  <c r="G182" i="3"/>
  <c r="I190" i="7"/>
  <c r="G212" i="7"/>
  <c r="G683" i="7"/>
  <c r="G875" i="7"/>
  <c r="H190" i="7"/>
  <c r="G180" i="3"/>
  <c r="D103" i="4"/>
  <c r="G45" i="3"/>
  <c r="I785" i="7"/>
  <c r="I783" i="7" s="1"/>
  <c r="G258" i="7"/>
  <c r="G283" i="7"/>
  <c r="G877" i="7"/>
  <c r="G367" i="7"/>
  <c r="G528" i="7"/>
  <c r="G761" i="7"/>
  <c r="E148" i="4"/>
  <c r="D148" i="4" s="1"/>
  <c r="H526" i="7"/>
  <c r="I600" i="7"/>
  <c r="G349" i="7"/>
  <c r="G771" i="7"/>
  <c r="I11" i="7"/>
  <c r="G11" i="7" s="1"/>
  <c r="G590" i="7"/>
  <c r="E127" i="4"/>
  <c r="D127" i="4" s="1"/>
  <c r="D57" i="4"/>
  <c r="G13" i="7"/>
  <c r="H391" i="7"/>
  <c r="H147" i="3" s="1"/>
  <c r="H145" i="3" s="1"/>
  <c r="D74" i="6"/>
  <c r="H825" i="7"/>
  <c r="I11" i="3"/>
  <c r="G11" i="3" s="1"/>
  <c r="G192" i="7"/>
  <c r="D31" i="6"/>
  <c r="G56" i="7"/>
  <c r="I526" i="7"/>
  <c r="H246" i="3"/>
  <c r="E58" i="4"/>
  <c r="D58" i="4" s="1"/>
  <c r="D43" i="4"/>
  <c r="G20" i="3"/>
  <c r="I163" i="3"/>
  <c r="I273" i="3"/>
  <c r="G24" i="3"/>
  <c r="H89" i="3"/>
  <c r="I825" i="7"/>
  <c r="G311" i="7"/>
  <c r="G542" i="7"/>
  <c r="E14" i="4"/>
  <c r="E61" i="2"/>
  <c r="I176" i="7"/>
  <c r="G178" i="7"/>
  <c r="E27" i="4"/>
  <c r="D27" i="4" s="1"/>
  <c r="G248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26" i="7"/>
  <c r="I9" i="7"/>
  <c r="I272" i="3"/>
  <c r="I270" i="3" s="1"/>
  <c r="G190" i="7"/>
  <c r="G273" i="3"/>
  <c r="E142" i="4"/>
  <c r="D142" i="4" s="1"/>
  <c r="G785" i="7"/>
  <c r="G825" i="7"/>
  <c r="G13" i="3"/>
  <c r="G147" i="3"/>
  <c r="G391" i="7"/>
  <c r="I9" i="3"/>
  <c r="H725" i="7"/>
  <c r="H723" i="7" s="1"/>
  <c r="G727" i="7"/>
  <c r="G145" i="3"/>
  <c r="H143" i="3"/>
  <c r="G143" i="3" s="1"/>
  <c r="G439" i="7"/>
  <c r="E12" i="4"/>
  <c r="D14" i="4"/>
  <c r="D61" i="2"/>
  <c r="I156" i="7"/>
  <c r="G156" i="7" s="1"/>
  <c r="G176" i="7"/>
  <c r="E25" i="4"/>
  <c r="H244" i="3"/>
  <c r="G246" i="3"/>
  <c r="H163" i="3"/>
  <c r="G168" i="3"/>
  <c r="D20" i="2"/>
  <c r="H37" i="3"/>
  <c r="G39" i="3"/>
  <c r="G600" i="7"/>
  <c r="I723" i="7"/>
  <c r="G783" i="7"/>
  <c r="I139" i="3"/>
  <c r="G142" i="3"/>
  <c r="H212" i="3"/>
  <c r="G212" i="3" s="1"/>
  <c r="G214" i="3"/>
  <c r="D25" i="4" l="1"/>
  <c r="G163" i="3"/>
  <c r="G725" i="7"/>
  <c r="D87" i="4"/>
  <c r="G272" i="3"/>
  <c r="D12" i="4"/>
  <c r="F214" i="7"/>
  <c r="G244" i="3"/>
  <c r="H242" i="3"/>
  <c r="D8" i="2"/>
  <c r="D10" i="2"/>
  <c r="G389" i="7"/>
  <c r="I387" i="7"/>
  <c r="G37" i="3"/>
  <c r="I242" i="3"/>
  <c r="G270" i="3"/>
  <c r="G139" i="3"/>
  <c r="E85" i="4" l="1"/>
  <c r="E83" i="4" s="1"/>
  <c r="E10" i="4" s="1"/>
  <c r="E8" i="4" s="1"/>
  <c r="G723" i="7"/>
  <c r="D179" i="4"/>
  <c r="F175" i="4"/>
  <c r="G242" i="3"/>
  <c r="G387" i="7"/>
  <c r="I385" i="7"/>
  <c r="I246" i="7" s="1"/>
  <c r="I8" i="7" s="1"/>
  <c r="D85" i="4" l="1"/>
  <c r="D83" i="4"/>
  <c r="D175" i="4"/>
  <c r="F173" i="4"/>
  <c r="G385" i="7"/>
  <c r="I89" i="3" l="1"/>
  <c r="D10" i="4"/>
  <c r="D173" i="4"/>
  <c r="F171" i="4"/>
  <c r="G246" i="7"/>
  <c r="I8" i="3" l="1"/>
  <c r="G89" i="3"/>
  <c r="F8" i="4"/>
  <c r="D171" i="4"/>
  <c r="D8" i="4" l="1"/>
  <c r="E10" i="5"/>
  <c r="F9" i="6" s="1"/>
  <c r="F64" i="6" s="1"/>
  <c r="F41" i="6" s="1"/>
  <c r="F11" i="6" s="1"/>
  <c r="H111" i="7" l="1"/>
  <c r="G111" i="7" s="1"/>
  <c r="G113" i="7"/>
  <c r="H33" i="3"/>
  <c r="H31" i="3" s="1"/>
  <c r="H9" i="7" l="1"/>
  <c r="H8" i="7" s="1"/>
  <c r="G8" i="7" s="1"/>
  <c r="H9" i="3"/>
  <c r="G31" i="3"/>
  <c r="G33" i="3"/>
  <c r="G9" i="7" l="1"/>
  <c r="G9" i="3"/>
  <c r="H8" i="3"/>
  <c r="G8" i="3" l="1"/>
  <c r="D10" i="5"/>
  <c r="E9" i="6" l="1"/>
  <c r="E64" i="6" s="1"/>
  <c r="D64" i="6" s="1"/>
  <c r="C10" i="5"/>
  <c r="D9" i="6" s="1"/>
  <c r="E41" i="6" l="1"/>
  <c r="E11" i="6" s="1"/>
  <c r="D11" i="6" s="1"/>
  <c r="D41" i="6" l="1"/>
</calcChain>
</file>

<file path=xl/sharedStrings.xml><?xml version="1.0" encoding="utf-8"?>
<sst xmlns="http://schemas.openxmlformats.org/spreadsheetml/2006/main" count="3082" uniqueCount="1109">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</sst>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0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0" fontId="22" fillId="10" borderId="0" xfId="0" applyFont="1" applyFill="1" applyAlignment="1">
      <alignment horizontal="lef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0"/>
  <sheetViews>
    <sheetView workbookViewId="0">
      <selection activeCell="E85" sqref="E85"/>
    </sheetView>
  </sheetViews>
  <sheetFormatPr defaultRowHeight="14.25" x14ac:dyDescent="0.2"/>
  <cols>
    <col min="1" max="1" width="8.42578125" style="665" customWidth="1"/>
    <col min="2" max="2" width="51.7109375" style="665" customWidth="1"/>
    <col min="3" max="3" width="11.140625" style="665" customWidth="1"/>
    <col min="4" max="4" width="11.5703125" style="766" customWidth="1"/>
    <col min="5" max="5" width="11.42578125" style="766" customWidth="1"/>
    <col min="6" max="6" width="12.28515625" style="766" customWidth="1"/>
    <col min="7" max="9" width="9.140625" style="665"/>
    <col min="10" max="10" width="11.7109375" style="665" customWidth="1"/>
    <col min="11" max="11" width="9.140625" style="665"/>
    <col min="12" max="12" width="12.5703125" style="665" customWidth="1"/>
    <col min="13" max="15" width="9.140625" style="665"/>
    <col min="16" max="16" width="11.140625" style="665" customWidth="1"/>
    <col min="17" max="256" width="9.140625" style="665"/>
    <col min="257" max="257" width="8.42578125" style="665" customWidth="1"/>
    <col min="258" max="258" width="57" style="665" customWidth="1"/>
    <col min="259" max="259" width="11.140625" style="665" customWidth="1"/>
    <col min="260" max="260" width="11.5703125" style="665" customWidth="1"/>
    <col min="261" max="261" width="11.42578125" style="665" customWidth="1"/>
    <col min="262" max="262" width="10" style="665" customWidth="1"/>
    <col min="263" max="512" width="9.140625" style="665"/>
    <col min="513" max="513" width="8.42578125" style="665" customWidth="1"/>
    <col min="514" max="514" width="57" style="665" customWidth="1"/>
    <col min="515" max="515" width="11.140625" style="665" customWidth="1"/>
    <col min="516" max="516" width="11.5703125" style="665" customWidth="1"/>
    <col min="517" max="517" width="11.42578125" style="665" customWidth="1"/>
    <col min="518" max="518" width="10" style="665" customWidth="1"/>
    <col min="519" max="768" width="9.140625" style="665"/>
    <col min="769" max="769" width="8.42578125" style="665" customWidth="1"/>
    <col min="770" max="770" width="57" style="665" customWidth="1"/>
    <col min="771" max="771" width="11.140625" style="665" customWidth="1"/>
    <col min="772" max="772" width="11.5703125" style="665" customWidth="1"/>
    <col min="773" max="773" width="11.42578125" style="665" customWidth="1"/>
    <col min="774" max="774" width="10" style="665" customWidth="1"/>
    <col min="775" max="1024" width="9.140625" style="665"/>
    <col min="1025" max="1025" width="8.42578125" style="665" customWidth="1"/>
    <col min="1026" max="1026" width="57" style="665" customWidth="1"/>
    <col min="1027" max="1027" width="11.140625" style="665" customWidth="1"/>
    <col min="1028" max="1028" width="11.5703125" style="665" customWidth="1"/>
    <col min="1029" max="1029" width="11.42578125" style="665" customWidth="1"/>
    <col min="1030" max="1030" width="10" style="665" customWidth="1"/>
    <col min="1031" max="1280" width="9.140625" style="665"/>
    <col min="1281" max="1281" width="8.42578125" style="665" customWidth="1"/>
    <col min="1282" max="1282" width="57" style="665" customWidth="1"/>
    <col min="1283" max="1283" width="11.140625" style="665" customWidth="1"/>
    <col min="1284" max="1284" width="11.5703125" style="665" customWidth="1"/>
    <col min="1285" max="1285" width="11.42578125" style="665" customWidth="1"/>
    <col min="1286" max="1286" width="10" style="665" customWidth="1"/>
    <col min="1287" max="1536" width="9.140625" style="665"/>
    <col min="1537" max="1537" width="8.42578125" style="665" customWidth="1"/>
    <col min="1538" max="1538" width="57" style="665" customWidth="1"/>
    <col min="1539" max="1539" width="11.140625" style="665" customWidth="1"/>
    <col min="1540" max="1540" width="11.5703125" style="665" customWidth="1"/>
    <col min="1541" max="1541" width="11.42578125" style="665" customWidth="1"/>
    <col min="1542" max="1542" width="10" style="665" customWidth="1"/>
    <col min="1543" max="1792" width="9.140625" style="665"/>
    <col min="1793" max="1793" width="8.42578125" style="665" customWidth="1"/>
    <col min="1794" max="1794" width="57" style="665" customWidth="1"/>
    <col min="1795" max="1795" width="11.140625" style="665" customWidth="1"/>
    <col min="1796" max="1796" width="11.5703125" style="665" customWidth="1"/>
    <col min="1797" max="1797" width="11.42578125" style="665" customWidth="1"/>
    <col min="1798" max="1798" width="10" style="665" customWidth="1"/>
    <col min="1799" max="2048" width="9.140625" style="665"/>
    <col min="2049" max="2049" width="8.42578125" style="665" customWidth="1"/>
    <col min="2050" max="2050" width="57" style="665" customWidth="1"/>
    <col min="2051" max="2051" width="11.140625" style="665" customWidth="1"/>
    <col min="2052" max="2052" width="11.5703125" style="665" customWidth="1"/>
    <col min="2053" max="2053" width="11.42578125" style="665" customWidth="1"/>
    <col min="2054" max="2054" width="10" style="665" customWidth="1"/>
    <col min="2055" max="2304" width="9.140625" style="665"/>
    <col min="2305" max="2305" width="8.42578125" style="665" customWidth="1"/>
    <col min="2306" max="2306" width="57" style="665" customWidth="1"/>
    <col min="2307" max="2307" width="11.140625" style="665" customWidth="1"/>
    <col min="2308" max="2308" width="11.5703125" style="665" customWidth="1"/>
    <col min="2309" max="2309" width="11.42578125" style="665" customWidth="1"/>
    <col min="2310" max="2310" width="10" style="665" customWidth="1"/>
    <col min="2311" max="2560" width="9.140625" style="665"/>
    <col min="2561" max="2561" width="8.42578125" style="665" customWidth="1"/>
    <col min="2562" max="2562" width="57" style="665" customWidth="1"/>
    <col min="2563" max="2563" width="11.140625" style="665" customWidth="1"/>
    <col min="2564" max="2564" width="11.5703125" style="665" customWidth="1"/>
    <col min="2565" max="2565" width="11.42578125" style="665" customWidth="1"/>
    <col min="2566" max="2566" width="10" style="665" customWidth="1"/>
    <col min="2567" max="2816" width="9.140625" style="665"/>
    <col min="2817" max="2817" width="8.42578125" style="665" customWidth="1"/>
    <col min="2818" max="2818" width="57" style="665" customWidth="1"/>
    <col min="2819" max="2819" width="11.140625" style="665" customWidth="1"/>
    <col min="2820" max="2820" width="11.5703125" style="665" customWidth="1"/>
    <col min="2821" max="2821" width="11.42578125" style="665" customWidth="1"/>
    <col min="2822" max="2822" width="10" style="665" customWidth="1"/>
    <col min="2823" max="3072" width="9.140625" style="665"/>
    <col min="3073" max="3073" width="8.42578125" style="665" customWidth="1"/>
    <col min="3074" max="3074" width="57" style="665" customWidth="1"/>
    <col min="3075" max="3075" width="11.140625" style="665" customWidth="1"/>
    <col min="3076" max="3076" width="11.5703125" style="665" customWidth="1"/>
    <col min="3077" max="3077" width="11.42578125" style="665" customWidth="1"/>
    <col min="3078" max="3078" width="10" style="665" customWidth="1"/>
    <col min="3079" max="3328" width="9.140625" style="665"/>
    <col min="3329" max="3329" width="8.42578125" style="665" customWidth="1"/>
    <col min="3330" max="3330" width="57" style="665" customWidth="1"/>
    <col min="3331" max="3331" width="11.140625" style="665" customWidth="1"/>
    <col min="3332" max="3332" width="11.5703125" style="665" customWidth="1"/>
    <col min="3333" max="3333" width="11.42578125" style="665" customWidth="1"/>
    <col min="3334" max="3334" width="10" style="665" customWidth="1"/>
    <col min="3335" max="3584" width="9.140625" style="665"/>
    <col min="3585" max="3585" width="8.42578125" style="665" customWidth="1"/>
    <col min="3586" max="3586" width="57" style="665" customWidth="1"/>
    <col min="3587" max="3587" width="11.140625" style="665" customWidth="1"/>
    <col min="3588" max="3588" width="11.5703125" style="665" customWidth="1"/>
    <col min="3589" max="3589" width="11.42578125" style="665" customWidth="1"/>
    <col min="3590" max="3590" width="10" style="665" customWidth="1"/>
    <col min="3591" max="3840" width="9.140625" style="665"/>
    <col min="3841" max="3841" width="8.42578125" style="665" customWidth="1"/>
    <col min="3842" max="3842" width="57" style="665" customWidth="1"/>
    <col min="3843" max="3843" width="11.140625" style="665" customWidth="1"/>
    <col min="3844" max="3844" width="11.5703125" style="665" customWidth="1"/>
    <col min="3845" max="3845" width="11.42578125" style="665" customWidth="1"/>
    <col min="3846" max="3846" width="10" style="665" customWidth="1"/>
    <col min="3847" max="4096" width="9.140625" style="665"/>
    <col min="4097" max="4097" width="8.42578125" style="665" customWidth="1"/>
    <col min="4098" max="4098" width="57" style="665" customWidth="1"/>
    <col min="4099" max="4099" width="11.140625" style="665" customWidth="1"/>
    <col min="4100" max="4100" width="11.5703125" style="665" customWidth="1"/>
    <col min="4101" max="4101" width="11.42578125" style="665" customWidth="1"/>
    <col min="4102" max="4102" width="10" style="665" customWidth="1"/>
    <col min="4103" max="4352" width="9.140625" style="665"/>
    <col min="4353" max="4353" width="8.42578125" style="665" customWidth="1"/>
    <col min="4354" max="4354" width="57" style="665" customWidth="1"/>
    <col min="4355" max="4355" width="11.140625" style="665" customWidth="1"/>
    <col min="4356" max="4356" width="11.5703125" style="665" customWidth="1"/>
    <col min="4357" max="4357" width="11.42578125" style="665" customWidth="1"/>
    <col min="4358" max="4358" width="10" style="665" customWidth="1"/>
    <col min="4359" max="4608" width="9.140625" style="665"/>
    <col min="4609" max="4609" width="8.42578125" style="665" customWidth="1"/>
    <col min="4610" max="4610" width="57" style="665" customWidth="1"/>
    <col min="4611" max="4611" width="11.140625" style="665" customWidth="1"/>
    <col min="4612" max="4612" width="11.5703125" style="665" customWidth="1"/>
    <col min="4613" max="4613" width="11.42578125" style="665" customWidth="1"/>
    <col min="4614" max="4614" width="10" style="665" customWidth="1"/>
    <col min="4615" max="4864" width="9.140625" style="665"/>
    <col min="4865" max="4865" width="8.42578125" style="665" customWidth="1"/>
    <col min="4866" max="4866" width="57" style="665" customWidth="1"/>
    <col min="4867" max="4867" width="11.140625" style="665" customWidth="1"/>
    <col min="4868" max="4868" width="11.5703125" style="665" customWidth="1"/>
    <col min="4869" max="4869" width="11.42578125" style="665" customWidth="1"/>
    <col min="4870" max="4870" width="10" style="665" customWidth="1"/>
    <col min="4871" max="5120" width="9.140625" style="665"/>
    <col min="5121" max="5121" width="8.42578125" style="665" customWidth="1"/>
    <col min="5122" max="5122" width="57" style="665" customWidth="1"/>
    <col min="5123" max="5123" width="11.140625" style="665" customWidth="1"/>
    <col min="5124" max="5124" width="11.5703125" style="665" customWidth="1"/>
    <col min="5125" max="5125" width="11.42578125" style="665" customWidth="1"/>
    <col min="5126" max="5126" width="10" style="665" customWidth="1"/>
    <col min="5127" max="5376" width="9.140625" style="665"/>
    <col min="5377" max="5377" width="8.42578125" style="665" customWidth="1"/>
    <col min="5378" max="5378" width="57" style="665" customWidth="1"/>
    <col min="5379" max="5379" width="11.140625" style="665" customWidth="1"/>
    <col min="5380" max="5380" width="11.5703125" style="665" customWidth="1"/>
    <col min="5381" max="5381" width="11.42578125" style="665" customWidth="1"/>
    <col min="5382" max="5382" width="10" style="665" customWidth="1"/>
    <col min="5383" max="5632" width="9.140625" style="665"/>
    <col min="5633" max="5633" width="8.42578125" style="665" customWidth="1"/>
    <col min="5634" max="5634" width="57" style="665" customWidth="1"/>
    <col min="5635" max="5635" width="11.140625" style="665" customWidth="1"/>
    <col min="5636" max="5636" width="11.5703125" style="665" customWidth="1"/>
    <col min="5637" max="5637" width="11.42578125" style="665" customWidth="1"/>
    <col min="5638" max="5638" width="10" style="665" customWidth="1"/>
    <col min="5639" max="5888" width="9.140625" style="665"/>
    <col min="5889" max="5889" width="8.42578125" style="665" customWidth="1"/>
    <col min="5890" max="5890" width="57" style="665" customWidth="1"/>
    <col min="5891" max="5891" width="11.140625" style="665" customWidth="1"/>
    <col min="5892" max="5892" width="11.5703125" style="665" customWidth="1"/>
    <col min="5893" max="5893" width="11.42578125" style="665" customWidth="1"/>
    <col min="5894" max="5894" width="10" style="665" customWidth="1"/>
    <col min="5895" max="6144" width="9.140625" style="665"/>
    <col min="6145" max="6145" width="8.42578125" style="665" customWidth="1"/>
    <col min="6146" max="6146" width="57" style="665" customWidth="1"/>
    <col min="6147" max="6147" width="11.140625" style="665" customWidth="1"/>
    <col min="6148" max="6148" width="11.5703125" style="665" customWidth="1"/>
    <col min="6149" max="6149" width="11.42578125" style="665" customWidth="1"/>
    <col min="6150" max="6150" width="10" style="665" customWidth="1"/>
    <col min="6151" max="6400" width="9.140625" style="665"/>
    <col min="6401" max="6401" width="8.42578125" style="665" customWidth="1"/>
    <col min="6402" max="6402" width="57" style="665" customWidth="1"/>
    <col min="6403" max="6403" width="11.140625" style="665" customWidth="1"/>
    <col min="6404" max="6404" width="11.5703125" style="665" customWidth="1"/>
    <col min="6405" max="6405" width="11.42578125" style="665" customWidth="1"/>
    <col min="6406" max="6406" width="10" style="665" customWidth="1"/>
    <col min="6407" max="6656" width="9.140625" style="665"/>
    <col min="6657" max="6657" width="8.42578125" style="665" customWidth="1"/>
    <col min="6658" max="6658" width="57" style="665" customWidth="1"/>
    <col min="6659" max="6659" width="11.140625" style="665" customWidth="1"/>
    <col min="6660" max="6660" width="11.5703125" style="665" customWidth="1"/>
    <col min="6661" max="6661" width="11.42578125" style="665" customWidth="1"/>
    <col min="6662" max="6662" width="10" style="665" customWidth="1"/>
    <col min="6663" max="6912" width="9.140625" style="665"/>
    <col min="6913" max="6913" width="8.42578125" style="665" customWidth="1"/>
    <col min="6914" max="6914" width="57" style="665" customWidth="1"/>
    <col min="6915" max="6915" width="11.140625" style="665" customWidth="1"/>
    <col min="6916" max="6916" width="11.5703125" style="665" customWidth="1"/>
    <col min="6917" max="6917" width="11.42578125" style="665" customWidth="1"/>
    <col min="6918" max="6918" width="10" style="665" customWidth="1"/>
    <col min="6919" max="7168" width="9.140625" style="665"/>
    <col min="7169" max="7169" width="8.42578125" style="665" customWidth="1"/>
    <col min="7170" max="7170" width="57" style="665" customWidth="1"/>
    <col min="7171" max="7171" width="11.140625" style="665" customWidth="1"/>
    <col min="7172" max="7172" width="11.5703125" style="665" customWidth="1"/>
    <col min="7173" max="7173" width="11.42578125" style="665" customWidth="1"/>
    <col min="7174" max="7174" width="10" style="665" customWidth="1"/>
    <col min="7175" max="7424" width="9.140625" style="665"/>
    <col min="7425" max="7425" width="8.42578125" style="665" customWidth="1"/>
    <col min="7426" max="7426" width="57" style="665" customWidth="1"/>
    <col min="7427" max="7427" width="11.140625" style="665" customWidth="1"/>
    <col min="7428" max="7428" width="11.5703125" style="665" customWidth="1"/>
    <col min="7429" max="7429" width="11.42578125" style="665" customWidth="1"/>
    <col min="7430" max="7430" width="10" style="665" customWidth="1"/>
    <col min="7431" max="7680" width="9.140625" style="665"/>
    <col min="7681" max="7681" width="8.42578125" style="665" customWidth="1"/>
    <col min="7682" max="7682" width="57" style="665" customWidth="1"/>
    <col min="7683" max="7683" width="11.140625" style="665" customWidth="1"/>
    <col min="7684" max="7684" width="11.5703125" style="665" customWidth="1"/>
    <col min="7685" max="7685" width="11.42578125" style="665" customWidth="1"/>
    <col min="7686" max="7686" width="10" style="665" customWidth="1"/>
    <col min="7687" max="7936" width="9.140625" style="665"/>
    <col min="7937" max="7937" width="8.42578125" style="665" customWidth="1"/>
    <col min="7938" max="7938" width="57" style="665" customWidth="1"/>
    <col min="7939" max="7939" width="11.140625" style="665" customWidth="1"/>
    <col min="7940" max="7940" width="11.5703125" style="665" customWidth="1"/>
    <col min="7941" max="7941" width="11.42578125" style="665" customWidth="1"/>
    <col min="7942" max="7942" width="10" style="665" customWidth="1"/>
    <col min="7943" max="8192" width="9.140625" style="665"/>
    <col min="8193" max="8193" width="8.42578125" style="665" customWidth="1"/>
    <col min="8194" max="8194" width="57" style="665" customWidth="1"/>
    <col min="8195" max="8195" width="11.140625" style="665" customWidth="1"/>
    <col min="8196" max="8196" width="11.5703125" style="665" customWidth="1"/>
    <col min="8197" max="8197" width="11.42578125" style="665" customWidth="1"/>
    <col min="8198" max="8198" width="10" style="665" customWidth="1"/>
    <col min="8199" max="8448" width="9.140625" style="665"/>
    <col min="8449" max="8449" width="8.42578125" style="665" customWidth="1"/>
    <col min="8450" max="8450" width="57" style="665" customWidth="1"/>
    <col min="8451" max="8451" width="11.140625" style="665" customWidth="1"/>
    <col min="8452" max="8452" width="11.5703125" style="665" customWidth="1"/>
    <col min="8453" max="8453" width="11.42578125" style="665" customWidth="1"/>
    <col min="8454" max="8454" width="10" style="665" customWidth="1"/>
    <col min="8455" max="8704" width="9.140625" style="665"/>
    <col min="8705" max="8705" width="8.42578125" style="665" customWidth="1"/>
    <col min="8706" max="8706" width="57" style="665" customWidth="1"/>
    <col min="8707" max="8707" width="11.140625" style="665" customWidth="1"/>
    <col min="8708" max="8708" width="11.5703125" style="665" customWidth="1"/>
    <col min="8709" max="8709" width="11.42578125" style="665" customWidth="1"/>
    <col min="8710" max="8710" width="10" style="665" customWidth="1"/>
    <col min="8711" max="8960" width="9.140625" style="665"/>
    <col min="8961" max="8961" width="8.42578125" style="665" customWidth="1"/>
    <col min="8962" max="8962" width="57" style="665" customWidth="1"/>
    <col min="8963" max="8963" width="11.140625" style="665" customWidth="1"/>
    <col min="8964" max="8964" width="11.5703125" style="665" customWidth="1"/>
    <col min="8965" max="8965" width="11.42578125" style="665" customWidth="1"/>
    <col min="8966" max="8966" width="10" style="665" customWidth="1"/>
    <col min="8967" max="9216" width="9.140625" style="665"/>
    <col min="9217" max="9217" width="8.42578125" style="665" customWidth="1"/>
    <col min="9218" max="9218" width="57" style="665" customWidth="1"/>
    <col min="9219" max="9219" width="11.140625" style="665" customWidth="1"/>
    <col min="9220" max="9220" width="11.5703125" style="665" customWidth="1"/>
    <col min="9221" max="9221" width="11.42578125" style="665" customWidth="1"/>
    <col min="9222" max="9222" width="10" style="665" customWidth="1"/>
    <col min="9223" max="9472" width="9.140625" style="665"/>
    <col min="9473" max="9473" width="8.42578125" style="665" customWidth="1"/>
    <col min="9474" max="9474" width="57" style="665" customWidth="1"/>
    <col min="9475" max="9475" width="11.140625" style="665" customWidth="1"/>
    <col min="9476" max="9476" width="11.5703125" style="665" customWidth="1"/>
    <col min="9477" max="9477" width="11.42578125" style="665" customWidth="1"/>
    <col min="9478" max="9478" width="10" style="665" customWidth="1"/>
    <col min="9479" max="9728" width="9.140625" style="665"/>
    <col min="9729" max="9729" width="8.42578125" style="665" customWidth="1"/>
    <col min="9730" max="9730" width="57" style="665" customWidth="1"/>
    <col min="9731" max="9731" width="11.140625" style="665" customWidth="1"/>
    <col min="9732" max="9732" width="11.5703125" style="665" customWidth="1"/>
    <col min="9733" max="9733" width="11.42578125" style="665" customWidth="1"/>
    <col min="9734" max="9734" width="10" style="665" customWidth="1"/>
    <col min="9735" max="9984" width="9.140625" style="665"/>
    <col min="9985" max="9985" width="8.42578125" style="665" customWidth="1"/>
    <col min="9986" max="9986" width="57" style="665" customWidth="1"/>
    <col min="9987" max="9987" width="11.140625" style="665" customWidth="1"/>
    <col min="9988" max="9988" width="11.5703125" style="665" customWidth="1"/>
    <col min="9989" max="9989" width="11.42578125" style="665" customWidth="1"/>
    <col min="9990" max="9990" width="10" style="665" customWidth="1"/>
    <col min="9991" max="10240" width="9.140625" style="665"/>
    <col min="10241" max="10241" width="8.42578125" style="665" customWidth="1"/>
    <col min="10242" max="10242" width="57" style="665" customWidth="1"/>
    <col min="10243" max="10243" width="11.140625" style="665" customWidth="1"/>
    <col min="10244" max="10244" width="11.5703125" style="665" customWidth="1"/>
    <col min="10245" max="10245" width="11.42578125" style="665" customWidth="1"/>
    <col min="10246" max="10246" width="10" style="665" customWidth="1"/>
    <col min="10247" max="10496" width="9.140625" style="665"/>
    <col min="10497" max="10497" width="8.42578125" style="665" customWidth="1"/>
    <col min="10498" max="10498" width="57" style="665" customWidth="1"/>
    <col min="10499" max="10499" width="11.140625" style="665" customWidth="1"/>
    <col min="10500" max="10500" width="11.5703125" style="665" customWidth="1"/>
    <col min="10501" max="10501" width="11.42578125" style="665" customWidth="1"/>
    <col min="10502" max="10502" width="10" style="665" customWidth="1"/>
    <col min="10503" max="10752" width="9.140625" style="665"/>
    <col min="10753" max="10753" width="8.42578125" style="665" customWidth="1"/>
    <col min="10754" max="10754" width="57" style="665" customWidth="1"/>
    <col min="10755" max="10755" width="11.140625" style="665" customWidth="1"/>
    <col min="10756" max="10756" width="11.5703125" style="665" customWidth="1"/>
    <col min="10757" max="10757" width="11.42578125" style="665" customWidth="1"/>
    <col min="10758" max="10758" width="10" style="665" customWidth="1"/>
    <col min="10759" max="11008" width="9.140625" style="665"/>
    <col min="11009" max="11009" width="8.42578125" style="665" customWidth="1"/>
    <col min="11010" max="11010" width="57" style="665" customWidth="1"/>
    <col min="11011" max="11011" width="11.140625" style="665" customWidth="1"/>
    <col min="11012" max="11012" width="11.5703125" style="665" customWidth="1"/>
    <col min="11013" max="11013" width="11.42578125" style="665" customWidth="1"/>
    <col min="11014" max="11014" width="10" style="665" customWidth="1"/>
    <col min="11015" max="11264" width="9.140625" style="665"/>
    <col min="11265" max="11265" width="8.42578125" style="665" customWidth="1"/>
    <col min="11266" max="11266" width="57" style="665" customWidth="1"/>
    <col min="11267" max="11267" width="11.140625" style="665" customWidth="1"/>
    <col min="11268" max="11268" width="11.5703125" style="665" customWidth="1"/>
    <col min="11269" max="11269" width="11.42578125" style="665" customWidth="1"/>
    <col min="11270" max="11270" width="10" style="665" customWidth="1"/>
    <col min="11271" max="11520" width="9.140625" style="665"/>
    <col min="11521" max="11521" width="8.42578125" style="665" customWidth="1"/>
    <col min="11522" max="11522" width="57" style="665" customWidth="1"/>
    <col min="11523" max="11523" width="11.140625" style="665" customWidth="1"/>
    <col min="11524" max="11524" width="11.5703125" style="665" customWidth="1"/>
    <col min="11525" max="11525" width="11.42578125" style="665" customWidth="1"/>
    <col min="11526" max="11526" width="10" style="665" customWidth="1"/>
    <col min="11527" max="11776" width="9.140625" style="665"/>
    <col min="11777" max="11777" width="8.42578125" style="665" customWidth="1"/>
    <col min="11778" max="11778" width="57" style="665" customWidth="1"/>
    <col min="11779" max="11779" width="11.140625" style="665" customWidth="1"/>
    <col min="11780" max="11780" width="11.5703125" style="665" customWidth="1"/>
    <col min="11781" max="11781" width="11.42578125" style="665" customWidth="1"/>
    <col min="11782" max="11782" width="10" style="665" customWidth="1"/>
    <col min="11783" max="12032" width="9.140625" style="665"/>
    <col min="12033" max="12033" width="8.42578125" style="665" customWidth="1"/>
    <col min="12034" max="12034" width="57" style="665" customWidth="1"/>
    <col min="12035" max="12035" width="11.140625" style="665" customWidth="1"/>
    <col min="12036" max="12036" width="11.5703125" style="665" customWidth="1"/>
    <col min="12037" max="12037" width="11.42578125" style="665" customWidth="1"/>
    <col min="12038" max="12038" width="10" style="665" customWidth="1"/>
    <col min="12039" max="12288" width="9.140625" style="665"/>
    <col min="12289" max="12289" width="8.42578125" style="665" customWidth="1"/>
    <col min="12290" max="12290" width="57" style="665" customWidth="1"/>
    <col min="12291" max="12291" width="11.140625" style="665" customWidth="1"/>
    <col min="12292" max="12292" width="11.5703125" style="665" customWidth="1"/>
    <col min="12293" max="12293" width="11.42578125" style="665" customWidth="1"/>
    <col min="12294" max="12294" width="10" style="665" customWidth="1"/>
    <col min="12295" max="12544" width="9.140625" style="665"/>
    <col min="12545" max="12545" width="8.42578125" style="665" customWidth="1"/>
    <col min="12546" max="12546" width="57" style="665" customWidth="1"/>
    <col min="12547" max="12547" width="11.140625" style="665" customWidth="1"/>
    <col min="12548" max="12548" width="11.5703125" style="665" customWidth="1"/>
    <col min="12549" max="12549" width="11.42578125" style="665" customWidth="1"/>
    <col min="12550" max="12550" width="10" style="665" customWidth="1"/>
    <col min="12551" max="12800" width="9.140625" style="665"/>
    <col min="12801" max="12801" width="8.42578125" style="665" customWidth="1"/>
    <col min="12802" max="12802" width="57" style="665" customWidth="1"/>
    <col min="12803" max="12803" width="11.140625" style="665" customWidth="1"/>
    <col min="12804" max="12804" width="11.5703125" style="665" customWidth="1"/>
    <col min="12805" max="12805" width="11.42578125" style="665" customWidth="1"/>
    <col min="12806" max="12806" width="10" style="665" customWidth="1"/>
    <col min="12807" max="13056" width="9.140625" style="665"/>
    <col min="13057" max="13057" width="8.42578125" style="665" customWidth="1"/>
    <col min="13058" max="13058" width="57" style="665" customWidth="1"/>
    <col min="13059" max="13059" width="11.140625" style="665" customWidth="1"/>
    <col min="13060" max="13060" width="11.5703125" style="665" customWidth="1"/>
    <col min="13061" max="13061" width="11.42578125" style="665" customWidth="1"/>
    <col min="13062" max="13062" width="10" style="665" customWidth="1"/>
    <col min="13063" max="13312" width="9.140625" style="665"/>
    <col min="13313" max="13313" width="8.42578125" style="665" customWidth="1"/>
    <col min="13314" max="13314" width="57" style="665" customWidth="1"/>
    <col min="13315" max="13315" width="11.140625" style="665" customWidth="1"/>
    <col min="13316" max="13316" width="11.5703125" style="665" customWidth="1"/>
    <col min="13317" max="13317" width="11.42578125" style="665" customWidth="1"/>
    <col min="13318" max="13318" width="10" style="665" customWidth="1"/>
    <col min="13319" max="13568" width="9.140625" style="665"/>
    <col min="13569" max="13569" width="8.42578125" style="665" customWidth="1"/>
    <col min="13570" max="13570" width="57" style="665" customWidth="1"/>
    <col min="13571" max="13571" width="11.140625" style="665" customWidth="1"/>
    <col min="13572" max="13572" width="11.5703125" style="665" customWidth="1"/>
    <col min="13573" max="13573" width="11.42578125" style="665" customWidth="1"/>
    <col min="13574" max="13574" width="10" style="665" customWidth="1"/>
    <col min="13575" max="13824" width="9.140625" style="665"/>
    <col min="13825" max="13825" width="8.42578125" style="665" customWidth="1"/>
    <col min="13826" max="13826" width="57" style="665" customWidth="1"/>
    <col min="13827" max="13827" width="11.140625" style="665" customWidth="1"/>
    <col min="13828" max="13828" width="11.5703125" style="665" customWidth="1"/>
    <col min="13829" max="13829" width="11.42578125" style="665" customWidth="1"/>
    <col min="13830" max="13830" width="10" style="665" customWidth="1"/>
    <col min="13831" max="14080" width="9.140625" style="665"/>
    <col min="14081" max="14081" width="8.42578125" style="665" customWidth="1"/>
    <col min="14082" max="14082" width="57" style="665" customWidth="1"/>
    <col min="14083" max="14083" width="11.140625" style="665" customWidth="1"/>
    <col min="14084" max="14084" width="11.5703125" style="665" customWidth="1"/>
    <col min="14085" max="14085" width="11.42578125" style="665" customWidth="1"/>
    <col min="14086" max="14086" width="10" style="665" customWidth="1"/>
    <col min="14087" max="14336" width="9.140625" style="665"/>
    <col min="14337" max="14337" width="8.42578125" style="665" customWidth="1"/>
    <col min="14338" max="14338" width="57" style="665" customWidth="1"/>
    <col min="14339" max="14339" width="11.140625" style="665" customWidth="1"/>
    <col min="14340" max="14340" width="11.5703125" style="665" customWidth="1"/>
    <col min="14341" max="14341" width="11.42578125" style="665" customWidth="1"/>
    <col min="14342" max="14342" width="10" style="665" customWidth="1"/>
    <col min="14343" max="14592" width="9.140625" style="665"/>
    <col min="14593" max="14593" width="8.42578125" style="665" customWidth="1"/>
    <col min="14594" max="14594" width="57" style="665" customWidth="1"/>
    <col min="14595" max="14595" width="11.140625" style="665" customWidth="1"/>
    <col min="14596" max="14596" width="11.5703125" style="665" customWidth="1"/>
    <col min="14597" max="14597" width="11.42578125" style="665" customWidth="1"/>
    <col min="14598" max="14598" width="10" style="665" customWidth="1"/>
    <col min="14599" max="14848" width="9.140625" style="665"/>
    <col min="14849" max="14849" width="8.42578125" style="665" customWidth="1"/>
    <col min="14850" max="14850" width="57" style="665" customWidth="1"/>
    <col min="14851" max="14851" width="11.140625" style="665" customWidth="1"/>
    <col min="14852" max="14852" width="11.5703125" style="665" customWidth="1"/>
    <col min="14853" max="14853" width="11.42578125" style="665" customWidth="1"/>
    <col min="14854" max="14854" width="10" style="665" customWidth="1"/>
    <col min="14855" max="15104" width="9.140625" style="665"/>
    <col min="15105" max="15105" width="8.42578125" style="665" customWidth="1"/>
    <col min="15106" max="15106" width="57" style="665" customWidth="1"/>
    <col min="15107" max="15107" width="11.140625" style="665" customWidth="1"/>
    <col min="15108" max="15108" width="11.5703125" style="665" customWidth="1"/>
    <col min="15109" max="15109" width="11.42578125" style="665" customWidth="1"/>
    <col min="15110" max="15110" width="10" style="665" customWidth="1"/>
    <col min="15111" max="15360" width="9.140625" style="665"/>
    <col min="15361" max="15361" width="8.42578125" style="665" customWidth="1"/>
    <col min="15362" max="15362" width="57" style="665" customWidth="1"/>
    <col min="15363" max="15363" width="11.140625" style="665" customWidth="1"/>
    <col min="15364" max="15364" width="11.5703125" style="665" customWidth="1"/>
    <col min="15365" max="15365" width="11.42578125" style="665" customWidth="1"/>
    <col min="15366" max="15366" width="10" style="665" customWidth="1"/>
    <col min="15367" max="15616" width="9.140625" style="665"/>
    <col min="15617" max="15617" width="8.42578125" style="665" customWidth="1"/>
    <col min="15618" max="15618" width="57" style="665" customWidth="1"/>
    <col min="15619" max="15619" width="11.140625" style="665" customWidth="1"/>
    <col min="15620" max="15620" width="11.5703125" style="665" customWidth="1"/>
    <col min="15621" max="15621" width="11.42578125" style="665" customWidth="1"/>
    <col min="15622" max="15622" width="10" style="665" customWidth="1"/>
    <col min="15623" max="15872" width="9.140625" style="665"/>
    <col min="15873" max="15873" width="8.42578125" style="665" customWidth="1"/>
    <col min="15874" max="15874" width="57" style="665" customWidth="1"/>
    <col min="15875" max="15875" width="11.140625" style="665" customWidth="1"/>
    <col min="15876" max="15876" width="11.5703125" style="665" customWidth="1"/>
    <col min="15877" max="15877" width="11.42578125" style="665" customWidth="1"/>
    <col min="15878" max="15878" width="10" style="665" customWidth="1"/>
    <col min="15879" max="16128" width="9.140625" style="665"/>
    <col min="16129" max="16129" width="8.42578125" style="665" customWidth="1"/>
    <col min="16130" max="16130" width="57" style="665" customWidth="1"/>
    <col min="16131" max="16131" width="11.140625" style="665" customWidth="1"/>
    <col min="16132" max="16132" width="11.5703125" style="665" customWidth="1"/>
    <col min="16133" max="16133" width="11.42578125" style="665" customWidth="1"/>
    <col min="16134" max="16134" width="10" style="665" customWidth="1"/>
    <col min="16135" max="16384" width="9.140625" style="665"/>
  </cols>
  <sheetData>
    <row r="1" spans="1:10" s="659" customFormat="1" ht="20.25" x14ac:dyDescent="0.35">
      <c r="A1" s="900" t="s">
        <v>974</v>
      </c>
      <c r="B1" s="900"/>
      <c r="C1" s="900"/>
      <c r="D1" s="900"/>
      <c r="E1" s="900"/>
      <c r="F1" s="900"/>
    </row>
    <row r="2" spans="1:10" s="660" customFormat="1" ht="17.25" x14ac:dyDescent="0.3">
      <c r="A2" s="901" t="s">
        <v>975</v>
      </c>
      <c r="B2" s="901"/>
      <c r="C2" s="901"/>
      <c r="D2" s="901"/>
      <c r="E2" s="901"/>
      <c r="F2" s="901"/>
    </row>
    <row r="3" spans="1:10" s="659" customFormat="1" x14ac:dyDescent="0.25">
      <c r="A3" s="661"/>
      <c r="B3" s="662"/>
      <c r="C3" s="663"/>
      <c r="D3" s="764"/>
      <c r="E3" s="765"/>
      <c r="F3" s="765"/>
    </row>
    <row r="4" spans="1:10" x14ac:dyDescent="0.2">
      <c r="A4" s="664"/>
      <c r="B4" s="664"/>
      <c r="C4" s="664"/>
      <c r="F4" s="767" t="s">
        <v>976</v>
      </c>
    </row>
    <row r="5" spans="1:10" s="666" customFormat="1" ht="12.75" customHeight="1" x14ac:dyDescent="0.2">
      <c r="A5" s="902" t="s">
        <v>977</v>
      </c>
      <c r="B5" s="902" t="s">
        <v>978</v>
      </c>
      <c r="C5" s="902" t="s">
        <v>979</v>
      </c>
      <c r="D5" s="903" t="s">
        <v>980</v>
      </c>
      <c r="E5" s="769" t="s">
        <v>981</v>
      </c>
      <c r="F5" s="769"/>
    </row>
    <row r="6" spans="1:10" s="666" customFormat="1" ht="57.75" customHeight="1" x14ac:dyDescent="0.2">
      <c r="A6" s="902"/>
      <c r="B6" s="902"/>
      <c r="C6" s="902"/>
      <c r="D6" s="903"/>
      <c r="E6" s="768" t="s">
        <v>982</v>
      </c>
      <c r="F6" s="768" t="s">
        <v>983</v>
      </c>
    </row>
    <row r="7" spans="1:10" s="670" customFormat="1" x14ac:dyDescent="0.2">
      <c r="A7" s="668" t="s">
        <v>2</v>
      </c>
      <c r="B7" s="667">
        <v>2</v>
      </c>
      <c r="C7" s="669">
        <v>3</v>
      </c>
      <c r="D7" s="770">
        <v>4</v>
      </c>
      <c r="E7" s="770">
        <v>5</v>
      </c>
      <c r="F7" s="768">
        <v>6</v>
      </c>
    </row>
    <row r="8" spans="1:10" s="674" customFormat="1" ht="31.5" x14ac:dyDescent="0.2">
      <c r="A8" s="671">
        <v>1000</v>
      </c>
      <c r="B8" s="672" t="s">
        <v>1106</v>
      </c>
      <c r="C8" s="673"/>
      <c r="D8" s="771">
        <f>D10+D62+D92</f>
        <v>4441506.2</v>
      </c>
      <c r="E8" s="771">
        <f>E10+E62+E92</f>
        <v>2641506.2000000002</v>
      </c>
      <c r="F8" s="771">
        <f>F92+F62</f>
        <v>2315000</v>
      </c>
      <c r="J8" s="749">
        <f>E8-E62-E108</f>
        <v>634000.00000000023</v>
      </c>
    </row>
    <row r="9" spans="1:10" x14ac:dyDescent="0.2">
      <c r="A9" s="675"/>
      <c r="B9" s="675" t="s">
        <v>984</v>
      </c>
      <c r="C9" s="673"/>
      <c r="D9" s="768"/>
      <c r="E9" s="768"/>
      <c r="F9" s="768"/>
    </row>
    <row r="10" spans="1:10" ht="16.5" x14ac:dyDescent="0.2">
      <c r="A10" s="676">
        <v>1100</v>
      </c>
      <c r="B10" s="677" t="s">
        <v>985</v>
      </c>
      <c r="C10" s="669">
        <v>7100</v>
      </c>
      <c r="D10" s="768">
        <f>E10</f>
        <v>441400</v>
      </c>
      <c r="E10" s="771">
        <f>E13+E18+E21+E46+E53</f>
        <v>441400</v>
      </c>
      <c r="F10" s="770" t="s">
        <v>260</v>
      </c>
    </row>
    <row r="11" spans="1:10" s="666" customFormat="1" x14ac:dyDescent="0.2">
      <c r="A11" s="675"/>
      <c r="B11" s="678" t="s">
        <v>986</v>
      </c>
      <c r="C11" s="679"/>
      <c r="D11" s="768"/>
      <c r="E11" s="768"/>
      <c r="F11" s="772"/>
    </row>
    <row r="12" spans="1:10" x14ac:dyDescent="0.2">
      <c r="A12" s="675"/>
      <c r="B12" s="678" t="s">
        <v>987</v>
      </c>
      <c r="C12" s="679"/>
      <c r="D12" s="768"/>
      <c r="E12" s="768"/>
      <c r="F12" s="772"/>
    </row>
    <row r="13" spans="1:10" s="666" customFormat="1" x14ac:dyDescent="0.2">
      <c r="A13" s="676">
        <v>1110</v>
      </c>
      <c r="B13" s="680" t="s">
        <v>988</v>
      </c>
      <c r="C13" s="669">
        <v>7131</v>
      </c>
      <c r="D13" s="771">
        <f>E13</f>
        <v>188000</v>
      </c>
      <c r="E13" s="771">
        <f>E15+E16+E17</f>
        <v>188000</v>
      </c>
      <c r="F13" s="770" t="s">
        <v>260</v>
      </c>
    </row>
    <row r="14" spans="1:10" x14ac:dyDescent="0.2">
      <c r="A14" s="675"/>
      <c r="B14" s="678" t="s">
        <v>1105</v>
      </c>
      <c r="C14" s="679"/>
      <c r="D14" s="768"/>
      <c r="E14" s="768"/>
      <c r="F14" s="772"/>
    </row>
    <row r="15" spans="1:10" ht="27" x14ac:dyDescent="0.2">
      <c r="A15" s="681" t="s">
        <v>574</v>
      </c>
      <c r="B15" s="682" t="s">
        <v>989</v>
      </c>
      <c r="C15" s="683"/>
      <c r="D15" s="773">
        <f>E15</f>
        <v>1000</v>
      </c>
      <c r="E15" s="774">
        <v>1000</v>
      </c>
      <c r="F15" s="770" t="s">
        <v>260</v>
      </c>
    </row>
    <row r="16" spans="1:10" ht="35.25" customHeight="1" x14ac:dyDescent="0.2">
      <c r="A16" s="681" t="s">
        <v>990</v>
      </c>
      <c r="B16" s="682" t="s">
        <v>991</v>
      </c>
      <c r="C16" s="683"/>
      <c r="D16" s="773">
        <f>E16</f>
        <v>20000</v>
      </c>
      <c r="E16" s="774">
        <v>20000</v>
      </c>
      <c r="F16" s="770" t="s">
        <v>260</v>
      </c>
      <c r="J16" s="750"/>
    </row>
    <row r="17" spans="1:10" ht="35.25" customHeight="1" x14ac:dyDescent="0.2">
      <c r="A17" s="681" t="s">
        <v>1103</v>
      </c>
      <c r="B17" s="682" t="s">
        <v>1104</v>
      </c>
      <c r="C17" s="683"/>
      <c r="D17" s="773">
        <f>E17</f>
        <v>167000</v>
      </c>
      <c r="E17" s="774">
        <v>167000</v>
      </c>
      <c r="F17" s="770"/>
      <c r="J17" s="750"/>
    </row>
    <row r="18" spans="1:10" s="666" customFormat="1" ht="21" customHeight="1" x14ac:dyDescent="0.2">
      <c r="A18" s="676">
        <v>1120</v>
      </c>
      <c r="B18" s="680" t="s">
        <v>992</v>
      </c>
      <c r="C18" s="669">
        <v>7136</v>
      </c>
      <c r="D18" s="771">
        <f>E18</f>
        <v>236000</v>
      </c>
      <c r="E18" s="771">
        <f>E20</f>
        <v>236000</v>
      </c>
      <c r="F18" s="770" t="s">
        <v>260</v>
      </c>
    </row>
    <row r="19" spans="1:10" x14ac:dyDescent="0.2">
      <c r="A19" s="675"/>
      <c r="B19" s="678" t="s">
        <v>987</v>
      </c>
      <c r="C19" s="679"/>
      <c r="D19" s="768"/>
      <c r="E19" s="768"/>
      <c r="F19" s="772"/>
    </row>
    <row r="20" spans="1:10" ht="19.5" customHeight="1" x14ac:dyDescent="0.2">
      <c r="A20" s="681" t="s">
        <v>575</v>
      </c>
      <c r="B20" s="682" t="s">
        <v>993</v>
      </c>
      <c r="C20" s="683"/>
      <c r="D20" s="773">
        <f>E20</f>
        <v>236000</v>
      </c>
      <c r="E20" s="773">
        <v>236000</v>
      </c>
      <c r="F20" s="770" t="s">
        <v>260</v>
      </c>
    </row>
    <row r="21" spans="1:10" s="666" customFormat="1" ht="42.75" x14ac:dyDescent="0.2">
      <c r="A21" s="676">
        <v>1130</v>
      </c>
      <c r="B21" s="680" t="s">
        <v>994</v>
      </c>
      <c r="C21" s="669">
        <v>7145</v>
      </c>
      <c r="D21" s="771">
        <f>E21</f>
        <v>12400</v>
      </c>
      <c r="E21" s="771">
        <f>E23</f>
        <v>12400</v>
      </c>
      <c r="F21" s="770" t="s">
        <v>260</v>
      </c>
    </row>
    <row r="22" spans="1:10" x14ac:dyDescent="0.2">
      <c r="A22" s="675"/>
      <c r="B22" s="678" t="s">
        <v>987</v>
      </c>
      <c r="C22" s="679"/>
      <c r="D22" s="768"/>
      <c r="E22" s="768"/>
      <c r="F22" s="772"/>
    </row>
    <row r="23" spans="1:10" ht="18.75" customHeight="1" x14ac:dyDescent="0.2">
      <c r="A23" s="681" t="s">
        <v>576</v>
      </c>
      <c r="B23" s="682" t="s">
        <v>995</v>
      </c>
      <c r="C23" s="683">
        <v>71452</v>
      </c>
      <c r="D23" s="773">
        <f>E23</f>
        <v>12400</v>
      </c>
      <c r="E23" s="774">
        <f>E26+E30+E31+E32+E33+E34+E35+E36+E37+E38+E39+E40++E42+E43</f>
        <v>12400</v>
      </c>
      <c r="F23" s="770" t="s">
        <v>260</v>
      </c>
    </row>
    <row r="24" spans="1:10" ht="53.25" customHeight="1" x14ac:dyDescent="0.2">
      <c r="A24" s="681"/>
      <c r="B24" s="682" t="s">
        <v>996</v>
      </c>
      <c r="C24" s="679"/>
      <c r="D24" s="768"/>
      <c r="E24" s="770"/>
      <c r="F24" s="770"/>
    </row>
    <row r="25" spans="1:10" x14ac:dyDescent="0.2">
      <c r="A25" s="681"/>
      <c r="B25" s="682" t="s">
        <v>987</v>
      </c>
      <c r="C25" s="679"/>
      <c r="D25" s="768"/>
      <c r="E25" s="770"/>
      <c r="F25" s="770"/>
    </row>
    <row r="26" spans="1:10" ht="67.5" customHeight="1" x14ac:dyDescent="0.2">
      <c r="A26" s="681" t="s">
        <v>577</v>
      </c>
      <c r="B26" s="685" t="s">
        <v>997</v>
      </c>
      <c r="C26" s="683"/>
      <c r="D26" s="774">
        <f>D28</f>
        <v>1500</v>
      </c>
      <c r="E26" s="774">
        <f>E28</f>
        <v>1500</v>
      </c>
      <c r="F26" s="770" t="s">
        <v>260</v>
      </c>
    </row>
    <row r="27" spans="1:10" x14ac:dyDescent="0.2">
      <c r="A27" s="679"/>
      <c r="B27" s="685" t="s">
        <v>998</v>
      </c>
      <c r="C27" s="679"/>
      <c r="D27" s="770"/>
      <c r="E27" s="770"/>
      <c r="F27" s="770"/>
    </row>
    <row r="28" spans="1:10" x14ac:dyDescent="0.2">
      <c r="A28" s="681" t="s">
        <v>579</v>
      </c>
      <c r="B28" s="686" t="s">
        <v>999</v>
      </c>
      <c r="C28" s="683"/>
      <c r="D28" s="774">
        <f>E28</f>
        <v>1500</v>
      </c>
      <c r="E28" s="774">
        <v>1500</v>
      </c>
      <c r="F28" s="770" t="s">
        <v>260</v>
      </c>
    </row>
    <row r="29" spans="1:10" x14ac:dyDescent="0.2">
      <c r="A29" s="681" t="s">
        <v>580</v>
      </c>
      <c r="B29" s="686" t="s">
        <v>1000</v>
      </c>
      <c r="C29" s="683"/>
      <c r="D29" s="770"/>
      <c r="E29" s="770"/>
      <c r="F29" s="770" t="s">
        <v>260</v>
      </c>
    </row>
    <row r="30" spans="1:10" ht="107.25" customHeight="1" x14ac:dyDescent="0.2">
      <c r="A30" s="681" t="s">
        <v>581</v>
      </c>
      <c r="B30" s="685" t="s">
        <v>1001</v>
      </c>
      <c r="C30" s="683"/>
      <c r="D30" s="774"/>
      <c r="E30" s="774"/>
      <c r="F30" s="770" t="s">
        <v>260</v>
      </c>
    </row>
    <row r="31" spans="1:10" ht="48.75" customHeight="1" x14ac:dyDescent="0.2">
      <c r="A31" s="675" t="s">
        <v>582</v>
      </c>
      <c r="B31" s="685" t="s">
        <v>1002</v>
      </c>
      <c r="C31" s="683"/>
      <c r="D31" s="774">
        <f>E31</f>
        <v>200</v>
      </c>
      <c r="E31" s="774">
        <v>200</v>
      </c>
      <c r="F31" s="770" t="s">
        <v>260</v>
      </c>
    </row>
    <row r="32" spans="1:10" ht="82.5" customHeight="1" x14ac:dyDescent="0.2">
      <c r="A32" s="681" t="s">
        <v>583</v>
      </c>
      <c r="B32" s="685" t="s">
        <v>1003</v>
      </c>
      <c r="C32" s="683"/>
      <c r="D32" s="774">
        <f>E32</f>
        <v>4500</v>
      </c>
      <c r="E32" s="774">
        <v>4500</v>
      </c>
      <c r="F32" s="770" t="s">
        <v>260</v>
      </c>
    </row>
    <row r="33" spans="1:6" ht="32.25" customHeight="1" x14ac:dyDescent="0.2">
      <c r="A33" s="681" t="s">
        <v>584</v>
      </c>
      <c r="B33" s="685" t="s">
        <v>1004</v>
      </c>
      <c r="C33" s="683"/>
      <c r="D33" s="774">
        <f>E33</f>
        <v>300</v>
      </c>
      <c r="E33" s="774">
        <v>300</v>
      </c>
      <c r="F33" s="770" t="s">
        <v>260</v>
      </c>
    </row>
    <row r="34" spans="1:6" ht="90.75" customHeight="1" x14ac:dyDescent="0.2">
      <c r="A34" s="681" t="s">
        <v>585</v>
      </c>
      <c r="B34" s="685" t="s">
        <v>1005</v>
      </c>
      <c r="C34" s="683"/>
      <c r="D34" s="774">
        <f>E34</f>
        <v>4500</v>
      </c>
      <c r="E34" s="774">
        <v>4500</v>
      </c>
      <c r="F34" s="770" t="s">
        <v>260</v>
      </c>
    </row>
    <row r="35" spans="1:6" ht="82.5" customHeight="1" x14ac:dyDescent="0.2">
      <c r="A35" s="681" t="s">
        <v>586</v>
      </c>
      <c r="B35" s="685" t="s">
        <v>1006</v>
      </c>
      <c r="C35" s="683"/>
      <c r="D35" s="774"/>
      <c r="E35" s="774"/>
      <c r="F35" s="770" t="s">
        <v>260</v>
      </c>
    </row>
    <row r="36" spans="1:6" ht="59.25" customHeight="1" x14ac:dyDescent="0.2">
      <c r="A36" s="681" t="s">
        <v>587</v>
      </c>
      <c r="B36" s="685" t="s">
        <v>1007</v>
      </c>
      <c r="C36" s="683"/>
      <c r="D36" s="774"/>
      <c r="E36" s="774"/>
      <c r="F36" s="770" t="s">
        <v>260</v>
      </c>
    </row>
    <row r="37" spans="1:6" ht="36" customHeight="1" x14ac:dyDescent="0.2">
      <c r="A37" s="681" t="s">
        <v>588</v>
      </c>
      <c r="B37" s="685" t="s">
        <v>1008</v>
      </c>
      <c r="C37" s="683"/>
      <c r="D37" s="774">
        <f>E37</f>
        <v>500</v>
      </c>
      <c r="E37" s="774">
        <v>500</v>
      </c>
      <c r="F37" s="770" t="s">
        <v>260</v>
      </c>
    </row>
    <row r="38" spans="1:6" ht="37.5" customHeight="1" x14ac:dyDescent="0.2">
      <c r="A38" s="681" t="s">
        <v>589</v>
      </c>
      <c r="B38" s="685" t="s">
        <v>1009</v>
      </c>
      <c r="C38" s="683"/>
      <c r="D38" s="774"/>
      <c r="E38" s="774"/>
      <c r="F38" s="770" t="s">
        <v>260</v>
      </c>
    </row>
    <row r="39" spans="1:6" s="666" customFormat="1" ht="63" customHeight="1" x14ac:dyDescent="0.2">
      <c r="A39" s="681" t="s">
        <v>590</v>
      </c>
      <c r="B39" s="685" t="s">
        <v>1010</v>
      </c>
      <c r="C39" s="683"/>
      <c r="D39" s="774"/>
      <c r="E39" s="774"/>
      <c r="F39" s="770" t="s">
        <v>260</v>
      </c>
    </row>
    <row r="40" spans="1:6" ht="35.25" customHeight="1" x14ac:dyDescent="0.2">
      <c r="A40" s="681" t="s">
        <v>798</v>
      </c>
      <c r="B40" s="685" t="s">
        <v>1011</v>
      </c>
      <c r="C40" s="683"/>
      <c r="D40" s="774">
        <f>E40</f>
        <v>100</v>
      </c>
      <c r="E40" s="774">
        <v>100</v>
      </c>
      <c r="F40" s="770" t="s">
        <v>260</v>
      </c>
    </row>
    <row r="41" spans="1:6" x14ac:dyDescent="0.2">
      <c r="A41" s="681">
        <v>1146</v>
      </c>
      <c r="B41" s="685" t="s">
        <v>1012</v>
      </c>
      <c r="C41" s="683"/>
      <c r="D41" s="774"/>
      <c r="E41" s="774"/>
      <c r="F41" s="770" t="s">
        <v>260</v>
      </c>
    </row>
    <row r="42" spans="1:6" ht="49.5" customHeight="1" x14ac:dyDescent="0.2">
      <c r="A42" s="681">
        <v>1147</v>
      </c>
      <c r="B42" s="685" t="s">
        <v>1013</v>
      </c>
      <c r="C42" s="683"/>
      <c r="D42" s="774">
        <f>E42</f>
        <v>300</v>
      </c>
      <c r="E42" s="774">
        <v>300</v>
      </c>
      <c r="F42" s="770" t="s">
        <v>260</v>
      </c>
    </row>
    <row r="43" spans="1:6" ht="34.5" customHeight="1" x14ac:dyDescent="0.2">
      <c r="A43" s="681">
        <v>1148</v>
      </c>
      <c r="B43" s="685" t="s">
        <v>1014</v>
      </c>
      <c r="C43" s="683"/>
      <c r="D43" s="774">
        <f>E43</f>
        <v>500</v>
      </c>
      <c r="E43" s="774">
        <v>500</v>
      </c>
      <c r="F43" s="770" t="s">
        <v>260</v>
      </c>
    </row>
    <row r="44" spans="1:6" ht="48.75" customHeight="1" x14ac:dyDescent="0.2">
      <c r="A44" s="681">
        <v>1149</v>
      </c>
      <c r="B44" s="685" t="s">
        <v>1015</v>
      </c>
      <c r="C44" s="683"/>
      <c r="D44" s="770"/>
      <c r="E44" s="770"/>
      <c r="F44" s="770" t="s">
        <v>260</v>
      </c>
    </row>
    <row r="45" spans="1:6" x14ac:dyDescent="0.2">
      <c r="A45" s="681">
        <v>1150</v>
      </c>
      <c r="B45" s="685" t="s">
        <v>1016</v>
      </c>
      <c r="C45" s="683"/>
      <c r="D45" s="770"/>
      <c r="E45" s="770"/>
      <c r="F45" s="770" t="s">
        <v>260</v>
      </c>
    </row>
    <row r="46" spans="1:6" ht="43.5" customHeight="1" x14ac:dyDescent="0.2">
      <c r="A46" s="676">
        <v>1150</v>
      </c>
      <c r="B46" s="680" t="s">
        <v>1017</v>
      </c>
      <c r="C46" s="669">
        <v>7146</v>
      </c>
      <c r="D46" s="775">
        <f>E46</f>
        <v>5000</v>
      </c>
      <c r="E46" s="775">
        <f>E48</f>
        <v>5000</v>
      </c>
      <c r="F46" s="770" t="s">
        <v>260</v>
      </c>
    </row>
    <row r="47" spans="1:6" x14ac:dyDescent="0.2">
      <c r="A47" s="675"/>
      <c r="B47" s="678" t="s">
        <v>987</v>
      </c>
      <c r="C47" s="679"/>
      <c r="D47" s="768"/>
      <c r="E47" s="768"/>
      <c r="F47" s="772"/>
    </row>
    <row r="48" spans="1:6" ht="24.75" customHeight="1" x14ac:dyDescent="0.2">
      <c r="A48" s="681" t="s">
        <v>592</v>
      </c>
      <c r="B48" s="682" t="s">
        <v>1018</v>
      </c>
      <c r="C48" s="683"/>
      <c r="D48" s="776">
        <f>E48</f>
        <v>5000</v>
      </c>
      <c r="E48" s="777">
        <f>E51+E52</f>
        <v>5000</v>
      </c>
      <c r="F48" s="770" t="s">
        <v>260</v>
      </c>
    </row>
    <row r="49" spans="1:6" x14ac:dyDescent="0.2">
      <c r="A49" s="681"/>
      <c r="B49" s="682" t="s">
        <v>1019</v>
      </c>
      <c r="C49" s="679"/>
      <c r="D49" s="768"/>
      <c r="E49" s="777"/>
      <c r="F49" s="770"/>
    </row>
    <row r="50" spans="1:6" s="666" customFormat="1" x14ac:dyDescent="0.2">
      <c r="A50" s="681"/>
      <c r="B50" s="682" t="s">
        <v>987</v>
      </c>
      <c r="C50" s="679"/>
      <c r="D50" s="768"/>
      <c r="E50" s="777"/>
      <c r="F50" s="770"/>
    </row>
    <row r="51" spans="1:6" ht="103.5" customHeight="1" x14ac:dyDescent="0.2">
      <c r="A51" s="681" t="s">
        <v>594</v>
      </c>
      <c r="B51" s="685" t="s">
        <v>1020</v>
      </c>
      <c r="C51" s="683"/>
      <c r="D51" s="777">
        <f>E51</f>
        <v>2400</v>
      </c>
      <c r="E51" s="777">
        <v>2400</v>
      </c>
      <c r="F51" s="770" t="s">
        <v>260</v>
      </c>
    </row>
    <row r="52" spans="1:6" ht="105" customHeight="1" x14ac:dyDescent="0.2">
      <c r="A52" s="675" t="s">
        <v>595</v>
      </c>
      <c r="B52" s="685" t="s">
        <v>1021</v>
      </c>
      <c r="C52" s="683"/>
      <c r="D52" s="777">
        <f>E52</f>
        <v>2600</v>
      </c>
      <c r="E52" s="777">
        <v>2600</v>
      </c>
      <c r="F52" s="770" t="s">
        <v>260</v>
      </c>
    </row>
    <row r="53" spans="1:6" ht="20.25" customHeight="1" x14ac:dyDescent="0.2">
      <c r="A53" s="676">
        <v>1160</v>
      </c>
      <c r="B53" s="680" t="s">
        <v>1022</v>
      </c>
      <c r="C53" s="669">
        <v>7161</v>
      </c>
      <c r="D53" s="768"/>
      <c r="E53" s="768"/>
      <c r="F53" s="770" t="s">
        <v>260</v>
      </c>
    </row>
    <row r="54" spans="1:6" ht="20.25" customHeight="1" x14ac:dyDescent="0.2">
      <c r="A54" s="681"/>
      <c r="B54" s="682" t="s">
        <v>1023</v>
      </c>
      <c r="C54" s="679"/>
      <c r="D54" s="768"/>
      <c r="E54" s="768"/>
      <c r="F54" s="770"/>
    </row>
    <row r="55" spans="1:6" ht="20.25" customHeight="1" x14ac:dyDescent="0.2">
      <c r="A55" s="675"/>
      <c r="B55" s="682" t="s">
        <v>987</v>
      </c>
      <c r="C55" s="679"/>
      <c r="D55" s="768"/>
      <c r="E55" s="768"/>
      <c r="F55" s="772"/>
    </row>
    <row r="56" spans="1:6" ht="46.5" customHeight="1" x14ac:dyDescent="0.2">
      <c r="A56" s="681" t="s">
        <v>597</v>
      </c>
      <c r="B56" s="682" t="s">
        <v>1024</v>
      </c>
      <c r="C56" s="683"/>
      <c r="D56" s="772"/>
      <c r="E56" s="770"/>
      <c r="F56" s="770" t="s">
        <v>260</v>
      </c>
    </row>
    <row r="57" spans="1:6" s="666" customFormat="1" ht="20.25" customHeight="1" x14ac:dyDescent="0.2">
      <c r="A57" s="681"/>
      <c r="B57" s="682" t="s">
        <v>1025</v>
      </c>
      <c r="C57" s="679"/>
      <c r="D57" s="768"/>
      <c r="E57" s="770"/>
      <c r="F57" s="770"/>
    </row>
    <row r="58" spans="1:6" ht="20.25" customHeight="1" x14ac:dyDescent="0.2">
      <c r="A58" s="687" t="s">
        <v>598</v>
      </c>
      <c r="B58" s="685" t="s">
        <v>1026</v>
      </c>
      <c r="C58" s="683"/>
      <c r="D58" s="770"/>
      <c r="E58" s="770"/>
      <c r="F58" s="770" t="s">
        <v>260</v>
      </c>
    </row>
    <row r="59" spans="1:6" s="666" customFormat="1" ht="20.25" customHeight="1" x14ac:dyDescent="0.2">
      <c r="A59" s="687" t="s">
        <v>599</v>
      </c>
      <c r="B59" s="685" t="s">
        <v>1027</v>
      </c>
      <c r="C59" s="683"/>
      <c r="D59" s="770"/>
      <c r="E59" s="770"/>
      <c r="F59" s="770" t="s">
        <v>260</v>
      </c>
    </row>
    <row r="60" spans="1:6" ht="60" customHeight="1" x14ac:dyDescent="0.2">
      <c r="A60" s="687" t="s">
        <v>600</v>
      </c>
      <c r="B60" s="685" t="s">
        <v>1028</v>
      </c>
      <c r="C60" s="683"/>
      <c r="D60" s="770"/>
      <c r="E60" s="770"/>
      <c r="F60" s="770" t="s">
        <v>260</v>
      </c>
    </row>
    <row r="61" spans="1:6" ht="75.75" customHeight="1" x14ac:dyDescent="0.2">
      <c r="A61" s="687" t="s">
        <v>339</v>
      </c>
      <c r="B61" s="682" t="s">
        <v>1029</v>
      </c>
      <c r="C61" s="683"/>
      <c r="D61" s="770"/>
      <c r="E61" s="770"/>
      <c r="F61" s="770" t="s">
        <v>260</v>
      </c>
    </row>
    <row r="62" spans="1:6" s="666" customFormat="1" ht="16.5" x14ac:dyDescent="0.2">
      <c r="A62" s="676">
        <v>1200</v>
      </c>
      <c r="B62" s="677" t="s">
        <v>1030</v>
      </c>
      <c r="C62" s="669">
        <v>7300</v>
      </c>
      <c r="D62" s="768">
        <f>E62+F62</f>
        <v>3805507.2</v>
      </c>
      <c r="E62" s="775">
        <f>E65+E77</f>
        <v>2005507.2</v>
      </c>
      <c r="F62" s="774">
        <f>F87</f>
        <v>1800000</v>
      </c>
    </row>
    <row r="63" spans="1:6" s="666" customFormat="1" ht="27" x14ac:dyDescent="0.2">
      <c r="A63" s="675"/>
      <c r="B63" s="678" t="s">
        <v>1031</v>
      </c>
      <c r="C63" s="679"/>
      <c r="D63" s="768"/>
      <c r="E63" s="768"/>
      <c r="F63" s="772"/>
    </row>
    <row r="64" spans="1:6" x14ac:dyDescent="0.2">
      <c r="A64" s="675"/>
      <c r="B64" s="678" t="s">
        <v>987</v>
      </c>
      <c r="C64" s="679"/>
      <c r="D64" s="768"/>
      <c r="E64" s="768"/>
      <c r="F64" s="772"/>
    </row>
    <row r="65" spans="1:6" s="666" customFormat="1" ht="52.5" customHeight="1" x14ac:dyDescent="0.2">
      <c r="A65" s="676">
        <v>1210</v>
      </c>
      <c r="B65" s="680" t="s">
        <v>1032</v>
      </c>
      <c r="C65" s="669">
        <v>7311</v>
      </c>
      <c r="D65" s="768"/>
      <c r="E65" s="768"/>
      <c r="F65" s="770" t="s">
        <v>260</v>
      </c>
    </row>
    <row r="66" spans="1:6" x14ac:dyDescent="0.2">
      <c r="A66" s="675"/>
      <c r="B66" s="678" t="s">
        <v>987</v>
      </c>
      <c r="C66" s="679"/>
      <c r="D66" s="768"/>
      <c r="E66" s="768"/>
      <c r="F66" s="772"/>
    </row>
    <row r="67" spans="1:6" s="666" customFormat="1" ht="70.5" customHeight="1" x14ac:dyDescent="0.2">
      <c r="A67" s="681" t="s">
        <v>602</v>
      </c>
      <c r="B67" s="682" t="s">
        <v>1033</v>
      </c>
      <c r="C67" s="688"/>
      <c r="D67" s="772"/>
      <c r="E67" s="772"/>
      <c r="F67" s="770" t="s">
        <v>260</v>
      </c>
    </row>
    <row r="68" spans="1:6" ht="56.25" customHeight="1" x14ac:dyDescent="0.2">
      <c r="A68" s="689" t="s">
        <v>53</v>
      </c>
      <c r="B68" s="680" t="s">
        <v>1034</v>
      </c>
      <c r="C68" s="690">
        <v>7312</v>
      </c>
      <c r="D68" s="772"/>
      <c r="E68" s="770" t="s">
        <v>260</v>
      </c>
      <c r="F68" s="770"/>
    </row>
    <row r="69" spans="1:6" s="666" customFormat="1" x14ac:dyDescent="0.2">
      <c r="A69" s="689"/>
      <c r="B69" s="678" t="s">
        <v>987</v>
      </c>
      <c r="C69" s="669"/>
      <c r="D69" s="772"/>
      <c r="E69" s="772"/>
      <c r="F69" s="770"/>
    </row>
    <row r="70" spans="1:6" ht="69.75" customHeight="1" x14ac:dyDescent="0.2">
      <c r="A70" s="675" t="s">
        <v>54</v>
      </c>
      <c r="B70" s="682" t="s">
        <v>1035</v>
      </c>
      <c r="C70" s="688"/>
      <c r="D70" s="772"/>
      <c r="E70" s="770" t="s">
        <v>260</v>
      </c>
      <c r="F70" s="770"/>
    </row>
    <row r="71" spans="1:6" ht="42" customHeight="1" x14ac:dyDescent="0.2">
      <c r="A71" s="689" t="s">
        <v>603</v>
      </c>
      <c r="B71" s="680" t="s">
        <v>1036</v>
      </c>
      <c r="C71" s="690">
        <v>7321</v>
      </c>
      <c r="D71" s="772"/>
      <c r="E71" s="770"/>
      <c r="F71" s="770" t="s">
        <v>260</v>
      </c>
    </row>
    <row r="72" spans="1:6" x14ac:dyDescent="0.2">
      <c r="A72" s="689"/>
      <c r="B72" s="678" t="s">
        <v>987</v>
      </c>
      <c r="C72" s="669"/>
      <c r="D72" s="772"/>
      <c r="E72" s="772"/>
      <c r="F72" s="770"/>
    </row>
    <row r="73" spans="1:6" ht="69" customHeight="1" x14ac:dyDescent="0.2">
      <c r="A73" s="681" t="s">
        <v>604</v>
      </c>
      <c r="B73" s="682" t="s">
        <v>1037</v>
      </c>
      <c r="C73" s="688"/>
      <c r="D73" s="772"/>
      <c r="E73" s="770"/>
      <c r="F73" s="770" t="s">
        <v>260</v>
      </c>
    </row>
    <row r="74" spans="1:6" ht="51.75" customHeight="1" x14ac:dyDescent="0.2">
      <c r="A74" s="689" t="s">
        <v>605</v>
      </c>
      <c r="B74" s="680" t="s">
        <v>1038</v>
      </c>
      <c r="C74" s="690">
        <v>7322</v>
      </c>
      <c r="D74" s="772"/>
      <c r="E74" s="770" t="s">
        <v>260</v>
      </c>
      <c r="F74" s="770"/>
    </row>
    <row r="75" spans="1:6" x14ac:dyDescent="0.2">
      <c r="A75" s="689"/>
      <c r="B75" s="678" t="s">
        <v>987</v>
      </c>
      <c r="C75" s="669"/>
      <c r="D75" s="772"/>
      <c r="E75" s="772"/>
      <c r="F75" s="770"/>
    </row>
    <row r="76" spans="1:6" ht="60" customHeight="1" x14ac:dyDescent="0.2">
      <c r="A76" s="681" t="s">
        <v>606</v>
      </c>
      <c r="B76" s="682" t="s">
        <v>1039</v>
      </c>
      <c r="C76" s="688"/>
      <c r="D76" s="772"/>
      <c r="E76" s="770" t="s">
        <v>260</v>
      </c>
      <c r="F76" s="770"/>
    </row>
    <row r="77" spans="1:6" ht="53.25" customHeight="1" x14ac:dyDescent="0.2">
      <c r="A77" s="676">
        <v>1250</v>
      </c>
      <c r="B77" s="680" t="s">
        <v>1040</v>
      </c>
      <c r="C77" s="669">
        <v>7331</v>
      </c>
      <c r="D77" s="771">
        <f>E77</f>
        <v>2005507.2</v>
      </c>
      <c r="E77" s="771">
        <f>E80+E81+E85+E86+E84</f>
        <v>2005507.2</v>
      </c>
      <c r="F77" s="770" t="s">
        <v>260</v>
      </c>
    </row>
    <row r="78" spans="1:6" ht="21.75" customHeight="1" x14ac:dyDescent="0.2">
      <c r="A78" s="675"/>
      <c r="B78" s="678" t="s">
        <v>1041</v>
      </c>
      <c r="C78" s="679"/>
      <c r="D78" s="768"/>
      <c r="E78" s="768"/>
      <c r="F78" s="772"/>
    </row>
    <row r="79" spans="1:6" x14ac:dyDescent="0.2">
      <c r="A79" s="675"/>
      <c r="B79" s="678" t="s">
        <v>998</v>
      </c>
      <c r="C79" s="679"/>
      <c r="D79" s="768"/>
      <c r="E79" s="768"/>
      <c r="F79" s="772"/>
    </row>
    <row r="80" spans="1:6" ht="40.5" x14ac:dyDescent="0.2">
      <c r="A80" s="681" t="s">
        <v>608</v>
      </c>
      <c r="B80" s="682" t="s">
        <v>1042</v>
      </c>
      <c r="C80" s="683"/>
      <c r="D80" s="773">
        <f>E80</f>
        <v>2003328.4</v>
      </c>
      <c r="E80" s="774">
        <v>2003328.4</v>
      </c>
      <c r="F80" s="770" t="s">
        <v>260</v>
      </c>
    </row>
    <row r="81" spans="1:6" ht="33.75" customHeight="1" x14ac:dyDescent="0.2">
      <c r="A81" s="681" t="s">
        <v>609</v>
      </c>
      <c r="B81" s="682" t="s">
        <v>1043</v>
      </c>
      <c r="C81" s="688"/>
      <c r="D81" s="772"/>
      <c r="E81" s="770"/>
      <c r="F81" s="770" t="s">
        <v>260</v>
      </c>
    </row>
    <row r="82" spans="1:6" s="666" customFormat="1" x14ac:dyDescent="0.2">
      <c r="A82" s="681"/>
      <c r="B82" s="685" t="s">
        <v>987</v>
      </c>
      <c r="C82" s="688"/>
      <c r="D82" s="772"/>
      <c r="E82" s="770"/>
      <c r="F82" s="770"/>
    </row>
    <row r="83" spans="1:6" ht="63" customHeight="1" x14ac:dyDescent="0.2">
      <c r="A83" s="681" t="s">
        <v>610</v>
      </c>
      <c r="B83" s="686" t="s">
        <v>1044</v>
      </c>
      <c r="C83" s="683"/>
      <c r="D83" s="772"/>
      <c r="E83" s="770"/>
      <c r="F83" s="770" t="s">
        <v>260</v>
      </c>
    </row>
    <row r="84" spans="1:6" ht="47.25" customHeight="1" x14ac:dyDescent="0.2">
      <c r="A84" s="681" t="s">
        <v>611</v>
      </c>
      <c r="B84" s="686" t="s">
        <v>1045</v>
      </c>
      <c r="C84" s="683"/>
      <c r="D84" s="772">
        <f>E84</f>
        <v>0</v>
      </c>
      <c r="E84" s="770"/>
      <c r="F84" s="770" t="s">
        <v>260</v>
      </c>
    </row>
    <row r="85" spans="1:6" ht="48" customHeight="1" x14ac:dyDescent="0.2">
      <c r="A85" s="681" t="s">
        <v>612</v>
      </c>
      <c r="B85" s="682" t="s">
        <v>1046</v>
      </c>
      <c r="C85" s="688"/>
      <c r="D85" s="773">
        <f>E85</f>
        <v>2178.8000000000002</v>
      </c>
      <c r="E85" s="774">
        <v>2178.8000000000002</v>
      </c>
      <c r="F85" s="770" t="s">
        <v>260</v>
      </c>
    </row>
    <row r="86" spans="1:6" ht="45" customHeight="1" x14ac:dyDescent="0.2">
      <c r="A86" s="681" t="s">
        <v>613</v>
      </c>
      <c r="B86" s="682" t="s">
        <v>1047</v>
      </c>
      <c r="C86" s="688"/>
      <c r="D86" s="772"/>
      <c r="E86" s="770"/>
      <c r="F86" s="770" t="s">
        <v>260</v>
      </c>
    </row>
    <row r="87" spans="1:6" s="666" customFormat="1" ht="48.75" customHeight="1" x14ac:dyDescent="0.2">
      <c r="A87" s="676">
        <v>1260</v>
      </c>
      <c r="B87" s="680" t="s">
        <v>1048</v>
      </c>
      <c r="C87" s="669">
        <v>7332</v>
      </c>
      <c r="D87" s="771">
        <f>D90</f>
        <v>1800000</v>
      </c>
      <c r="E87" s="774" t="s">
        <v>260</v>
      </c>
      <c r="F87" s="774">
        <f>F90</f>
        <v>1800000</v>
      </c>
    </row>
    <row r="88" spans="1:6" ht="16.5" customHeight="1" x14ac:dyDescent="0.2">
      <c r="A88" s="675"/>
      <c r="B88" s="678" t="s">
        <v>1049</v>
      </c>
      <c r="C88" s="679"/>
      <c r="D88" s="771"/>
      <c r="E88" s="774"/>
      <c r="F88" s="773"/>
    </row>
    <row r="89" spans="1:6" x14ac:dyDescent="0.2">
      <c r="A89" s="675"/>
      <c r="B89" s="678" t="s">
        <v>987</v>
      </c>
      <c r="C89" s="679"/>
      <c r="D89" s="771"/>
      <c r="E89" s="773"/>
      <c r="F89" s="773"/>
    </row>
    <row r="90" spans="1:6" s="666" customFormat="1" ht="48.75" customHeight="1" x14ac:dyDescent="0.2">
      <c r="A90" s="681" t="s">
        <v>615</v>
      </c>
      <c r="B90" s="682" t="s">
        <v>1050</v>
      </c>
      <c r="C90" s="688"/>
      <c r="D90" s="773">
        <f>F90</f>
        <v>1800000</v>
      </c>
      <c r="E90" s="774" t="s">
        <v>260</v>
      </c>
      <c r="F90" s="778">
        <v>1800000</v>
      </c>
    </row>
    <row r="91" spans="1:6" ht="48.75" customHeight="1" x14ac:dyDescent="0.2">
      <c r="A91" s="681" t="s">
        <v>616</v>
      </c>
      <c r="B91" s="682" t="s">
        <v>1051</v>
      </c>
      <c r="C91" s="688"/>
      <c r="D91" s="772"/>
      <c r="E91" s="770" t="s">
        <v>260</v>
      </c>
      <c r="F91" s="770"/>
    </row>
    <row r="92" spans="1:6" ht="21" customHeight="1" x14ac:dyDescent="0.2">
      <c r="A92" s="676">
        <v>1300</v>
      </c>
      <c r="B92" s="680" t="s">
        <v>1052</v>
      </c>
      <c r="C92" s="669">
        <v>7400</v>
      </c>
      <c r="D92" s="771">
        <f>E92+F92-F142</f>
        <v>194599</v>
      </c>
      <c r="E92" s="771">
        <f>E93+E98+E101+E108+E114+E123+E128+E138</f>
        <v>194599</v>
      </c>
      <c r="F92" s="774">
        <f>F138</f>
        <v>515000</v>
      </c>
    </row>
    <row r="93" spans="1:6" ht="37.5" customHeight="1" x14ac:dyDescent="0.2">
      <c r="A93" s="675"/>
      <c r="B93" s="678" t="s">
        <v>1053</v>
      </c>
      <c r="C93" s="679"/>
      <c r="D93" s="768"/>
      <c r="E93" s="768"/>
      <c r="F93" s="772"/>
    </row>
    <row r="94" spans="1:6" x14ac:dyDescent="0.2">
      <c r="A94" s="675"/>
      <c r="B94" s="678" t="s">
        <v>987</v>
      </c>
      <c r="C94" s="679"/>
      <c r="D94" s="768"/>
      <c r="E94" s="768"/>
      <c r="F94" s="772"/>
    </row>
    <row r="95" spans="1:6" ht="25.5" customHeight="1" x14ac:dyDescent="0.2">
      <c r="A95" s="676">
        <v>1310</v>
      </c>
      <c r="B95" s="680" t="s">
        <v>1054</v>
      </c>
      <c r="C95" s="669">
        <v>7411</v>
      </c>
      <c r="D95" s="768"/>
      <c r="E95" s="770" t="s">
        <v>260</v>
      </c>
      <c r="F95" s="770"/>
    </row>
    <row r="96" spans="1:6" ht="18.75" customHeight="1" x14ac:dyDescent="0.2">
      <c r="A96" s="675"/>
      <c r="B96" s="678" t="s">
        <v>987</v>
      </c>
      <c r="C96" s="679"/>
      <c r="D96" s="768"/>
      <c r="E96" s="772"/>
      <c r="F96" s="772"/>
    </row>
    <row r="97" spans="1:6" s="666" customFormat="1" ht="49.5" customHeight="1" x14ac:dyDescent="0.2">
      <c r="A97" s="681" t="s">
        <v>617</v>
      </c>
      <c r="B97" s="682" t="s">
        <v>1055</v>
      </c>
      <c r="C97" s="688"/>
      <c r="D97" s="772"/>
      <c r="E97" s="770" t="s">
        <v>260</v>
      </c>
      <c r="F97" s="770"/>
    </row>
    <row r="98" spans="1:6" ht="21.75" customHeight="1" x14ac:dyDescent="0.2">
      <c r="A98" s="676">
        <v>1320</v>
      </c>
      <c r="B98" s="680" t="s">
        <v>1056</v>
      </c>
      <c r="C98" s="669">
        <v>7412</v>
      </c>
      <c r="D98" s="768"/>
      <c r="E98" s="768"/>
      <c r="F98" s="770" t="s">
        <v>260</v>
      </c>
    </row>
    <row r="99" spans="1:6" ht="17.25" customHeight="1" x14ac:dyDescent="0.2">
      <c r="A99" s="675"/>
      <c r="B99" s="678" t="s">
        <v>987</v>
      </c>
      <c r="C99" s="679"/>
      <c r="D99" s="768"/>
      <c r="E99" s="768"/>
      <c r="F99" s="772"/>
    </row>
    <row r="100" spans="1:6" s="666" customFormat="1" ht="48.75" customHeight="1" x14ac:dyDescent="0.2">
      <c r="A100" s="681" t="s">
        <v>619</v>
      </c>
      <c r="B100" s="682" t="s">
        <v>1057</v>
      </c>
      <c r="C100" s="688"/>
      <c r="D100" s="772"/>
      <c r="E100" s="770"/>
      <c r="F100" s="770" t="s">
        <v>260</v>
      </c>
    </row>
    <row r="101" spans="1:6" ht="21" customHeight="1" x14ac:dyDescent="0.2">
      <c r="A101" s="676">
        <v>1330</v>
      </c>
      <c r="B101" s="680" t="s">
        <v>1058</v>
      </c>
      <c r="C101" s="669">
        <v>7415</v>
      </c>
      <c r="D101" s="771">
        <f>E101</f>
        <v>70740</v>
      </c>
      <c r="E101" s="771">
        <f>E104+E105+E106+E107</f>
        <v>70740</v>
      </c>
      <c r="F101" s="770" t="s">
        <v>260</v>
      </c>
    </row>
    <row r="102" spans="1:6" s="666" customFormat="1" ht="21.75" customHeight="1" x14ac:dyDescent="0.2">
      <c r="A102" s="675"/>
      <c r="B102" s="678" t="s">
        <v>1059</v>
      </c>
      <c r="C102" s="679"/>
      <c r="D102" s="768"/>
      <c r="E102" s="768"/>
      <c r="F102" s="772"/>
    </row>
    <row r="103" spans="1:6" ht="18.75" customHeight="1" x14ac:dyDescent="0.2">
      <c r="A103" s="675"/>
      <c r="B103" s="678" t="s">
        <v>987</v>
      </c>
      <c r="C103" s="679"/>
      <c r="D103" s="768"/>
      <c r="E103" s="768"/>
      <c r="F103" s="772"/>
    </row>
    <row r="104" spans="1:6" s="666" customFormat="1" ht="32.25" customHeight="1" x14ac:dyDescent="0.2">
      <c r="A104" s="681" t="s">
        <v>622</v>
      </c>
      <c r="B104" s="682" t="s">
        <v>1060</v>
      </c>
      <c r="C104" s="688"/>
      <c r="D104" s="773">
        <f>E104</f>
        <v>58170</v>
      </c>
      <c r="E104" s="774">
        <v>58170</v>
      </c>
      <c r="F104" s="770" t="s">
        <v>260</v>
      </c>
    </row>
    <row r="105" spans="1:6" ht="39" customHeight="1" x14ac:dyDescent="0.2">
      <c r="A105" s="681" t="s">
        <v>623</v>
      </c>
      <c r="B105" s="682" t="s">
        <v>1061</v>
      </c>
      <c r="C105" s="688"/>
      <c r="D105" s="773">
        <f>E105</f>
        <v>8510</v>
      </c>
      <c r="E105" s="774">
        <v>8510</v>
      </c>
      <c r="F105" s="770" t="s">
        <v>260</v>
      </c>
    </row>
    <row r="106" spans="1:6" s="666" customFormat="1" ht="61.5" customHeight="1" x14ac:dyDescent="0.2">
      <c r="A106" s="681" t="s">
        <v>624</v>
      </c>
      <c r="B106" s="682" t="s">
        <v>1062</v>
      </c>
      <c r="C106" s="688"/>
      <c r="D106" s="773">
        <f>E106</f>
        <v>0</v>
      </c>
      <c r="E106" s="770">
        <v>0</v>
      </c>
      <c r="F106" s="770" t="s">
        <v>260</v>
      </c>
    </row>
    <row r="107" spans="1:6" ht="24" customHeight="1" x14ac:dyDescent="0.2">
      <c r="A107" s="675" t="s">
        <v>458</v>
      </c>
      <c r="B107" s="682" t="s">
        <v>1063</v>
      </c>
      <c r="C107" s="688"/>
      <c r="D107" s="773">
        <f>E107</f>
        <v>4060</v>
      </c>
      <c r="E107" s="774">
        <v>4060</v>
      </c>
      <c r="F107" s="770" t="s">
        <v>260</v>
      </c>
    </row>
    <row r="108" spans="1:6" ht="39.75" customHeight="1" x14ac:dyDescent="0.2">
      <c r="A108" s="676">
        <v>1340</v>
      </c>
      <c r="B108" s="680" t="s">
        <v>1064</v>
      </c>
      <c r="C108" s="669">
        <v>7421</v>
      </c>
      <c r="D108" s="771">
        <f>E108</f>
        <v>1999</v>
      </c>
      <c r="E108" s="771">
        <f>E112</f>
        <v>1999</v>
      </c>
      <c r="F108" s="770" t="s">
        <v>260</v>
      </c>
    </row>
    <row r="109" spans="1:6" s="666" customFormat="1" ht="18" customHeight="1" x14ac:dyDescent="0.2">
      <c r="A109" s="675"/>
      <c r="B109" s="678" t="s">
        <v>1065</v>
      </c>
      <c r="C109" s="679"/>
      <c r="D109" s="768"/>
      <c r="E109" s="768"/>
      <c r="F109" s="772"/>
    </row>
    <row r="110" spans="1:6" s="666" customFormat="1" x14ac:dyDescent="0.2">
      <c r="A110" s="675"/>
      <c r="B110" s="678" t="s">
        <v>987</v>
      </c>
      <c r="C110" s="679"/>
      <c r="D110" s="768"/>
      <c r="E110" s="768"/>
      <c r="F110" s="772"/>
    </row>
    <row r="111" spans="1:6" ht="81" x14ac:dyDescent="0.2">
      <c r="A111" s="681" t="s">
        <v>460</v>
      </c>
      <c r="B111" s="682" t="s">
        <v>1066</v>
      </c>
      <c r="C111" s="688"/>
      <c r="D111" s="772"/>
      <c r="E111" s="770"/>
      <c r="F111" s="770" t="s">
        <v>260</v>
      </c>
    </row>
    <row r="112" spans="1:6" ht="65.25" customHeight="1" x14ac:dyDescent="0.2">
      <c r="A112" s="681" t="s">
        <v>164</v>
      </c>
      <c r="B112" s="682" t="s">
        <v>1067</v>
      </c>
      <c r="C112" s="683"/>
      <c r="D112" s="773">
        <f>E112</f>
        <v>1999</v>
      </c>
      <c r="E112" s="774">
        <v>1999</v>
      </c>
      <c r="F112" s="770" t="s">
        <v>260</v>
      </c>
    </row>
    <row r="113" spans="1:6" ht="79.5" customHeight="1" x14ac:dyDescent="0.2">
      <c r="A113" s="681" t="s">
        <v>1068</v>
      </c>
      <c r="B113" s="682" t="s">
        <v>1069</v>
      </c>
      <c r="C113" s="683"/>
      <c r="D113" s="772"/>
      <c r="E113" s="770"/>
      <c r="F113" s="770" t="s">
        <v>260</v>
      </c>
    </row>
    <row r="114" spans="1:6" s="666" customFormat="1" ht="19.5" customHeight="1" x14ac:dyDescent="0.2">
      <c r="A114" s="676">
        <v>1350</v>
      </c>
      <c r="B114" s="680" t="s">
        <v>1070</v>
      </c>
      <c r="C114" s="669">
        <v>7422</v>
      </c>
      <c r="D114" s="771">
        <f>D117+D122</f>
        <v>105460</v>
      </c>
      <c r="E114" s="771">
        <f>E117+E122</f>
        <v>105460</v>
      </c>
      <c r="F114" s="770" t="s">
        <v>260</v>
      </c>
    </row>
    <row r="115" spans="1:6" s="666" customFormat="1" x14ac:dyDescent="0.2">
      <c r="A115" s="675"/>
      <c r="B115" s="678" t="s">
        <v>1071</v>
      </c>
      <c r="C115" s="679"/>
      <c r="D115" s="771"/>
      <c r="E115" s="771"/>
      <c r="F115" s="772"/>
    </row>
    <row r="116" spans="1:6" x14ac:dyDescent="0.2">
      <c r="A116" s="675"/>
      <c r="B116" s="678" t="s">
        <v>987</v>
      </c>
      <c r="C116" s="679"/>
      <c r="D116" s="771"/>
      <c r="E116" s="771"/>
      <c r="F116" s="772"/>
    </row>
    <row r="117" spans="1:6" ht="18" customHeight="1" x14ac:dyDescent="0.2">
      <c r="A117" s="681" t="s">
        <v>626</v>
      </c>
      <c r="B117" s="682" t="s">
        <v>1072</v>
      </c>
      <c r="C117" s="680"/>
      <c r="D117" s="773">
        <f>E117</f>
        <v>100460</v>
      </c>
      <c r="E117" s="774">
        <f>E118+E119+E120+E121</f>
        <v>100460</v>
      </c>
      <c r="F117" s="770" t="s">
        <v>260</v>
      </c>
    </row>
    <row r="118" spans="1:6" ht="18" customHeight="1" x14ac:dyDescent="0.2">
      <c r="A118" s="681"/>
      <c r="B118" s="682" t="s">
        <v>1073</v>
      </c>
      <c r="C118" s="680"/>
      <c r="D118" s="773">
        <f t="shared" ref="D118:D121" si="0">E118</f>
        <v>38000</v>
      </c>
      <c r="E118" s="774">
        <v>38000</v>
      </c>
      <c r="F118" s="770"/>
    </row>
    <row r="119" spans="1:6" ht="18" customHeight="1" x14ac:dyDescent="0.2">
      <c r="A119" s="681"/>
      <c r="B119" s="682" t="s">
        <v>1101</v>
      </c>
      <c r="C119" s="680"/>
      <c r="D119" s="773">
        <f t="shared" si="0"/>
        <v>50400</v>
      </c>
      <c r="E119" s="774">
        <v>50400</v>
      </c>
      <c r="F119" s="770"/>
    </row>
    <row r="120" spans="1:6" ht="18" customHeight="1" x14ac:dyDescent="0.2">
      <c r="A120" s="681"/>
      <c r="B120" s="682" t="s">
        <v>1074</v>
      </c>
      <c r="C120" s="680"/>
      <c r="D120" s="773">
        <f t="shared" si="0"/>
        <v>2520</v>
      </c>
      <c r="E120" s="774">
        <v>2520</v>
      </c>
      <c r="F120" s="770"/>
    </row>
    <row r="121" spans="1:6" ht="18" customHeight="1" x14ac:dyDescent="0.2">
      <c r="A121" s="681"/>
      <c r="B121" s="682" t="s">
        <v>1107</v>
      </c>
      <c r="C121" s="680"/>
      <c r="D121" s="773">
        <f t="shared" si="0"/>
        <v>9540</v>
      </c>
      <c r="E121" s="774">
        <v>9540</v>
      </c>
      <c r="F121" s="770"/>
    </row>
    <row r="122" spans="1:6" s="666" customFormat="1" ht="51" customHeight="1" x14ac:dyDescent="0.2">
      <c r="A122" s="681" t="s">
        <v>627</v>
      </c>
      <c r="B122" s="682" t="s">
        <v>1075</v>
      </c>
      <c r="C122" s="683"/>
      <c r="D122" s="773">
        <f>E122</f>
        <v>5000</v>
      </c>
      <c r="E122" s="774">
        <v>5000</v>
      </c>
      <c r="F122" s="770" t="s">
        <v>260</v>
      </c>
    </row>
    <row r="123" spans="1:6" ht="20.25" customHeight="1" x14ac:dyDescent="0.2">
      <c r="A123" s="676">
        <v>1360</v>
      </c>
      <c r="B123" s="680" t="s">
        <v>1076</v>
      </c>
      <c r="C123" s="669">
        <v>7431</v>
      </c>
      <c r="D123" s="771">
        <f>D124</f>
        <v>400</v>
      </c>
      <c r="E123" s="771">
        <f>E124</f>
        <v>400</v>
      </c>
      <c r="F123" s="770" t="s">
        <v>260</v>
      </c>
    </row>
    <row r="124" spans="1:6" x14ac:dyDescent="0.2">
      <c r="A124" s="675"/>
      <c r="B124" s="678" t="s">
        <v>1077</v>
      </c>
      <c r="C124" s="679"/>
      <c r="D124" s="771">
        <f>E124</f>
        <v>400</v>
      </c>
      <c r="E124" s="771">
        <f>E126+E127</f>
        <v>400</v>
      </c>
      <c r="F124" s="772"/>
    </row>
    <row r="125" spans="1:6" ht="14.25" customHeight="1" x14ac:dyDescent="0.2">
      <c r="A125" s="675"/>
      <c r="B125" s="678" t="s">
        <v>987</v>
      </c>
      <c r="C125" s="679"/>
      <c r="D125" s="768"/>
      <c r="E125" s="768"/>
      <c r="F125" s="772"/>
    </row>
    <row r="126" spans="1:6" ht="61.5" customHeight="1" x14ac:dyDescent="0.2">
      <c r="A126" s="681" t="s">
        <v>631</v>
      </c>
      <c r="B126" s="682" t="s">
        <v>1078</v>
      </c>
      <c r="C126" s="688"/>
      <c r="D126" s="773">
        <f>E126</f>
        <v>200</v>
      </c>
      <c r="E126" s="774">
        <v>200</v>
      </c>
      <c r="F126" s="770" t="s">
        <v>260</v>
      </c>
    </row>
    <row r="127" spans="1:6" ht="48.75" customHeight="1" x14ac:dyDescent="0.2">
      <c r="A127" s="681" t="s">
        <v>632</v>
      </c>
      <c r="B127" s="682" t="s">
        <v>1079</v>
      </c>
      <c r="C127" s="688"/>
      <c r="D127" s="773">
        <f>E127</f>
        <v>200</v>
      </c>
      <c r="E127" s="774">
        <v>200</v>
      </c>
      <c r="F127" s="770" t="s">
        <v>260</v>
      </c>
    </row>
    <row r="128" spans="1:6" ht="36" customHeight="1" x14ac:dyDescent="0.2">
      <c r="A128" s="676">
        <v>1370</v>
      </c>
      <c r="B128" s="680" t="s">
        <v>1080</v>
      </c>
      <c r="C128" s="669">
        <v>7441</v>
      </c>
      <c r="D128" s="772"/>
      <c r="E128" s="770"/>
      <c r="F128" s="770" t="s">
        <v>260</v>
      </c>
    </row>
    <row r="129" spans="1:6" ht="16.5" customHeight="1" x14ac:dyDescent="0.2">
      <c r="A129" s="675"/>
      <c r="B129" s="678" t="s">
        <v>1081</v>
      </c>
      <c r="C129" s="679"/>
      <c r="D129" s="768"/>
      <c r="E129" s="770"/>
      <c r="F129" s="772"/>
    </row>
    <row r="130" spans="1:6" ht="15.75" customHeight="1" x14ac:dyDescent="0.2">
      <c r="A130" s="675"/>
      <c r="B130" s="678" t="s">
        <v>987</v>
      </c>
      <c r="C130" s="679"/>
      <c r="D130" s="768"/>
      <c r="E130" s="770"/>
      <c r="F130" s="772"/>
    </row>
    <row r="131" spans="1:6" ht="125.25" customHeight="1" x14ac:dyDescent="0.2">
      <c r="A131" s="675" t="s">
        <v>635</v>
      </c>
      <c r="B131" s="682" t="s">
        <v>1082</v>
      </c>
      <c r="C131" s="688"/>
      <c r="D131" s="772"/>
      <c r="E131" s="770"/>
      <c r="F131" s="770" t="s">
        <v>260</v>
      </c>
    </row>
    <row r="132" spans="1:6" ht="123.75" customHeight="1" x14ac:dyDescent="0.2">
      <c r="A132" s="681" t="s">
        <v>465</v>
      </c>
      <c r="B132" s="682" t="s">
        <v>1082</v>
      </c>
      <c r="C132" s="688"/>
      <c r="D132" s="772"/>
      <c r="E132" s="770"/>
      <c r="F132" s="770" t="s">
        <v>260</v>
      </c>
    </row>
    <row r="133" spans="1:6" ht="42" customHeight="1" x14ac:dyDescent="0.2">
      <c r="A133" s="676">
        <v>1380</v>
      </c>
      <c r="B133" s="680" t="s">
        <v>1083</v>
      </c>
      <c r="C133" s="669">
        <v>7442</v>
      </c>
      <c r="D133" s="768"/>
      <c r="E133" s="770" t="s">
        <v>260</v>
      </c>
      <c r="F133" s="770"/>
    </row>
    <row r="134" spans="1:6" x14ac:dyDescent="0.2">
      <c r="A134" s="675"/>
      <c r="B134" s="678" t="s">
        <v>1084</v>
      </c>
      <c r="C134" s="679"/>
      <c r="D134" s="768"/>
      <c r="E134" s="772"/>
      <c r="F134" s="772"/>
    </row>
    <row r="135" spans="1:6" x14ac:dyDescent="0.2">
      <c r="A135" s="675"/>
      <c r="B135" s="678" t="s">
        <v>987</v>
      </c>
      <c r="C135" s="679"/>
      <c r="D135" s="768"/>
      <c r="E135" s="772"/>
      <c r="F135" s="772"/>
    </row>
    <row r="136" spans="1:6" ht="131.25" customHeight="1" x14ac:dyDescent="0.2">
      <c r="A136" s="681" t="s">
        <v>637</v>
      </c>
      <c r="B136" s="682" t="s">
        <v>1085</v>
      </c>
      <c r="C136" s="688"/>
      <c r="D136" s="779"/>
      <c r="E136" s="770" t="s">
        <v>260</v>
      </c>
      <c r="F136" s="780"/>
    </row>
    <row r="137" spans="1:6" ht="108.75" customHeight="1" x14ac:dyDescent="0.2">
      <c r="A137" s="681" t="s">
        <v>638</v>
      </c>
      <c r="B137" s="682" t="s">
        <v>1085</v>
      </c>
      <c r="C137" s="688"/>
      <c r="D137" s="779"/>
      <c r="E137" s="770" t="s">
        <v>260</v>
      </c>
      <c r="F137" s="772"/>
    </row>
    <row r="138" spans="1:6" ht="20.25" customHeight="1" x14ac:dyDescent="0.2">
      <c r="A138" s="689" t="s">
        <v>170</v>
      </c>
      <c r="B138" s="680" t="s">
        <v>1086</v>
      </c>
      <c r="C138" s="669">
        <v>7451</v>
      </c>
      <c r="D138" s="771">
        <f>E138+F138-F142</f>
        <v>16000</v>
      </c>
      <c r="E138" s="771">
        <f>E143</f>
        <v>16000</v>
      </c>
      <c r="F138" s="774">
        <f>F142</f>
        <v>515000</v>
      </c>
    </row>
    <row r="139" spans="1:6" x14ac:dyDescent="0.2">
      <c r="A139" s="681"/>
      <c r="B139" s="678" t="s">
        <v>1087</v>
      </c>
      <c r="C139" s="669"/>
      <c r="D139" s="768"/>
      <c r="E139" s="768"/>
      <c r="F139" s="772"/>
    </row>
    <row r="140" spans="1:6" x14ac:dyDescent="0.2">
      <c r="A140" s="681"/>
      <c r="B140" s="678" t="s">
        <v>987</v>
      </c>
      <c r="C140" s="669"/>
      <c r="D140" s="768"/>
      <c r="E140" s="768"/>
      <c r="F140" s="772"/>
    </row>
    <row r="141" spans="1:6" ht="38.25" customHeight="1" x14ac:dyDescent="0.2">
      <c r="A141" s="681" t="s">
        <v>171</v>
      </c>
      <c r="B141" s="682" t="s">
        <v>1088</v>
      </c>
      <c r="C141" s="688"/>
      <c r="D141" s="779"/>
      <c r="E141" s="770" t="s">
        <v>260</v>
      </c>
      <c r="F141" s="780"/>
    </row>
    <row r="142" spans="1:6" ht="37.5" customHeight="1" x14ac:dyDescent="0.2">
      <c r="A142" s="681" t="s">
        <v>172</v>
      </c>
      <c r="B142" s="682" t="s">
        <v>1089</v>
      </c>
      <c r="C142" s="688"/>
      <c r="D142" s="779"/>
      <c r="E142" s="770" t="s">
        <v>260</v>
      </c>
      <c r="F142" s="774">
        <v>515000</v>
      </c>
    </row>
    <row r="143" spans="1:6" ht="46.5" customHeight="1" x14ac:dyDescent="0.2">
      <c r="A143" s="681" t="s">
        <v>173</v>
      </c>
      <c r="B143" s="682" t="s">
        <v>1090</v>
      </c>
      <c r="C143" s="688"/>
      <c r="D143" s="781">
        <f>E143</f>
        <v>16000</v>
      </c>
      <c r="E143" s="774">
        <v>16000</v>
      </c>
      <c r="F143" s="770"/>
    </row>
    <row r="144" spans="1:6" ht="46.5" customHeight="1" x14ac:dyDescent="0.2">
      <c r="A144" s="816"/>
      <c r="B144" s="817"/>
      <c r="C144" s="818"/>
      <c r="D144" s="819"/>
      <c r="E144" s="820"/>
      <c r="F144" s="821"/>
    </row>
    <row r="145" spans="1:6" ht="46.5" customHeight="1" x14ac:dyDescent="0.2">
      <c r="A145" s="816"/>
      <c r="B145" s="817"/>
      <c r="C145" s="818"/>
      <c r="D145" s="819"/>
      <c r="E145" s="820"/>
      <c r="F145" s="821"/>
    </row>
    <row r="146" spans="1:6" ht="46.5" customHeight="1" x14ac:dyDescent="0.2">
      <c r="A146" s="816"/>
      <c r="B146" s="817"/>
      <c r="C146" s="818"/>
      <c r="D146" s="819"/>
      <c r="E146" s="820"/>
      <c r="F146" s="821"/>
    </row>
    <row r="147" spans="1:6" ht="46.5" customHeight="1" x14ac:dyDescent="0.2">
      <c r="A147" s="816"/>
      <c r="B147" s="817"/>
      <c r="C147" s="818"/>
      <c r="D147" s="819"/>
      <c r="E147" s="820"/>
      <c r="F147" s="821"/>
    </row>
    <row r="148" spans="1:6" ht="46.5" customHeight="1" x14ac:dyDescent="0.2">
      <c r="A148" s="816"/>
      <c r="B148" s="817"/>
      <c r="C148" s="818"/>
      <c r="D148" s="819"/>
      <c r="E148" s="820"/>
      <c r="F148" s="821"/>
    </row>
    <row r="149" spans="1:6" ht="46.5" customHeight="1" x14ac:dyDescent="0.2">
      <c r="A149" s="816"/>
      <c r="B149" s="817"/>
      <c r="C149" s="818"/>
      <c r="D149" s="819"/>
      <c r="E149" s="820"/>
      <c r="F149" s="821"/>
    </row>
    <row r="150" spans="1:6" ht="46.5" customHeight="1" x14ac:dyDescent="0.2">
      <c r="A150" s="816"/>
      <c r="B150" s="817"/>
      <c r="C150" s="818"/>
      <c r="D150" s="819"/>
      <c r="E150" s="820"/>
      <c r="F150" s="821"/>
    </row>
    <row r="157" spans="1:6" x14ac:dyDescent="0.2">
      <c r="A157" s="691"/>
      <c r="B157" s="692"/>
      <c r="C157" s="692"/>
      <c r="D157" s="782"/>
      <c r="E157" s="782"/>
      <c r="F157" s="783"/>
    </row>
    <row r="160" spans="1:6" ht="42.75" customHeight="1" x14ac:dyDescent="0.2">
      <c r="A160" s="899" t="s">
        <v>1091</v>
      </c>
      <c r="B160" s="899"/>
      <c r="C160" s="899"/>
      <c r="D160" s="899"/>
      <c r="E160" s="899"/>
    </row>
    <row r="161" spans="1:5" ht="16.5" x14ac:dyDescent="0.3">
      <c r="A161" s="693"/>
      <c r="B161" s="659"/>
      <c r="C161" s="659"/>
      <c r="D161" s="765"/>
    </row>
    <row r="162" spans="1:5" ht="15" thickBot="1" x14ac:dyDescent="0.3">
      <c r="C162" s="659"/>
      <c r="E162" s="767" t="s">
        <v>976</v>
      </c>
    </row>
    <row r="163" spans="1:5" ht="64.5" customHeight="1" thickBot="1" x14ac:dyDescent="0.3">
      <c r="A163" s="694" t="s">
        <v>1092</v>
      </c>
      <c r="B163" s="694" t="s">
        <v>978</v>
      </c>
      <c r="C163" s="695" t="s">
        <v>1093</v>
      </c>
      <c r="D163" s="784" t="s">
        <v>1094</v>
      </c>
      <c r="E163" s="785" t="s">
        <v>1095</v>
      </c>
    </row>
    <row r="164" spans="1:5" ht="15" thickBot="1" x14ac:dyDescent="0.3">
      <c r="A164" s="696" t="s">
        <v>1096</v>
      </c>
      <c r="B164" s="696"/>
      <c r="C164" s="697">
        <v>1</v>
      </c>
      <c r="D164" s="786">
        <v>2</v>
      </c>
      <c r="E164" s="787">
        <v>3</v>
      </c>
    </row>
    <row r="165" spans="1:5" ht="37.5" customHeight="1" thickBot="1" x14ac:dyDescent="0.3">
      <c r="A165" s="698">
        <v>1</v>
      </c>
      <c r="B165" s="699" t="s">
        <v>989</v>
      </c>
      <c r="C165" s="700"/>
      <c r="D165" s="788"/>
      <c r="E165" s="789"/>
    </row>
    <row r="166" spans="1:5" ht="37.5" customHeight="1" thickBot="1" x14ac:dyDescent="0.3">
      <c r="A166" s="698">
        <v>2</v>
      </c>
      <c r="B166" s="699" t="s">
        <v>1097</v>
      </c>
      <c r="C166" s="700"/>
      <c r="D166" s="788"/>
      <c r="E166" s="789"/>
    </row>
    <row r="167" spans="1:5" ht="28.5" customHeight="1" thickBot="1" x14ac:dyDescent="0.3">
      <c r="A167" s="698">
        <v>3</v>
      </c>
      <c r="B167" s="699" t="s">
        <v>993</v>
      </c>
      <c r="C167" s="700"/>
      <c r="D167" s="788"/>
      <c r="E167" s="789"/>
    </row>
    <row r="168" spans="1:5" ht="21" customHeight="1" thickBot="1" x14ac:dyDescent="0.3">
      <c r="A168" s="698">
        <v>4</v>
      </c>
      <c r="B168" s="699" t="s">
        <v>1098</v>
      </c>
      <c r="C168" s="700"/>
      <c r="D168" s="788"/>
      <c r="E168" s="790" t="s">
        <v>250</v>
      </c>
    </row>
    <row r="169" spans="1:5" ht="19.5" customHeight="1" thickBot="1" x14ac:dyDescent="0.3">
      <c r="A169" s="698">
        <v>5</v>
      </c>
      <c r="B169" s="699" t="s">
        <v>1099</v>
      </c>
      <c r="C169" s="700"/>
      <c r="D169" s="788"/>
      <c r="E169" s="790" t="s">
        <v>250</v>
      </c>
    </row>
    <row r="170" spans="1:5" ht="16.5" x14ac:dyDescent="0.3">
      <c r="A170" s="701" t="s">
        <v>1100</v>
      </c>
      <c r="B170" s="659"/>
      <c r="C170" s="659"/>
      <c r="D170" s="765"/>
    </row>
  </sheetData>
  <mergeCells count="7">
    <mergeCell ref="A160:E160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topLeftCell="A134" workbookViewId="0">
      <selection activeCell="F92" sqref="F92:F93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06" t="s">
        <v>817</v>
      </c>
      <c r="B1" s="906"/>
      <c r="C1" s="906"/>
      <c r="D1" s="906"/>
      <c r="E1" s="906"/>
      <c r="F1" s="906"/>
    </row>
    <row r="2" spans="1:7" s="81" customFormat="1" ht="15.75" x14ac:dyDescent="0.25">
      <c r="A2" s="907" t="s">
        <v>572</v>
      </c>
      <c r="B2" s="907"/>
      <c r="C2" s="907"/>
      <c r="D2" s="907"/>
      <c r="E2" s="907"/>
      <c r="F2" s="907"/>
    </row>
    <row r="3" spans="1:7" s="76" customFormat="1" x14ac:dyDescent="0.2">
      <c r="A3" s="82"/>
      <c r="B3" s="642" t="s">
        <v>969</v>
      </c>
      <c r="C3" s="83"/>
      <c r="D3" s="77"/>
      <c r="E3" s="647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04" t="s">
        <v>15</v>
      </c>
      <c r="B5" s="904" t="s">
        <v>521</v>
      </c>
      <c r="C5" s="904" t="s">
        <v>14</v>
      </c>
      <c r="D5" s="904" t="s">
        <v>25</v>
      </c>
      <c r="E5" s="87" t="s">
        <v>806</v>
      </c>
      <c r="F5" s="87"/>
    </row>
    <row r="6" spans="1:7" ht="25.5" x14ac:dyDescent="0.2">
      <c r="A6" s="905"/>
      <c r="B6" s="905"/>
      <c r="C6" s="905"/>
      <c r="D6" s="905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08">
        <f>E8+F8-F141</f>
        <v>4441506.2</v>
      </c>
      <c r="E8" s="908">
        <f>E10+E61+E95</f>
        <v>2641506.2000000002</v>
      </c>
      <c r="F8" s="911">
        <f>F61+F95</f>
        <v>2315000</v>
      </c>
      <c r="G8" s="630"/>
    </row>
    <row r="9" spans="1:7" x14ac:dyDescent="0.2">
      <c r="A9" s="94"/>
      <c r="B9" s="95" t="s">
        <v>522</v>
      </c>
      <c r="C9" s="93"/>
      <c r="D9" s="909"/>
      <c r="E9" s="910"/>
      <c r="F9" s="912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3">
        <f>E10</f>
        <v>441400</v>
      </c>
      <c r="E10" s="913">
        <f>E13+E17+E20+E45+E52</f>
        <v>441400</v>
      </c>
      <c r="F10" s="916" t="s">
        <v>260</v>
      </c>
      <c r="G10" s="632"/>
    </row>
    <row r="11" spans="1:7" ht="25.5" x14ac:dyDescent="0.2">
      <c r="A11" s="94"/>
      <c r="B11" s="100" t="s">
        <v>573</v>
      </c>
      <c r="C11" s="101"/>
      <c r="D11" s="914"/>
      <c r="E11" s="914"/>
      <c r="F11" s="917"/>
      <c r="G11" s="629"/>
    </row>
    <row r="12" spans="1:7" x14ac:dyDescent="0.2">
      <c r="A12" s="94"/>
      <c r="B12" s="100" t="s">
        <v>525</v>
      </c>
      <c r="C12" s="103"/>
      <c r="D12" s="915"/>
      <c r="E12" s="915"/>
      <c r="F12" s="918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3">
        <f>E13</f>
        <v>188000</v>
      </c>
      <c r="E13" s="913">
        <f>E15+E16</f>
        <v>188000</v>
      </c>
      <c r="F13" s="916" t="s">
        <v>260</v>
      </c>
      <c r="G13" s="632"/>
    </row>
    <row r="14" spans="1:7" x14ac:dyDescent="0.2">
      <c r="A14" s="94"/>
      <c r="B14" s="107" t="s">
        <v>525</v>
      </c>
      <c r="C14" s="85"/>
      <c r="D14" s="914"/>
      <c r="E14" s="914"/>
      <c r="F14" s="918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4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187000</v>
      </c>
      <c r="E16" s="110">
        <f>'Sheet1 (2)'!E16+'Sheet1 (2)'!E17</f>
        <v>187000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3">
        <f>E17</f>
        <v>236000</v>
      </c>
      <c r="E17" s="913">
        <f>E19</f>
        <v>236000</v>
      </c>
      <c r="F17" s="916" t="s">
        <v>260</v>
      </c>
      <c r="G17" s="632"/>
    </row>
    <row r="18" spans="1:7" x14ac:dyDescent="0.2">
      <c r="A18" s="94"/>
      <c r="B18" s="107" t="s">
        <v>525</v>
      </c>
      <c r="C18" s="85"/>
      <c r="D18" s="914"/>
      <c r="E18" s="914"/>
      <c r="F18" s="918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236000</v>
      </c>
      <c r="E19" s="110">
        <f>'Sheet1 (2)'!E20</f>
        <v>236000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19">
        <f>E20</f>
        <v>12400</v>
      </c>
      <c r="E20" s="919">
        <f>'Sheet1 (2)'!E23</f>
        <v>12400</v>
      </c>
      <c r="F20" s="916" t="s">
        <v>260</v>
      </c>
    </row>
    <row r="21" spans="1:7" x14ac:dyDescent="0.2">
      <c r="A21" s="94"/>
      <c r="B21" s="107" t="s">
        <v>525</v>
      </c>
      <c r="C21" s="103"/>
      <c r="D21" s="920"/>
      <c r="E21" s="920"/>
      <c r="F21" s="918"/>
    </row>
    <row r="22" spans="1:7" x14ac:dyDescent="0.2">
      <c r="A22" s="112" t="s">
        <v>576</v>
      </c>
      <c r="B22" s="113" t="s">
        <v>531</v>
      </c>
      <c r="C22" s="84">
        <v>71452</v>
      </c>
      <c r="D22" s="921">
        <f>E22</f>
        <v>0</v>
      </c>
      <c r="E22" s="921">
        <f>E25+E29+E30+E31+E32+E33+E34+E35+E36+E37+E38+E39+E40+E41+E42+E43+E44</f>
        <v>0</v>
      </c>
      <c r="F22" s="924" t="s">
        <v>260</v>
      </c>
    </row>
    <row r="23" spans="1:7" ht="51" x14ac:dyDescent="0.2">
      <c r="A23" s="115"/>
      <c r="B23" s="116" t="s">
        <v>956</v>
      </c>
      <c r="C23" s="85"/>
      <c r="D23" s="922"/>
      <c r="E23" s="922"/>
      <c r="F23" s="925"/>
    </row>
    <row r="24" spans="1:7" x14ac:dyDescent="0.2">
      <c r="A24" s="117"/>
      <c r="B24" s="118" t="s">
        <v>525</v>
      </c>
      <c r="C24" s="103"/>
      <c r="D24" s="923"/>
      <c r="E24" s="923"/>
      <c r="F24" s="926"/>
    </row>
    <row r="25" spans="1:7" ht="51" x14ac:dyDescent="0.2">
      <c r="A25" s="112" t="s">
        <v>577</v>
      </c>
      <c r="B25" s="120" t="s">
        <v>578</v>
      </c>
      <c r="C25" s="114"/>
      <c r="D25" s="921">
        <f>E25</f>
        <v>0</v>
      </c>
      <c r="E25" s="921"/>
      <c r="F25" s="924" t="s">
        <v>260</v>
      </c>
    </row>
    <row r="26" spans="1:7" x14ac:dyDescent="0.2">
      <c r="A26" s="103"/>
      <c r="B26" s="121" t="s">
        <v>807</v>
      </c>
      <c r="C26" s="103"/>
      <c r="D26" s="922"/>
      <c r="E26" s="922"/>
      <c r="F26" s="926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3">
        <f t="shared" si="0"/>
        <v>5000</v>
      </c>
      <c r="E45" s="913">
        <f>E47</f>
        <v>5000</v>
      </c>
      <c r="F45" s="916" t="s">
        <v>260</v>
      </c>
    </row>
    <row r="46" spans="1:6" x14ac:dyDescent="0.2">
      <c r="A46" s="94"/>
      <c r="B46" s="107" t="s">
        <v>525</v>
      </c>
      <c r="C46" s="85"/>
      <c r="D46" s="914"/>
      <c r="E46" s="914"/>
      <c r="F46" s="918"/>
    </row>
    <row r="47" spans="1:6" x14ac:dyDescent="0.2">
      <c r="A47" s="112" t="s">
        <v>592</v>
      </c>
      <c r="B47" s="113" t="s">
        <v>539</v>
      </c>
      <c r="C47" s="114"/>
      <c r="D47" s="921">
        <f>E47</f>
        <v>5000</v>
      </c>
      <c r="E47" s="921">
        <f>E50+E51</f>
        <v>5000</v>
      </c>
      <c r="F47" s="924" t="s">
        <v>260</v>
      </c>
    </row>
    <row r="48" spans="1:6" x14ac:dyDescent="0.2">
      <c r="A48" s="115"/>
      <c r="B48" s="116" t="s">
        <v>593</v>
      </c>
      <c r="C48" s="101"/>
      <c r="D48" s="922"/>
      <c r="E48" s="922"/>
      <c r="F48" s="925"/>
    </row>
    <row r="49" spans="1:7" x14ac:dyDescent="0.2">
      <c r="A49" s="117"/>
      <c r="B49" s="118" t="s">
        <v>525</v>
      </c>
      <c r="C49" s="103"/>
      <c r="D49" s="923"/>
      <c r="E49" s="923"/>
      <c r="F49" s="926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27">
        <f>E52</f>
        <v>0</v>
      </c>
      <c r="E52" s="927">
        <f>E55+E60</f>
        <v>0</v>
      </c>
      <c r="F52" s="916" t="s">
        <v>260</v>
      </c>
    </row>
    <row r="53" spans="1:7" x14ac:dyDescent="0.2">
      <c r="A53" s="115"/>
      <c r="B53" s="116" t="s">
        <v>340</v>
      </c>
      <c r="C53" s="101"/>
      <c r="D53" s="928"/>
      <c r="E53" s="928"/>
      <c r="F53" s="917"/>
    </row>
    <row r="54" spans="1:7" x14ac:dyDescent="0.2">
      <c r="A54" s="94"/>
      <c r="B54" s="107" t="s">
        <v>525</v>
      </c>
      <c r="C54" s="103"/>
      <c r="D54" s="929"/>
      <c r="E54" s="929"/>
      <c r="F54" s="918"/>
    </row>
    <row r="55" spans="1:7" ht="51" x14ac:dyDescent="0.2">
      <c r="A55" s="112" t="s">
        <v>597</v>
      </c>
      <c r="B55" s="113" t="s">
        <v>461</v>
      </c>
      <c r="D55" s="930">
        <f>E55</f>
        <v>0</v>
      </c>
      <c r="E55" s="930">
        <f>E57+E58+E59</f>
        <v>0</v>
      </c>
      <c r="F55" s="924" t="s">
        <v>260</v>
      </c>
    </row>
    <row r="56" spans="1:7" x14ac:dyDescent="0.2">
      <c r="A56" s="117"/>
      <c r="B56" s="118" t="s">
        <v>807</v>
      </c>
      <c r="C56" s="85"/>
      <c r="D56" s="931"/>
      <c r="E56" s="931"/>
      <c r="F56" s="926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3">
        <f>E61+F61</f>
        <v>3805507.2</v>
      </c>
      <c r="E61" s="913">
        <f>E64+E70+E76</f>
        <v>2005507.2</v>
      </c>
      <c r="F61" s="932">
        <f>F67+F73+F88</f>
        <v>1800000</v>
      </c>
    </row>
    <row r="62" spans="1:7" ht="25.5" x14ac:dyDescent="0.2">
      <c r="A62" s="94"/>
      <c r="B62" s="107" t="s">
        <v>601</v>
      </c>
      <c r="C62" s="85"/>
      <c r="D62" s="914"/>
      <c r="E62" s="914"/>
      <c r="F62" s="933"/>
    </row>
    <row r="63" spans="1:7" x14ac:dyDescent="0.2">
      <c r="A63" s="94"/>
      <c r="B63" s="107" t="s">
        <v>525</v>
      </c>
      <c r="C63" s="103"/>
      <c r="D63" s="915"/>
      <c r="E63" s="915"/>
      <c r="F63" s="934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3">
        <f>E64</f>
        <v>0</v>
      </c>
      <c r="E64" s="913">
        <f>E66</f>
        <v>0</v>
      </c>
      <c r="F64" s="916" t="s">
        <v>260</v>
      </c>
    </row>
    <row r="65" spans="1:7" x14ac:dyDescent="0.2">
      <c r="A65" s="94"/>
      <c r="B65" s="130" t="s">
        <v>525</v>
      </c>
      <c r="C65" s="85"/>
      <c r="D65" s="914"/>
      <c r="E65" s="914"/>
      <c r="F65" s="918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27">
        <f>F67</f>
        <v>0</v>
      </c>
      <c r="E67" s="916" t="s">
        <v>260</v>
      </c>
      <c r="F67" s="927">
        <f>F69</f>
        <v>0</v>
      </c>
    </row>
    <row r="68" spans="1:7" s="99" customFormat="1" x14ac:dyDescent="0.2">
      <c r="A68" s="134"/>
      <c r="B68" s="130" t="s">
        <v>525</v>
      </c>
      <c r="C68" s="104"/>
      <c r="D68" s="928"/>
      <c r="E68" s="918"/>
      <c r="F68" s="928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30">
        <f>E70</f>
        <v>0</v>
      </c>
      <c r="E70" s="930">
        <f>E72</f>
        <v>0</v>
      </c>
      <c r="F70" s="916" t="s">
        <v>260</v>
      </c>
    </row>
    <row r="71" spans="1:7" s="99" customFormat="1" x14ac:dyDescent="0.2">
      <c r="A71" s="134"/>
      <c r="B71" s="130" t="s">
        <v>525</v>
      </c>
      <c r="C71" s="104"/>
      <c r="D71" s="931"/>
      <c r="E71" s="931"/>
      <c r="F71" s="918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30">
        <f>F73</f>
        <v>0</v>
      </c>
      <c r="E73" s="916" t="s">
        <v>260</v>
      </c>
      <c r="F73" s="930">
        <f>F75</f>
        <v>0</v>
      </c>
    </row>
    <row r="74" spans="1:7" s="99" customFormat="1" x14ac:dyDescent="0.2">
      <c r="A74" s="134"/>
      <c r="B74" s="130" t="s">
        <v>525</v>
      </c>
      <c r="C74" s="104"/>
      <c r="D74" s="931"/>
      <c r="E74" s="918"/>
      <c r="F74" s="931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21">
        <f>E76</f>
        <v>2005507.2</v>
      </c>
      <c r="E76" s="921">
        <f>E79+E80+E84+E85</f>
        <v>2005507.2</v>
      </c>
      <c r="F76" s="916" t="s">
        <v>260</v>
      </c>
    </row>
    <row r="77" spans="1:7" x14ac:dyDescent="0.2">
      <c r="A77" s="94"/>
      <c r="B77" s="107" t="s">
        <v>788</v>
      </c>
      <c r="C77" s="85"/>
      <c r="D77" s="922"/>
      <c r="E77" s="922"/>
      <c r="F77" s="917"/>
    </row>
    <row r="78" spans="1:7" x14ac:dyDescent="0.2">
      <c r="A78" s="94"/>
      <c r="B78" s="107" t="s">
        <v>807</v>
      </c>
      <c r="C78" s="103"/>
      <c r="D78" s="923"/>
      <c r="E78" s="923"/>
      <c r="F78" s="918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2003328.4</v>
      </c>
      <c r="E79" s="74">
        <f>'Sheet1 (2)'!E80</f>
        <v>2003328.4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21">
        <f>E80</f>
        <v>0</v>
      </c>
      <c r="E80" s="921">
        <f>E82+E83</f>
        <v>0</v>
      </c>
      <c r="F80" s="924" t="s">
        <v>260</v>
      </c>
      <c r="G80" s="630"/>
    </row>
    <row r="81" spans="1:8" x14ac:dyDescent="0.2">
      <c r="A81" s="117"/>
      <c r="B81" s="121" t="s">
        <v>525</v>
      </c>
      <c r="C81" s="136"/>
      <c r="D81" s="923"/>
      <c r="E81" s="923"/>
      <c r="F81" s="926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0</v>
      </c>
      <c r="E83" s="125"/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30">
        <f>E85</f>
        <v>0</v>
      </c>
      <c r="E85" s="930">
        <f>E87</f>
        <v>0</v>
      </c>
      <c r="F85" s="924" t="s">
        <v>260</v>
      </c>
    </row>
    <row r="86" spans="1:8" ht="0.75" hidden="1" customHeight="1" x14ac:dyDescent="0.2">
      <c r="A86" s="137"/>
      <c r="B86" s="130"/>
      <c r="C86" s="103"/>
      <c r="D86" s="931"/>
      <c r="E86" s="931"/>
      <c r="F86" s="926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3">
        <f>F88</f>
        <v>1800000</v>
      </c>
      <c r="E88" s="916" t="s">
        <v>260</v>
      </c>
      <c r="F88" s="932">
        <f>F91+F92</f>
        <v>1800000</v>
      </c>
      <c r="H88" s="655"/>
    </row>
    <row r="89" spans="1:8" x14ac:dyDescent="0.2">
      <c r="A89" s="94"/>
      <c r="B89" s="107" t="s">
        <v>792</v>
      </c>
      <c r="C89" s="619"/>
      <c r="D89" s="914"/>
      <c r="E89" s="917"/>
      <c r="F89" s="933"/>
    </row>
    <row r="90" spans="1:8" x14ac:dyDescent="0.2">
      <c r="A90" s="94"/>
      <c r="B90" s="130" t="s">
        <v>525</v>
      </c>
      <c r="C90" s="619"/>
      <c r="D90" s="915"/>
      <c r="E90" s="918"/>
      <c r="F90" s="934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1800000</v>
      </c>
      <c r="E91" s="90" t="s">
        <v>260</v>
      </c>
      <c r="F91" s="658">
        <f>'Sheet1 (2)'!F90</f>
        <v>1800000</v>
      </c>
    </row>
    <row r="92" spans="1:8" ht="38.25" x14ac:dyDescent="0.2">
      <c r="A92" s="112" t="s">
        <v>616</v>
      </c>
      <c r="B92" s="113" t="s">
        <v>958</v>
      </c>
      <c r="C92" s="135"/>
      <c r="D92" s="930">
        <f>F92</f>
        <v>0</v>
      </c>
      <c r="E92" s="924" t="s">
        <v>260</v>
      </c>
      <c r="F92" s="930">
        <f>F94</f>
        <v>0</v>
      </c>
    </row>
    <row r="93" spans="1:8" x14ac:dyDescent="0.2">
      <c r="A93" s="94"/>
      <c r="B93" s="107"/>
      <c r="C93" s="103"/>
      <c r="D93" s="931"/>
      <c r="E93" s="926"/>
      <c r="F93" s="931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08">
        <f>E95+F95-F141</f>
        <v>194599</v>
      </c>
      <c r="E95" s="935">
        <f>E101+E104+E111+E116+E122+E127+E137</f>
        <v>194599</v>
      </c>
      <c r="F95" s="935">
        <f>F98+F132+F137</f>
        <v>515000</v>
      </c>
    </row>
    <row r="96" spans="1:8" ht="25.5" x14ac:dyDescent="0.2">
      <c r="A96" s="94"/>
      <c r="B96" s="107" t="s">
        <v>959</v>
      </c>
      <c r="C96" s="85"/>
      <c r="D96" s="909"/>
      <c r="E96" s="936"/>
      <c r="F96" s="936"/>
    </row>
    <row r="97" spans="1:6" x14ac:dyDescent="0.2">
      <c r="A97" s="94"/>
      <c r="B97" s="107" t="s">
        <v>525</v>
      </c>
      <c r="C97" s="103"/>
      <c r="D97" s="910"/>
      <c r="E97" s="937"/>
      <c r="F97" s="937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27">
        <f>F98</f>
        <v>0</v>
      </c>
      <c r="E98" s="916" t="s">
        <v>260</v>
      </c>
      <c r="F98" s="927">
        <f>F100</f>
        <v>0</v>
      </c>
    </row>
    <row r="99" spans="1:6" x14ac:dyDescent="0.2">
      <c r="A99" s="94"/>
      <c r="B99" s="107" t="s">
        <v>525</v>
      </c>
      <c r="C99" s="85"/>
      <c r="D99" s="929"/>
      <c r="E99" s="918"/>
      <c r="F99" s="929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27">
        <f>E101</f>
        <v>0</v>
      </c>
      <c r="E101" s="927">
        <f>E103</f>
        <v>0</v>
      </c>
      <c r="F101" s="916" t="s">
        <v>260</v>
      </c>
    </row>
    <row r="102" spans="1:6" x14ac:dyDescent="0.2">
      <c r="A102" s="94"/>
      <c r="B102" s="107" t="s">
        <v>525</v>
      </c>
      <c r="C102" s="85"/>
      <c r="D102" s="929"/>
      <c r="E102" s="929"/>
      <c r="F102" s="918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3">
        <f>E104</f>
        <v>70740</v>
      </c>
      <c r="E104" s="913">
        <f>E107+E108+E109+E110</f>
        <v>70740</v>
      </c>
      <c r="F104" s="916" t="s">
        <v>260</v>
      </c>
    </row>
    <row r="105" spans="1:6" x14ac:dyDescent="0.2">
      <c r="A105" s="94"/>
      <c r="B105" s="107" t="s">
        <v>621</v>
      </c>
      <c r="C105" s="85"/>
      <c r="D105" s="914"/>
      <c r="E105" s="914"/>
      <c r="F105" s="917"/>
    </row>
    <row r="106" spans="1:6" x14ac:dyDescent="0.2">
      <c r="A106" s="94"/>
      <c r="B106" s="107" t="s">
        <v>525</v>
      </c>
      <c r="C106" s="85"/>
      <c r="D106" s="915"/>
      <c r="E106" s="915"/>
      <c r="F106" s="918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58170</v>
      </c>
      <c r="E107" s="74">
        <f>'Sheet1 (2)'!E104</f>
        <v>58170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8510</v>
      </c>
      <c r="E108" s="60">
        <f>'Sheet1 (2)'!E105</f>
        <v>8510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4060</v>
      </c>
      <c r="E110" s="74">
        <f>'Sheet1 (2)'!E107</f>
        <v>4060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3">
        <f>E111</f>
        <v>1999</v>
      </c>
      <c r="E111" s="913">
        <f>SUM(E114:E115)</f>
        <v>1999</v>
      </c>
      <c r="F111" s="916" t="s">
        <v>260</v>
      </c>
    </row>
    <row r="112" spans="1:6" x14ac:dyDescent="0.2">
      <c r="A112" s="94"/>
      <c r="B112" s="107" t="s">
        <v>165</v>
      </c>
      <c r="C112" s="85"/>
      <c r="D112" s="914"/>
      <c r="E112" s="914"/>
      <c r="F112" s="917"/>
    </row>
    <row r="113" spans="1:7" x14ac:dyDescent="0.2">
      <c r="A113" s="94"/>
      <c r="B113" s="107" t="s">
        <v>525</v>
      </c>
      <c r="C113" s="85"/>
      <c r="D113" s="915"/>
      <c r="E113" s="915"/>
      <c r="F113" s="918"/>
    </row>
    <row r="114" spans="1:7" ht="89.25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1999</v>
      </c>
      <c r="E115" s="110">
        <v>1999</v>
      </c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3">
        <f>E116</f>
        <v>105460</v>
      </c>
      <c r="E116" s="913">
        <f>E119+E120+E121</f>
        <v>105460</v>
      </c>
      <c r="F116" s="916" t="s">
        <v>260</v>
      </c>
    </row>
    <row r="117" spans="1:7" x14ac:dyDescent="0.2">
      <c r="A117" s="94"/>
      <c r="B117" s="107" t="s">
        <v>166</v>
      </c>
      <c r="C117" s="85"/>
      <c r="D117" s="914"/>
      <c r="E117" s="914"/>
      <c r="F117" s="917"/>
    </row>
    <row r="118" spans="1:7" x14ac:dyDescent="0.2">
      <c r="A118" s="94"/>
      <c r="B118" s="107" t="s">
        <v>525</v>
      </c>
      <c r="C118" s="85"/>
      <c r="D118" s="915"/>
      <c r="E118" s="915"/>
      <c r="F118" s="918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100460</v>
      </c>
      <c r="E119" s="74">
        <f>'Sheet1 (2)'!E117</f>
        <v>100460</v>
      </c>
      <c r="F119" s="90" t="s">
        <v>260</v>
      </c>
      <c r="G119" s="655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3">
        <f>E122</f>
        <v>400</v>
      </c>
      <c r="E122" s="913">
        <f>E125+E126</f>
        <v>400</v>
      </c>
      <c r="F122" s="916" t="s">
        <v>260</v>
      </c>
    </row>
    <row r="123" spans="1:7" x14ac:dyDescent="0.2">
      <c r="A123" s="94"/>
      <c r="B123" s="107" t="s">
        <v>630</v>
      </c>
      <c r="C123" s="85"/>
      <c r="D123" s="914"/>
      <c r="E123" s="914"/>
      <c r="F123" s="917"/>
    </row>
    <row r="124" spans="1:7" x14ac:dyDescent="0.2">
      <c r="A124" s="94"/>
      <c r="B124" s="107" t="s">
        <v>525</v>
      </c>
      <c r="C124" s="85"/>
      <c r="D124" s="915"/>
      <c r="E124" s="915"/>
      <c r="F124" s="918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27">
        <f>E127</f>
        <v>0</v>
      </c>
      <c r="E127" s="927">
        <f>E130+E131</f>
        <v>0</v>
      </c>
      <c r="F127" s="916" t="s">
        <v>260</v>
      </c>
    </row>
    <row r="128" spans="1:7" x14ac:dyDescent="0.2">
      <c r="A128" s="94"/>
      <c r="B128" s="107" t="s">
        <v>634</v>
      </c>
      <c r="C128" s="85"/>
      <c r="D128" s="928"/>
      <c r="E128" s="928"/>
      <c r="F128" s="917"/>
    </row>
    <row r="129" spans="1:9" x14ac:dyDescent="0.2">
      <c r="A129" s="137"/>
      <c r="B129" s="107" t="s">
        <v>525</v>
      </c>
      <c r="C129" s="103"/>
      <c r="D129" s="929"/>
      <c r="E129" s="929"/>
      <c r="F129" s="918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27">
        <f>F132</f>
        <v>0</v>
      </c>
      <c r="E132" s="916" t="s">
        <v>260</v>
      </c>
      <c r="F132" s="927">
        <f>F135+F136</f>
        <v>0</v>
      </c>
    </row>
    <row r="133" spans="1:9" x14ac:dyDescent="0.2">
      <c r="A133" s="94"/>
      <c r="B133" s="107" t="s">
        <v>169</v>
      </c>
      <c r="C133" s="85"/>
      <c r="D133" s="928"/>
      <c r="E133" s="917"/>
      <c r="F133" s="928"/>
    </row>
    <row r="134" spans="1:9" x14ac:dyDescent="0.2">
      <c r="A134" s="94"/>
      <c r="B134" s="107" t="s">
        <v>525</v>
      </c>
      <c r="C134" s="85"/>
      <c r="D134" s="929"/>
      <c r="E134" s="918"/>
      <c r="F134" s="929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38">
        <f>E137+F137-F141</f>
        <v>16000</v>
      </c>
      <c r="E137" s="938">
        <f>E142</f>
        <v>16000</v>
      </c>
      <c r="F137" s="938">
        <f>F140+F141+F142</f>
        <v>515000</v>
      </c>
    </row>
    <row r="138" spans="1:9" x14ac:dyDescent="0.2">
      <c r="A138" s="115"/>
      <c r="B138" s="107" t="s">
        <v>487</v>
      </c>
      <c r="C138" s="102"/>
      <c r="D138" s="939"/>
      <c r="E138" s="939"/>
      <c r="F138" s="939"/>
    </row>
    <row r="139" spans="1:9" x14ac:dyDescent="0.2">
      <c r="A139" s="117"/>
      <c r="B139" s="107" t="s">
        <v>525</v>
      </c>
      <c r="C139" s="104"/>
      <c r="D139" s="940"/>
      <c r="E139" s="940"/>
      <c r="F139" s="940"/>
    </row>
    <row r="140" spans="1:9" ht="25.5" x14ac:dyDescent="0.2">
      <c r="A140" s="108" t="s">
        <v>171</v>
      </c>
      <c r="B140" s="113" t="s">
        <v>571</v>
      </c>
      <c r="C140" s="131"/>
      <c r="D140" s="703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4" t="s">
        <v>250</v>
      </c>
      <c r="E141" s="90" t="s">
        <v>260</v>
      </c>
      <c r="F141" s="126">
        <f>'Sheet1 (2)'!F142</f>
        <v>515000</v>
      </c>
      <c r="H141" s="629"/>
      <c r="I141" s="649"/>
    </row>
    <row r="142" spans="1:9" ht="38.25" x14ac:dyDescent="0.2">
      <c r="A142" s="108" t="s">
        <v>173</v>
      </c>
      <c r="B142" s="109" t="s">
        <v>457</v>
      </c>
      <c r="C142" s="131"/>
      <c r="D142" s="704">
        <f>E142+F142</f>
        <v>16000</v>
      </c>
      <c r="E142" s="126">
        <f>'Sheet1 (2)'!E143</f>
        <v>16000</v>
      </c>
      <c r="F142" s="125"/>
      <c r="H142" s="649"/>
    </row>
    <row r="143" spans="1:9" x14ac:dyDescent="0.2">
      <c r="A143" s="85"/>
      <c r="B143" s="85"/>
      <c r="C143" s="85"/>
      <c r="D143" s="85"/>
      <c r="E143" s="652"/>
      <c r="F143" s="85"/>
    </row>
    <row r="144" spans="1:9" x14ac:dyDescent="0.2">
      <c r="A144" s="85"/>
      <c r="B144" s="85"/>
      <c r="C144" s="85"/>
      <c r="D144" s="85"/>
      <c r="E144" s="653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3"/>
  <sheetViews>
    <sheetView workbookViewId="0">
      <selection activeCell="S21" sqref="S21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48" t="s">
        <v>862</v>
      </c>
      <c r="B1" s="948"/>
      <c r="C1" s="948"/>
      <c r="D1" s="948"/>
      <c r="E1" s="948"/>
      <c r="F1" s="948"/>
      <c r="G1" s="948"/>
      <c r="H1" s="948"/>
      <c r="I1" s="948"/>
    </row>
    <row r="2" spans="1:9" ht="36" customHeight="1" x14ac:dyDescent="0.25">
      <c r="A2" s="949" t="s">
        <v>863</v>
      </c>
      <c r="B2" s="949"/>
      <c r="C2" s="949"/>
      <c r="D2" s="949"/>
      <c r="E2" s="949"/>
      <c r="F2" s="949"/>
      <c r="G2" s="949"/>
      <c r="H2" s="949"/>
      <c r="I2" s="949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0" t="s">
        <v>20</v>
      </c>
      <c r="I4" s="950"/>
    </row>
    <row r="5" spans="1:9" s="8" customFormat="1" ht="15.7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19</v>
      </c>
      <c r="F5" s="955" t="s">
        <v>256</v>
      </c>
      <c r="G5" s="957" t="s">
        <v>21</v>
      </c>
      <c r="H5" s="946" t="s">
        <v>125</v>
      </c>
      <c r="I5" s="947"/>
    </row>
    <row r="6" spans="1:9" s="9" customFormat="1" ht="32.25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5">
        <f>H8+I8-Sheet1!F141</f>
        <v>5110296</v>
      </c>
      <c r="H8" s="796">
        <f>H9+H45+H63+H89+H143+H163+H183+H212+H242+H273+H305</f>
        <v>2666506.2000000002</v>
      </c>
      <c r="I8" s="797">
        <f>I9+I45+I63+I89+I143+I163+I183+I212+I242+I273+I305</f>
        <v>2958789.8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9">
        <f>H9+I9</f>
        <v>2040741.2</v>
      </c>
      <c r="H9" s="720">
        <f>H11+H16+H20+H25+H28+H31+H34+H37</f>
        <v>967756.2</v>
      </c>
      <c r="I9" s="721">
        <f>I11+I16+I20+I25+I28+I31+I34+I37</f>
        <v>1072985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9">
        <f>H11+I11</f>
        <v>902156.2</v>
      </c>
      <c r="H11" s="720">
        <f>H13+H14+H15</f>
        <v>772156.2</v>
      </c>
      <c r="I11" s="721">
        <f>I13+I14+I15</f>
        <v>130000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6" customFormat="1" ht="24" x14ac:dyDescent="0.2">
      <c r="A13" s="798">
        <v>2111</v>
      </c>
      <c r="B13" s="799" t="s">
        <v>66</v>
      </c>
      <c r="C13" s="800" t="s">
        <v>2</v>
      </c>
      <c r="D13" s="801" t="s">
        <v>2</v>
      </c>
      <c r="E13" s="802" t="s">
        <v>696</v>
      </c>
      <c r="F13" s="803" t="s">
        <v>263</v>
      </c>
      <c r="G13" s="804">
        <f t="shared" si="0"/>
        <v>902156.2</v>
      </c>
      <c r="H13" s="805">
        <f>Sheet6!H13</f>
        <v>772156.2</v>
      </c>
      <c r="I13" s="805">
        <f>Sheet6!I13</f>
        <v>130000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9">
        <f t="shared" si="0"/>
        <v>0</v>
      </c>
      <c r="H20" s="720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2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2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2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9">
        <f t="shared" si="0"/>
        <v>0</v>
      </c>
      <c r="H24" s="719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9">
        <f t="shared" si="0"/>
        <v>1138585</v>
      </c>
      <c r="H31" s="720">
        <f>H33</f>
        <v>195600</v>
      </c>
      <c r="I31" s="721">
        <f>I33</f>
        <v>942985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9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9">
        <f t="shared" si="0"/>
        <v>1138585</v>
      </c>
      <c r="H33" s="625">
        <f>Sheet6!H113</f>
        <v>195600</v>
      </c>
      <c r="I33" s="626">
        <f>Sheet6!I113</f>
        <v>942985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9">
        <f t="shared" si="0"/>
        <v>0</v>
      </c>
      <c r="H34" s="720">
        <f>H36</f>
        <v>0</v>
      </c>
      <c r="I34" s="723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9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9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9">
        <f t="shared" si="0"/>
        <v>0</v>
      </c>
      <c r="H37" s="720">
        <f>H39+H43</f>
        <v>0</v>
      </c>
      <c r="I37" s="723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2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9">
        <f t="shared" si="0"/>
        <v>0</v>
      </c>
      <c r="H39" s="720">
        <f>H41+H42</f>
        <v>0</v>
      </c>
      <c r="I39" s="723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9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9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9">
        <f t="shared" si="0"/>
        <v>0</v>
      </c>
      <c r="H42" s="199">
        <f>SUM(Sheet6!H145)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2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9">
        <f t="shared" si="0"/>
        <v>4500</v>
      </c>
      <c r="H45" s="720">
        <f>H47+H50+H53+H56+H60</f>
        <v>4500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2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2">
        <f t="shared" si="0"/>
        <v>0</v>
      </c>
      <c r="H47" s="724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2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2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5">
        <f t="shared" si="0"/>
        <v>4500</v>
      </c>
      <c r="H50" s="726">
        <f>H52</f>
        <v>4500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7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5">
        <f t="shared" si="0"/>
        <v>4500</v>
      </c>
      <c r="H52" s="218">
        <f>SUM(Sheet6!H156)</f>
        <v>4500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2">
        <f t="shared" si="0"/>
        <v>0</v>
      </c>
      <c r="H53" s="724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9">
        <f t="shared" si="1"/>
        <v>712818.5</v>
      </c>
      <c r="H89" s="720">
        <f>H91+H95+H101+H109+H114+H121+H124+H130</f>
        <v>16200</v>
      </c>
      <c r="I89" s="728">
        <f>Sheet6!I246</f>
        <v>696618.5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2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2">
        <f t="shared" si="1"/>
        <v>0</v>
      </c>
      <c r="H91" s="724">
        <f>H93+H94</f>
        <v>0</v>
      </c>
      <c r="I91" s="723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2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2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2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9">
        <f t="shared" si="1"/>
        <v>666000</v>
      </c>
      <c r="H95" s="720">
        <f>H97+H98+H99+H100</f>
        <v>16000</v>
      </c>
      <c r="I95" s="721">
        <f>I97+I98+I99+I100</f>
        <v>650000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2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7">
        <f t="shared" si="1"/>
        <v>13000</v>
      </c>
      <c r="H97" s="718">
        <f>Sheet6!H260</f>
        <v>13000</v>
      </c>
      <c r="I97" s="718">
        <f>Sheet6!I260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2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2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9">
        <f t="shared" si="1"/>
        <v>653000</v>
      </c>
      <c r="H100" s="200">
        <f>Sheet6!H278</f>
        <v>3000</v>
      </c>
      <c r="I100" s="702">
        <f>Sheet6!I278</f>
        <v>650000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2">
        <f t="shared" si="1"/>
        <v>0</v>
      </c>
      <c r="H101" s="724">
        <f>H103+H104+H105+H106+H107+H108</f>
        <v>0</v>
      </c>
      <c r="I101" s="723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9">
        <f t="shared" si="1"/>
        <v>646818.5</v>
      </c>
      <c r="H114" s="720">
        <f>H116+H117+H118+H119+H120</f>
        <v>200</v>
      </c>
      <c r="I114" s="729">
        <f>I116+I117+I118+I119+I120</f>
        <v>646618.5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2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9">
        <f t="shared" si="1"/>
        <v>646818.5</v>
      </c>
      <c r="H116" s="192">
        <f>Sheet6!H313</f>
        <v>200</v>
      </c>
      <c r="I116" s="218">
        <f>Sheet6!I313</f>
        <v>646618.5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2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2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2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9">
        <f t="shared" si="1"/>
        <v>0</v>
      </c>
      <c r="H120" s="192"/>
      <c r="I120" s="614">
        <f>Sheet6!I339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9">
        <f t="shared" si="2"/>
        <v>169600</v>
      </c>
      <c r="H143" s="720">
        <f>H145+H148+H151+H154+H157+H160</f>
        <v>139600</v>
      </c>
      <c r="I143" s="72">
        <f>I145+I148+I151+I154+I157+I160</f>
        <v>30000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9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9">
        <f t="shared" si="2"/>
        <v>169600</v>
      </c>
      <c r="H145" s="720">
        <f>H147</f>
        <v>139600</v>
      </c>
      <c r="I145" s="72">
        <f>I147</f>
        <v>30000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9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9">
        <f t="shared" si="2"/>
        <v>169600</v>
      </c>
      <c r="H147" s="792">
        <f>Sheet6!H391</f>
        <v>139600</v>
      </c>
      <c r="I147" s="702">
        <f>Sheet6!I395</f>
        <v>30000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2">
        <f t="shared" si="2"/>
        <v>0</v>
      </c>
      <c r="H148" s="724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9">
        <f t="shared" si="2"/>
        <v>1026340</v>
      </c>
      <c r="H163" s="720">
        <f>H165+H168+H171+H174+H177+H180</f>
        <v>420550</v>
      </c>
      <c r="I163" s="721">
        <f>I165+I168+I171+I174+I177+I180</f>
        <v>605790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2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2">
        <f t="shared" si="2"/>
        <v>0</v>
      </c>
      <c r="H165" s="724">
        <f>H167</f>
        <v>0</v>
      </c>
      <c r="I165" s="723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2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2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9">
        <f t="shared" si="2"/>
        <v>112000</v>
      </c>
      <c r="H168" s="720">
        <f>H170</f>
        <v>111100</v>
      </c>
      <c r="I168" s="721">
        <f>I170</f>
        <v>900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9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7">
        <f t="shared" si="2"/>
        <v>112000</v>
      </c>
      <c r="H170" s="718">
        <f>Sheet6!H449</f>
        <v>111100</v>
      </c>
      <c r="I170" s="718">
        <f>Sheet6!I449</f>
        <v>900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2">
        <f t="shared" si="2"/>
        <v>764590</v>
      </c>
      <c r="H171" s="724">
        <f>H173</f>
        <v>164290</v>
      </c>
      <c r="I171" s="723">
        <f>I173</f>
        <v>600300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2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2">
        <f t="shared" si="2"/>
        <v>764590</v>
      </c>
      <c r="H173" s="192">
        <f>Sheet6!H465</f>
        <v>164290</v>
      </c>
      <c r="I173" s="193">
        <f>Sheet6!I465</f>
        <v>600300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9">
        <f t="shared" si="2"/>
        <v>25250</v>
      </c>
      <c r="H174" s="724">
        <f>H176</f>
        <v>20750</v>
      </c>
      <c r="I174" s="721">
        <f>I176</f>
        <v>4500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2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9">
        <f t="shared" si="2"/>
        <v>25250</v>
      </c>
      <c r="H176" s="192">
        <f>Sheet6!H484</f>
        <v>20750</v>
      </c>
      <c r="I176" s="614">
        <f>Sheet6!I484</f>
        <v>4500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2">
        <f t="shared" si="2"/>
        <v>0</v>
      </c>
      <c r="H177" s="724">
        <f>H179</f>
        <v>0</v>
      </c>
      <c r="I177" s="723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9">
        <f t="shared" si="2"/>
        <v>124500</v>
      </c>
      <c r="H180" s="720">
        <f>H182</f>
        <v>124410</v>
      </c>
      <c r="I180" s="721">
        <f>I182</f>
        <v>90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9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9">
        <f t="shared" si="2"/>
        <v>124500</v>
      </c>
      <c r="H182" s="719">
        <f>Sheet6!H507</f>
        <v>124410</v>
      </c>
      <c r="I182" s="719">
        <f>Sheet6!I507</f>
        <v>90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Sheet6!H596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9">
        <f t="shared" si="3"/>
        <v>201000</v>
      </c>
      <c r="H212" s="720">
        <f>H214+H217+H226+H231+H236+H239</f>
        <v>194000</v>
      </c>
      <c r="I212" s="721">
        <f>I214+I217+I226+I231+I236+I239</f>
        <v>7000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2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9">
        <f t="shared" si="3"/>
        <v>35000</v>
      </c>
      <c r="H214" s="720">
        <f>H216</f>
        <v>30000</v>
      </c>
      <c r="I214" s="720">
        <f>I216</f>
        <v>5000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2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9">
        <f t="shared" si="3"/>
        <v>35000</v>
      </c>
      <c r="H216" s="719">
        <f>Sheet6!H602</f>
        <v>30000</v>
      </c>
      <c r="I216" s="719">
        <f>Sheet6!I602</f>
        <v>5000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9">
        <f t="shared" si="3"/>
        <v>166000</v>
      </c>
      <c r="H217" s="720">
        <f>H219+H220+H221+H222+H223+H224+H225</f>
        <v>164000</v>
      </c>
      <c r="I217" s="721">
        <f>I219+I220+I221+I222+I223+I224+I225</f>
        <v>2000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2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7">
        <f t="shared" si="3"/>
        <v>39000</v>
      </c>
      <c r="H219" s="717">
        <f>Sheet6!H623</f>
        <v>37000</v>
      </c>
      <c r="I219" s="730">
        <f>Sheet6!I623</f>
        <v>2000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2">
        <f t="shared" si="3"/>
        <v>0</v>
      </c>
      <c r="H220" s="722"/>
      <c r="I220" s="722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7">
        <f t="shared" si="3"/>
        <v>77000</v>
      </c>
      <c r="H221" s="717">
        <f>Sheet6!H639</f>
        <v>77000</v>
      </c>
      <c r="I221" s="717">
        <f>Sheet6!I639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9">
        <f t="shared" si="3"/>
        <v>50000</v>
      </c>
      <c r="H222" s="218">
        <f>Sheet6!H655</f>
        <v>50000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9">
        <f t="shared" si="3"/>
        <v>0</v>
      </c>
      <c r="H223" s="731">
        <f>Sheet6!H663</f>
        <v>0</v>
      </c>
      <c r="I223" s="732">
        <f>Sheet6!I663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2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9">
        <f t="shared" si="3"/>
        <v>0</v>
      </c>
      <c r="H225" s="200">
        <f>Sheet6!H677</f>
        <v>0</v>
      </c>
      <c r="I225" s="702">
        <f>Sheet6!I677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2">
        <f t="shared" si="3"/>
        <v>0</v>
      </c>
      <c r="H226" s="724">
        <f>H228+H229+H230</f>
        <v>0</v>
      </c>
      <c r="I226" s="723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9">
        <f t="shared" si="3"/>
        <v>930296.3</v>
      </c>
      <c r="H242" s="720">
        <f>H244+H248+H252+H256+H260+H264+H267+H270</f>
        <v>383900</v>
      </c>
      <c r="I242" s="721">
        <f>I244+I248+I252+I256+I260+I264+I267+I270</f>
        <v>546396.30000000005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3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9">
        <f t="shared" si="3"/>
        <v>850296.3</v>
      </c>
      <c r="H244" s="720">
        <f>H246+H247</f>
        <v>303900</v>
      </c>
      <c r="I244" s="721">
        <f>I246+I247</f>
        <v>546396.30000000005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3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7">
        <f t="shared" si="3"/>
        <v>850296.3</v>
      </c>
      <c r="H246" s="717">
        <f>Sheet6!H727</f>
        <v>303900</v>
      </c>
      <c r="I246" s="717">
        <f>Sheet6!I727</f>
        <v>546396.30000000005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2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2">
        <f t="shared" si="3"/>
        <v>0</v>
      </c>
      <c r="H248" s="724">
        <f>H250+H251</f>
        <v>0</v>
      </c>
      <c r="I248" s="723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2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9">
        <f t="shared" si="3"/>
        <v>0</v>
      </c>
      <c r="H260" s="720">
        <f>H262+H263</f>
        <v>0</v>
      </c>
      <c r="I260" s="721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9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9">
        <f>H262+I262</f>
        <v>0</v>
      </c>
      <c r="H262" s="719"/>
      <c r="I262" s="719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2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2">
        <f t="shared" si="3"/>
        <v>0</v>
      </c>
      <c r="H264" s="724">
        <f>H266</f>
        <v>0</v>
      </c>
      <c r="I264" s="723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2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2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2">
        <f t="shared" si="3"/>
        <v>0</v>
      </c>
      <c r="H267" s="724">
        <f>H269</f>
        <v>0</v>
      </c>
      <c r="I267" s="723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2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2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9">
        <f t="shared" si="4"/>
        <v>80000</v>
      </c>
      <c r="H270" s="720">
        <f>H272</f>
        <v>80000</v>
      </c>
      <c r="I270" s="721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3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9">
        <f t="shared" si="4"/>
        <v>80000</v>
      </c>
      <c r="H272" s="719">
        <f>SUM(Sheet6!H785)</f>
        <v>80000</v>
      </c>
      <c r="I272" s="719">
        <f>SUM(Sheet6!I785)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9">
        <f t="shared" si="4"/>
        <v>25000</v>
      </c>
      <c r="H273" s="720">
        <f>H275+H279+H282+H285+H288+H291+H294+H297+H301</f>
        <v>25000</v>
      </c>
      <c r="I273" s="723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9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9">
        <f t="shared" si="4"/>
        <v>0</v>
      </c>
      <c r="H275" s="720">
        <f>H277+H278</f>
        <v>0</v>
      </c>
      <c r="I275" s="723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9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2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9">
        <f t="shared" si="4"/>
        <v>0</v>
      </c>
      <c r="H278" s="719">
        <f>Sheet6!H833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9">
        <f t="shared" si="4"/>
        <v>25000</v>
      </c>
      <c r="H294" s="720">
        <f>H296</f>
        <v>25000</v>
      </c>
      <c r="I294" s="723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2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9">
        <f t="shared" si="4"/>
        <v>25000</v>
      </c>
      <c r="H296" s="719">
        <f>Sheet6!H877</f>
        <v>25000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2">
        <f t="shared" si="4"/>
        <v>0</v>
      </c>
      <c r="H297" s="724">
        <f>H299</f>
        <v>0</v>
      </c>
      <c r="I297" s="723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2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2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2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9">
        <f t="shared" si="4"/>
        <v>0</v>
      </c>
      <c r="H301" s="720">
        <f>H303+H304</f>
        <v>0</v>
      </c>
      <c r="I301" s="723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2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2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9">
        <f t="shared" si="4"/>
        <v>0</v>
      </c>
      <c r="H304" s="719"/>
      <c r="I304" s="722">
        <f>Sheet6!I883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4">
        <f>H305+I305-Sheet1!F141</f>
        <v>0</v>
      </c>
      <c r="H305" s="734">
        <f>H307</f>
        <v>515000</v>
      </c>
      <c r="I305" s="735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3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4">
        <f>H307+I307-Sheet1!F141</f>
        <v>0</v>
      </c>
      <c r="H307" s="734">
        <f>H309</f>
        <v>515000</v>
      </c>
      <c r="I307" s="735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3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4">
        <f>H309+I309-Sheet1!F141</f>
        <v>0</v>
      </c>
      <c r="H309" s="734">
        <f>Sheet1!F141</f>
        <v>515000</v>
      </c>
      <c r="I309" s="734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abSelected="1" topLeftCell="B1" workbookViewId="0">
      <selection activeCell="D7" sqref="D7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16384" width="9.140625" style="56"/>
  </cols>
  <sheetData>
    <row r="1" spans="1:6" s="55" customFormat="1" ht="27" customHeight="1" x14ac:dyDescent="0.2">
      <c r="A1" s="960" t="s">
        <v>22</v>
      </c>
      <c r="B1" s="960"/>
      <c r="C1" s="960"/>
      <c r="D1" s="960"/>
      <c r="E1" s="960"/>
      <c r="F1" s="960"/>
    </row>
    <row r="2" spans="1:6" ht="37.5" customHeight="1" x14ac:dyDescent="0.25">
      <c r="A2" s="961" t="s">
        <v>23</v>
      </c>
      <c r="B2" s="961"/>
      <c r="C2" s="961"/>
      <c r="D2" s="961"/>
      <c r="E2" s="961"/>
      <c r="F2" s="961"/>
    </row>
    <row r="3" spans="1:6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6" ht="13.5" thickBot="1" x14ac:dyDescent="0.25">
      <c r="A4" s="76"/>
      <c r="B4" s="76"/>
      <c r="C4" s="238"/>
      <c r="D4" s="76"/>
      <c r="E4" s="950" t="s">
        <v>20</v>
      </c>
      <c r="F4" s="950"/>
    </row>
    <row r="5" spans="1:6" ht="30" customHeight="1" thickBot="1" x14ac:dyDescent="0.25">
      <c r="A5" s="962" t="s">
        <v>24</v>
      </c>
      <c r="B5" s="239" t="s">
        <v>739</v>
      </c>
      <c r="C5" s="240"/>
      <c r="D5" s="966" t="s">
        <v>25</v>
      </c>
      <c r="E5" s="964" t="s">
        <v>806</v>
      </c>
      <c r="F5" s="965"/>
    </row>
    <row r="6" spans="1:6" ht="26.25" thickBot="1" x14ac:dyDescent="0.25">
      <c r="A6" s="963"/>
      <c r="B6" s="241" t="s">
        <v>740</v>
      </c>
      <c r="C6" s="242" t="s">
        <v>741</v>
      </c>
      <c r="D6" s="967"/>
      <c r="E6" s="243" t="s">
        <v>16</v>
      </c>
      <c r="F6" s="243" t="s">
        <v>17</v>
      </c>
    </row>
    <row r="7" spans="1:6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6" ht="32.25" thickBot="1" x14ac:dyDescent="0.25">
      <c r="A8" s="245">
        <v>4000</v>
      </c>
      <c r="B8" s="246" t="s">
        <v>878</v>
      </c>
      <c r="C8" s="247"/>
      <c r="D8" s="714">
        <f>E8+F8-Sheet1!F141</f>
        <v>5110296</v>
      </c>
      <c r="E8" s="714">
        <f>E10</f>
        <v>2666506.2000000002</v>
      </c>
      <c r="F8" s="751">
        <f>F171+F206</f>
        <v>2958789.8</v>
      </c>
    </row>
    <row r="9" spans="1:6" ht="13.5" thickBot="1" x14ac:dyDescent="0.25">
      <c r="A9" s="245"/>
      <c r="B9" s="248" t="s">
        <v>810</v>
      </c>
      <c r="C9" s="247"/>
      <c r="D9" s="249"/>
      <c r="E9" s="250"/>
      <c r="F9" s="251"/>
    </row>
    <row r="10" spans="1:6" ht="42" customHeight="1" thickBot="1" x14ac:dyDescent="0.25">
      <c r="A10" s="245">
        <v>4050</v>
      </c>
      <c r="B10" s="252" t="s">
        <v>879</v>
      </c>
      <c r="C10" s="253" t="s">
        <v>250</v>
      </c>
      <c r="D10" s="714">
        <f>E10-Sheet1!F141</f>
        <v>2151506.2000000002</v>
      </c>
      <c r="E10" s="714">
        <f>E12+E25+E68+E83+E93++E127+E142+E115</f>
        <v>2666506.2000000002</v>
      </c>
      <c r="F10" s="752" t="str">
        <f>F12</f>
        <v xml:space="preserve"> X</v>
      </c>
    </row>
    <row r="11" spans="1:6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6" ht="30.75" customHeight="1" thickBot="1" x14ac:dyDescent="0.25">
      <c r="A12" s="245">
        <v>4100</v>
      </c>
      <c r="B12" s="258" t="s">
        <v>880</v>
      </c>
      <c r="C12" s="259" t="s">
        <v>250</v>
      </c>
      <c r="D12" s="705">
        <f>E12</f>
        <v>923626.2</v>
      </c>
      <c r="E12" s="705">
        <f>E14+E19+E22</f>
        <v>923626.2</v>
      </c>
      <c r="F12" s="260" t="str">
        <f>F22</f>
        <v xml:space="preserve"> X</v>
      </c>
    </row>
    <row r="13" spans="1:6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6" ht="24.75" thickBot="1" x14ac:dyDescent="0.25">
      <c r="A14" s="245">
        <v>4110</v>
      </c>
      <c r="B14" s="267" t="s">
        <v>881</v>
      </c>
      <c r="C14" s="259" t="s">
        <v>250</v>
      </c>
      <c r="D14" s="705">
        <f>E14</f>
        <v>923626.2</v>
      </c>
      <c r="E14" s="739">
        <f>E16+E17+E18</f>
        <v>923626.2</v>
      </c>
      <c r="F14" s="268" t="s">
        <v>259</v>
      </c>
    </row>
    <row r="15" spans="1:6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6" ht="24" x14ac:dyDescent="0.2">
      <c r="A16" s="275">
        <v>4111</v>
      </c>
      <c r="B16" s="276" t="s">
        <v>743</v>
      </c>
      <c r="C16" s="277" t="s">
        <v>102</v>
      </c>
      <c r="D16" s="719">
        <f>E16</f>
        <v>786626.2</v>
      </c>
      <c r="E16" s="720">
        <f>Sheet6!H15+Sheet6!H397+Sheet6!H467+Sheet6!H509+Sheet6!H451</f>
        <v>786626.2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9">
        <f>E17</f>
        <v>137000</v>
      </c>
      <c r="E17" s="736">
        <f>Sheet6!G23+Sheet6!G87+Sheet6!H823+Sheet6!H642+Sheet6!H510+Sheet6!H398+Sheet6!H468+Sheet6!H452</f>
        <v>137000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7">
        <f>E18</f>
        <v>0</v>
      </c>
      <c r="E18" s="738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3">
        <f>E19</f>
        <v>0</v>
      </c>
      <c r="E19" s="743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7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5">
        <f>E22</f>
        <v>0</v>
      </c>
      <c r="E22" s="739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2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20">
        <f>E24</f>
        <v>0</v>
      </c>
      <c r="E24" s="720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5">
        <f>E25</f>
        <v>638980</v>
      </c>
      <c r="E25" s="739">
        <f>E27+E36+E41+E51+E54+E58</f>
        <v>638980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5">
        <f>E27</f>
        <v>142100</v>
      </c>
      <c r="E27" s="739">
        <f>E29+E30+E31+E32+E33+E34+E35</f>
        <v>142100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40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9">
        <f t="shared" si="0"/>
        <v>1000</v>
      </c>
      <c r="E29" s="294">
        <f>Sheet6!H131</f>
        <v>1000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9">
        <f t="shared" si="0"/>
        <v>85000</v>
      </c>
      <c r="E30" s="294">
        <f>Sheet6!H28+Sheet6!H115+Sheet6!H486+Sheet6!H650+Sheet6!H737</f>
        <v>85000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9">
        <f t="shared" si="0"/>
        <v>26300</v>
      </c>
      <c r="E31" s="294">
        <f>Sheet6!H29+Sheet6!H469+Sheet6!H280</f>
        <v>26300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9">
        <f t="shared" si="0"/>
        <v>13300</v>
      </c>
      <c r="E32" s="294">
        <f>Sheet6!H27+Sheet6!H626+Sheet6!H646</f>
        <v>13300</v>
      </c>
      <c r="F32" s="278" t="s">
        <v>259</v>
      </c>
      <c r="J32" s="807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9">
        <f t="shared" si="0"/>
        <v>1500</v>
      </c>
      <c r="E33" s="808">
        <f>Sheet6!H17</f>
        <v>1500</v>
      </c>
      <c r="F33" s="278" t="s">
        <v>259</v>
      </c>
      <c r="J33" s="807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9">
        <f t="shared" si="0"/>
        <v>15000</v>
      </c>
      <c r="E34" s="294">
        <f>Sheet6!H30</f>
        <v>15000</v>
      </c>
      <c r="F34" s="278" t="s">
        <v>259</v>
      </c>
      <c r="J34" s="807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7">
        <f t="shared" si="0"/>
        <v>0</v>
      </c>
      <c r="E35" s="285"/>
      <c r="F35" s="283" t="s">
        <v>259</v>
      </c>
      <c r="J35" s="807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5">
        <f t="shared" si="0"/>
        <v>11030</v>
      </c>
      <c r="E36" s="739">
        <f>E38+E39+E40</f>
        <v>11030</v>
      </c>
      <c r="F36" s="268" t="s">
        <v>259</v>
      </c>
      <c r="J36" s="807"/>
    </row>
    <row r="37" spans="1:12" ht="15" thickBot="1" x14ac:dyDescent="0.25">
      <c r="A37" s="269"/>
      <c r="B37" s="270" t="s">
        <v>807</v>
      </c>
      <c r="C37" s="271"/>
      <c r="D37" s="742">
        <f t="shared" si="0"/>
        <v>0</v>
      </c>
      <c r="E37" s="287"/>
      <c r="F37" s="274"/>
      <c r="J37" s="807"/>
    </row>
    <row r="38" spans="1:12" ht="14.25" x14ac:dyDescent="0.2">
      <c r="A38" s="275">
        <v>4221</v>
      </c>
      <c r="B38" s="276" t="s">
        <v>752</v>
      </c>
      <c r="C38" s="295">
        <v>4221</v>
      </c>
      <c r="D38" s="719">
        <f t="shared" si="0"/>
        <v>750</v>
      </c>
      <c r="E38" s="294">
        <f>Sheet6!H34+Sheet6!H627</f>
        <v>750</v>
      </c>
      <c r="F38" s="278" t="s">
        <v>259</v>
      </c>
      <c r="J38" s="807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9">
        <f t="shared" si="0"/>
        <v>10000</v>
      </c>
      <c r="E39" s="294">
        <f>Sheet6!H35</f>
        <v>10000</v>
      </c>
      <c r="F39" s="278" t="s">
        <v>259</v>
      </c>
      <c r="J39" s="807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7">
        <f t="shared" si="0"/>
        <v>280</v>
      </c>
      <c r="E40" s="285">
        <f>Sheet6!H18+Sheet6!H36</f>
        <v>280</v>
      </c>
      <c r="F40" s="283" t="s">
        <v>259</v>
      </c>
      <c r="J40" s="807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5">
        <f t="shared" si="0"/>
        <v>99020</v>
      </c>
      <c r="E41" s="739">
        <f>E43+E44+E45+E46+E47+E48+E49+E50</f>
        <v>99020</v>
      </c>
      <c r="F41" s="268" t="s">
        <v>259</v>
      </c>
      <c r="J41" s="807"/>
    </row>
    <row r="42" spans="1:12" ht="15" thickBot="1" x14ac:dyDescent="0.25">
      <c r="A42" s="269"/>
      <c r="B42" s="270" t="s">
        <v>807</v>
      </c>
      <c r="C42" s="271"/>
      <c r="D42" s="740">
        <f t="shared" si="0"/>
        <v>0</v>
      </c>
      <c r="E42" s="273"/>
      <c r="F42" s="274"/>
      <c r="J42" s="807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9">
        <f t="shared" si="0"/>
        <v>0</v>
      </c>
      <c r="E43" s="294">
        <f>Sheet6!G94+Sheet6!G671+Sheet6!G738+Sheet6!G793+Sheet6!G522</f>
        <v>0</v>
      </c>
      <c r="F43" s="278" t="s">
        <v>259</v>
      </c>
      <c r="J43" s="807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9">
        <f t="shared" si="0"/>
        <v>5000</v>
      </c>
      <c r="E44" s="294">
        <f>Sheet6!H39+Sheet6!H93+Sheet6!H116</f>
        <v>5000</v>
      </c>
      <c r="F44" s="278" t="s">
        <v>259</v>
      </c>
      <c r="J44" s="807"/>
    </row>
    <row r="45" spans="1:12" ht="24" x14ac:dyDescent="0.2">
      <c r="A45" s="275">
        <v>4233</v>
      </c>
      <c r="B45" s="276" t="s">
        <v>757</v>
      </c>
      <c r="C45" s="279" t="s">
        <v>216</v>
      </c>
      <c r="D45" s="719">
        <f t="shared" si="0"/>
        <v>1000</v>
      </c>
      <c r="E45" s="294">
        <f>Sheet6!H19</f>
        <v>1000</v>
      </c>
      <c r="F45" s="278" t="s">
        <v>259</v>
      </c>
      <c r="J45" s="807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9">
        <f t="shared" si="0"/>
        <v>3000</v>
      </c>
      <c r="E46" s="294">
        <f>Sheet6!H33</f>
        <v>3000</v>
      </c>
      <c r="F46" s="278" t="s">
        <v>259</v>
      </c>
      <c r="J46" s="807"/>
    </row>
    <row r="47" spans="1:12" ht="14.25" x14ac:dyDescent="0.2">
      <c r="A47" s="275">
        <v>4235</v>
      </c>
      <c r="B47" s="296" t="s">
        <v>759</v>
      </c>
      <c r="C47" s="297">
        <v>4235</v>
      </c>
      <c r="D47" s="719">
        <f t="shared" si="0"/>
        <v>0</v>
      </c>
      <c r="E47" s="294">
        <f>Sheet6!H40</f>
        <v>0</v>
      </c>
      <c r="F47" s="278" t="s">
        <v>259</v>
      </c>
      <c r="J47" s="807"/>
    </row>
    <row r="48" spans="1:12" ht="24" x14ac:dyDescent="0.2">
      <c r="A48" s="275">
        <v>4236</v>
      </c>
      <c r="B48" s="276" t="s">
        <v>760</v>
      </c>
      <c r="C48" s="279" t="s">
        <v>218</v>
      </c>
      <c r="D48" s="719">
        <f t="shared" si="0"/>
        <v>3000</v>
      </c>
      <c r="E48" s="294">
        <f>Sheet6!H119</f>
        <v>3000</v>
      </c>
      <c r="F48" s="278" t="s">
        <v>259</v>
      </c>
      <c r="J48" s="807"/>
      <c r="L48" s="807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9">
        <f t="shared" si="0"/>
        <v>4500</v>
      </c>
      <c r="E49" s="294">
        <f>Sheet6!H20+Sheet6!H120+Sheet6!H657</f>
        <v>4500</v>
      </c>
      <c r="F49" s="278" t="s">
        <v>259</v>
      </c>
      <c r="J49" s="807"/>
      <c r="L49" s="807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1">
        <f t="shared" si="0"/>
        <v>82520</v>
      </c>
      <c r="E50" s="285">
        <f>Sheet6!H22+Sheet6!H128+Sheet6!H187+Sheet6!H263+Sheet6!H281+Sheet6!H316+Sheet6!H399+Sheet6!H470+Sheet6!H658+Sheet6!H489+Sheet6!H511+Sheet6!H453</f>
        <v>82520</v>
      </c>
      <c r="F50" s="283" t="s">
        <v>259</v>
      </c>
      <c r="J50" s="807"/>
      <c r="L50" s="807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5">
        <f t="shared" si="0"/>
        <v>30400</v>
      </c>
      <c r="E51" s="739">
        <f>E53</f>
        <v>30400</v>
      </c>
      <c r="F51" s="268" t="s">
        <v>259</v>
      </c>
      <c r="J51" s="807"/>
      <c r="L51" s="807"/>
    </row>
    <row r="52" spans="1:12" ht="14.25" x14ac:dyDescent="0.2">
      <c r="A52" s="269"/>
      <c r="B52" s="298" t="s">
        <v>807</v>
      </c>
      <c r="C52" s="271"/>
      <c r="D52" s="742">
        <f t="shared" si="0"/>
        <v>0</v>
      </c>
      <c r="E52" s="287"/>
      <c r="F52" s="274"/>
      <c r="J52" s="807"/>
      <c r="L52" s="807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1">
        <f t="shared" si="0"/>
        <v>30400</v>
      </c>
      <c r="E53" s="300">
        <f>Sheet6!H37+Sheet6!H117+Sheet6!H644+Sheet6!H739+Sheet6!H512+Sheet6!H471</f>
        <v>30400</v>
      </c>
      <c r="F53" s="283" t="s">
        <v>259</v>
      </c>
      <c r="J53" s="807"/>
      <c r="L53" s="807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5">
        <f t="shared" si="0"/>
        <v>116100</v>
      </c>
      <c r="E54" s="739">
        <f>E56+E57</f>
        <v>116100</v>
      </c>
      <c r="F54" s="268" t="s">
        <v>259</v>
      </c>
      <c r="J54" s="807"/>
      <c r="L54" s="807"/>
    </row>
    <row r="55" spans="1:12" ht="14.25" x14ac:dyDescent="0.2">
      <c r="A55" s="269"/>
      <c r="B55" s="298" t="s">
        <v>807</v>
      </c>
      <c r="C55" s="271"/>
      <c r="D55" s="740">
        <f t="shared" si="0"/>
        <v>0</v>
      </c>
      <c r="E55" s="273"/>
      <c r="F55" s="274"/>
      <c r="J55" s="807"/>
      <c r="L55" s="959"/>
    </row>
    <row r="56" spans="1:12" ht="24" x14ac:dyDescent="0.2">
      <c r="A56" s="275">
        <v>4251</v>
      </c>
      <c r="B56" s="276" t="s">
        <v>764</v>
      </c>
      <c r="C56" s="279" t="s">
        <v>222</v>
      </c>
      <c r="D56" s="719">
        <f t="shared" si="0"/>
        <v>85300</v>
      </c>
      <c r="E56" s="301">
        <f>Sheet6!H25+Sheet6!H125+Sheet6!H487+Sheet6!H649+Sheet6!H740</f>
        <v>85300</v>
      </c>
      <c r="F56" s="278" t="s">
        <v>259</v>
      </c>
      <c r="J56" s="807"/>
      <c r="L56" s="959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1">
        <f t="shared" si="0"/>
        <v>30800</v>
      </c>
      <c r="E57" s="741">
        <f>Sheet6!H38+Sheet6!H629+Sheet6!H518+Sheet6!H400+Sheet6!H472+Sheet6!H454</f>
        <v>30800</v>
      </c>
      <c r="F57" s="283" t="s">
        <v>259</v>
      </c>
      <c r="J57" s="807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5">
        <f t="shared" si="0"/>
        <v>240330</v>
      </c>
      <c r="E58" s="739">
        <f>E60+E61+E62+E63+E64+E65+E66+E67</f>
        <v>240330</v>
      </c>
      <c r="F58" s="268" t="s">
        <v>259</v>
      </c>
      <c r="J58" s="807"/>
    </row>
    <row r="59" spans="1:12" ht="15" thickBot="1" x14ac:dyDescent="0.25">
      <c r="A59" s="269"/>
      <c r="B59" s="270" t="s">
        <v>807</v>
      </c>
      <c r="C59" s="271"/>
      <c r="D59" s="740">
        <f t="shared" si="0"/>
        <v>0</v>
      </c>
      <c r="E59" s="273"/>
      <c r="F59" s="274"/>
      <c r="J59" s="807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9">
        <f t="shared" si="0"/>
        <v>6380</v>
      </c>
      <c r="E60" s="294">
        <f>Sheet6!H24+Sheet6!H88+Sheet6!H630+Sheet6!H645+Sheet6!H659+Sheet6!H732+Sheet6!H513+Sheet6!H401+Sheet6!H473</f>
        <v>6380</v>
      </c>
      <c r="F60" s="278" t="s">
        <v>259</v>
      </c>
      <c r="J60" s="807"/>
    </row>
    <row r="61" spans="1:12" x14ac:dyDescent="0.2">
      <c r="A61" s="275">
        <v>4262</v>
      </c>
      <c r="B61" s="276" t="s">
        <v>774</v>
      </c>
      <c r="C61" s="279" t="s">
        <v>225</v>
      </c>
      <c r="D61" s="722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2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9">
        <f t="shared" si="0"/>
        <v>99766</v>
      </c>
      <c r="E63" s="294">
        <f>Sheet6!H41+Sheet6!H264+Sheet6!H315+Sheet6!H402+Sheet6!H474+Sheet6!H517+Sheet6!H455</f>
        <v>99766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2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9">
        <f t="shared" si="0"/>
        <v>1000</v>
      </c>
      <c r="E65" s="294">
        <f>Sheet6!G609+Sheet6!G733+Sheet6!H118</f>
        <v>1000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9">
        <f t="shared" si="0"/>
        <v>32500</v>
      </c>
      <c r="E66" s="294">
        <f>Sheet6!H32+Sheet6!H121+Sheet6!H188+Sheet6!H647+Sheet6!H661+Sheet6!H734+Sheet6!H515+Sheet6!H403+Sheet6!H475+Sheet6!H456</f>
        <v>32500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5">
        <f t="shared" si="0"/>
        <v>100684</v>
      </c>
      <c r="E67" s="305">
        <f>Sheet6!H26+Sheet6!H122+Sheet6!H189+Sheet6!H476+Sheet6!H488+Sheet6!H631+Sheet6!H648+Sheet6!H660+Sheet6!H679+Sheet6!H516+Sheet6!H404+Sheet6!H457</f>
        <v>100684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3">
        <f>E68</f>
        <v>0</v>
      </c>
      <c r="E68" s="743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3">
        <f>E70</f>
        <v>0</v>
      </c>
      <c r="E70" s="743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40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2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7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3">
        <f>E74</f>
        <v>0</v>
      </c>
      <c r="E74" s="743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2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7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3">
        <f>E78</f>
        <v>0</v>
      </c>
      <c r="E78" s="743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2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2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4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5">
        <f>E83</f>
        <v>527900</v>
      </c>
      <c r="E83" s="739">
        <f>E85+E89</f>
        <v>527900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5">
        <f>E85</f>
        <v>527900</v>
      </c>
      <c r="E85" s="739">
        <f>E87+E88</f>
        <v>527900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9">
        <f>E87</f>
        <v>527900</v>
      </c>
      <c r="E87" s="656">
        <f>Sheet6!H794+Sheet6!H729+Sheet6!H652+Sheet6!H632+Sheet6!H616+Sheet6!H598+Sheet6!H523</f>
        <v>527900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7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6">
        <f>E89</f>
        <v>0</v>
      </c>
      <c r="E89" s="747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7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8">
        <f>E91</f>
        <v>0</v>
      </c>
      <c r="E91" s="126">
        <f>Sheet6!H130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4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5">
        <f>E93</f>
        <v>0</v>
      </c>
      <c r="E93" s="739">
        <f>E95+E99+E103</f>
        <v>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3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2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7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3">
        <f>E99</f>
        <v>0</v>
      </c>
      <c r="E99" s="743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2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7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5">
        <f>E103+F103</f>
        <v>0</v>
      </c>
      <c r="E103" s="739">
        <f>E105+E106+E107</f>
        <v>0</v>
      </c>
      <c r="F103" s="753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9">
        <f>E105+F105</f>
        <v>0</v>
      </c>
      <c r="E105" s="294"/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2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2">
        <f>E107+F107</f>
        <v>0</v>
      </c>
      <c r="E107" s="724">
        <f>E109+E113+E114</f>
        <v>0</v>
      </c>
      <c r="F107" s="723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2">
        <f>E109+F109</f>
        <v>0</v>
      </c>
      <c r="E109" s="724">
        <f>E111+E112</f>
        <v>0</v>
      </c>
      <c r="F109" s="723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2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2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2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7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5">
        <f>D119</f>
        <v>10000</v>
      </c>
      <c r="E115" s="763">
        <f>E119</f>
        <v>10000</v>
      </c>
      <c r="F115" s="753">
        <f>F117+F118+F119</f>
        <v>0</v>
      </c>
    </row>
    <row r="116" spans="1:6" x14ac:dyDescent="0.2">
      <c r="A116" s="269"/>
      <c r="B116" s="298" t="s">
        <v>807</v>
      </c>
      <c r="C116" s="271"/>
      <c r="D116" s="740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2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2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9">
        <f>D126</f>
        <v>10000</v>
      </c>
      <c r="E119" s="793">
        <f>Sheet6!H127+Sheet6!H741</f>
        <v>10000</v>
      </c>
      <c r="F119" s="723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9">
        <f>F121</f>
        <v>0</v>
      </c>
      <c r="E121" s="793" t="s">
        <v>259</v>
      </c>
      <c r="F121" s="723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9">
        <f>F123</f>
        <v>0</v>
      </c>
      <c r="E123" s="793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9">
        <f>F124</f>
        <v>0</v>
      </c>
      <c r="E124" s="793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9">
        <f>F125</f>
        <v>0</v>
      </c>
      <c r="E125" s="793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5">
        <f>E126</f>
        <v>10000</v>
      </c>
      <c r="E126" s="794">
        <f>Sheet6!H127+Sheet6!H741</f>
        <v>10000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5">
        <f>E127</f>
        <v>30000</v>
      </c>
      <c r="E127" s="739">
        <f>E131+E133+E139</f>
        <v>30000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2">
        <f>E129</f>
        <v>0</v>
      </c>
      <c r="E129" s="724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2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7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5">
        <f t="shared" ref="D133:D141" si="1">E133</f>
        <v>30000</v>
      </c>
      <c r="E133" s="739">
        <f>E135+E136+E137+E138</f>
        <v>30000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40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2">
        <f t="shared" si="1"/>
        <v>0</v>
      </c>
      <c r="E135" s="292">
        <f>Sheet6!H886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2">
        <f t="shared" si="1"/>
        <v>5000</v>
      </c>
      <c r="E136" s="292">
        <f>Sheet6!H887+Sheet6!H662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2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1">
        <f t="shared" si="1"/>
        <v>25000</v>
      </c>
      <c r="E138" s="741">
        <f>Sheet6!G885+Sheet6!H265</f>
        <v>25000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3">
        <f t="shared" si="1"/>
        <v>0</v>
      </c>
      <c r="E139" s="743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40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4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4">
        <f>E142+F142-Sheet1!F141</f>
        <v>21000</v>
      </c>
      <c r="E142" s="754">
        <f>E144+E148+E154+E157+E161+E164+E167</f>
        <v>536000</v>
      </c>
      <c r="F142" s="755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5">
        <f>E144</f>
        <v>5000</v>
      </c>
      <c r="E144" s="739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9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1">
        <f>E147</f>
        <v>5000</v>
      </c>
      <c r="E147" s="615">
        <f>SUM(Sheet6!H126)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5">
        <f>E148</f>
        <v>16000</v>
      </c>
      <c r="E148" s="739">
        <f>E150+E151+E152+E153</f>
        <v>16000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40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2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2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9">
        <f>E152</f>
        <v>16000</v>
      </c>
      <c r="E152" s="719">
        <f>Sheet6!H478+Sheet6!H406+Sheet6!H124+Sheet6!H31+Sheet6!H520</f>
        <v>16000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7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3">
        <f>E154</f>
        <v>0</v>
      </c>
      <c r="E154" s="743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7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3">
        <f>E157</f>
        <v>0</v>
      </c>
      <c r="E157" s="743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2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7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3">
        <f>E161</f>
        <v>0</v>
      </c>
      <c r="E161" s="743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7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3">
        <f>E164</f>
        <v>0</v>
      </c>
      <c r="E164" s="743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7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4">
        <f>E167+F167-Sheet1!F141</f>
        <v>0</v>
      </c>
      <c r="E167" s="754">
        <f>E169</f>
        <v>515000</v>
      </c>
      <c r="F167" s="755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4">
        <f>E169+F169-Sheet1!F141</f>
        <v>0</v>
      </c>
      <c r="E169" s="754">
        <f>Sheet1!F141</f>
        <v>515000</v>
      </c>
      <c r="F169" s="755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6"/>
      <c r="E170" s="756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5">
        <f>F171</f>
        <v>3558789.8</v>
      </c>
      <c r="E171" s="360" t="s">
        <v>259</v>
      </c>
      <c r="F171" s="757">
        <f>F173+F191+F197+F200</f>
        <v>3558789.8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5">
        <f>F173</f>
        <v>3558789.8</v>
      </c>
      <c r="E173" s="322" t="s">
        <v>259</v>
      </c>
      <c r="F173" s="757">
        <f>F175+F180+F185</f>
        <v>3558789.8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5">
        <f>F175</f>
        <v>3338045.5</v>
      </c>
      <c r="E175" s="322" t="s">
        <v>259</v>
      </c>
      <c r="F175" s="757">
        <f>F177+F178+F179</f>
        <v>3338045.5</v>
      </c>
    </row>
    <row r="176" spans="1:6" x14ac:dyDescent="0.2">
      <c r="A176" s="269"/>
      <c r="B176" s="298" t="s">
        <v>807</v>
      </c>
      <c r="C176" s="271"/>
      <c r="D176" s="740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2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2">
        <f>F178</f>
        <v>685485</v>
      </c>
      <c r="E178" s="324" t="s">
        <v>259</v>
      </c>
      <c r="F178" s="363">
        <f>Sheet6!I132+Sheet6!I341+Sheet6!I492+Sheet6!I742+Sheet6!I479</f>
        <v>685485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1">
        <f>F179</f>
        <v>2652560.5</v>
      </c>
      <c r="E179" s="365" t="s">
        <v>259</v>
      </c>
      <c r="F179" s="741">
        <f>Sheet6!I42+Sheet6!I133+Sheet6!I266+Sheet6!I282+Sheet6!I317+Sheet6!I480+Sheet6!I493+Sheet6!I653+Sheet6!I680+Sheet6!I745+Sheet6!H680</f>
        <v>2652560.5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5">
        <f>F180</f>
        <v>180244.3</v>
      </c>
      <c r="E180" s="322" t="s">
        <v>259</v>
      </c>
      <c r="F180" s="757">
        <f>F182+F183+F184</f>
        <v>180244.3</v>
      </c>
    </row>
    <row r="181" spans="1:7" x14ac:dyDescent="0.2">
      <c r="A181" s="269"/>
      <c r="B181" s="366" t="s">
        <v>807</v>
      </c>
      <c r="C181" s="271"/>
      <c r="D181" s="740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9">
        <f>F182</f>
        <v>80000</v>
      </c>
      <c r="E182" s="324" t="s">
        <v>259</v>
      </c>
      <c r="F182" s="611">
        <f>Sheet6!I45+Sheet6!I524+Sheet6!I407+Sheet6!I491</f>
        <v>80000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9">
        <f>F183</f>
        <v>41155</v>
      </c>
      <c r="E183" s="324" t="s">
        <v>259</v>
      </c>
      <c r="F183" s="719">
        <f>Sheet6!I46+Sheet6!I743+Sheet6!I633+Sheet6!I137</f>
        <v>41155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1">
        <f>F184</f>
        <v>59089.3</v>
      </c>
      <c r="E184" s="367" t="s">
        <v>259</v>
      </c>
      <c r="F184" s="368">
        <f>Sheet6!I47+Sheet6!I134+Sheet6!I408+Sheet6!I617+Sheet6!I654+Sheet6!I744+Sheet6!I481+Sheet6!I519+Sheet6!I458</f>
        <v>59089.3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5">
        <f>E185+F185</f>
        <v>40500</v>
      </c>
      <c r="E185" s="743">
        <f>E189+E190</f>
        <v>0</v>
      </c>
      <c r="F185" s="757">
        <f>F187+F188+F189+F190</f>
        <v>40500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2">
        <f>F187</f>
        <v>0</v>
      </c>
      <c r="E187" s="324" t="s">
        <v>259</v>
      </c>
      <c r="F187" s="363"/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2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9">
        <f>E189+F189</f>
        <v>500</v>
      </c>
      <c r="E189" s="709"/>
      <c r="F189" s="542">
        <f>Sheet6!I135</f>
        <v>500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1">
        <f>E190+F190</f>
        <v>40000</v>
      </c>
      <c r="E190" s="369"/>
      <c r="F190" s="368">
        <f>Sheet6!I342+Sheet6!I319+Sheet6!I136+Sheet6!I44+Sheet6!I746</f>
        <v>40000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3">
        <f>F191</f>
        <v>0</v>
      </c>
      <c r="E191" s="322" t="s">
        <v>259</v>
      </c>
      <c r="F191" s="753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2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2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2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7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3">
        <f>F197</f>
        <v>0</v>
      </c>
      <c r="E197" s="322" t="s">
        <v>259</v>
      </c>
      <c r="F197" s="753">
        <f>F199</f>
        <v>0</v>
      </c>
    </row>
    <row r="198" spans="1:6" x14ac:dyDescent="0.2">
      <c r="A198" s="371"/>
      <c r="B198" s="372" t="s">
        <v>810</v>
      </c>
      <c r="C198" s="332"/>
      <c r="D198" s="740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7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3">
        <f>F200</f>
        <v>0</v>
      </c>
      <c r="E200" s="322" t="s">
        <v>259</v>
      </c>
      <c r="F200" s="753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2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2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2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4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5">
        <f>F206</f>
        <v>-600000</v>
      </c>
      <c r="E206" s="322" t="s">
        <v>259</v>
      </c>
      <c r="F206" s="757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5">
        <f>F208</f>
        <v>0</v>
      </c>
      <c r="E208" s="322" t="s">
        <v>259</v>
      </c>
      <c r="F208" s="757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9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2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7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3">
        <f>F213</f>
        <v>0</v>
      </c>
      <c r="E213" s="311" t="s">
        <v>249</v>
      </c>
      <c r="F213" s="753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40"/>
      <c r="E214" s="273"/>
      <c r="F214" s="758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7">
        <f>F215</f>
        <v>0</v>
      </c>
      <c r="E215" s="307" t="s">
        <v>249</v>
      </c>
      <c r="F215" s="759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3">
        <f>F216</f>
        <v>0</v>
      </c>
      <c r="E216" s="311" t="s">
        <v>249</v>
      </c>
      <c r="F216" s="753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40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2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2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7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3">
        <f>F221</f>
        <v>0</v>
      </c>
      <c r="E221" s="311" t="s">
        <v>249</v>
      </c>
      <c r="F221" s="753">
        <f>F223</f>
        <v>0</v>
      </c>
    </row>
    <row r="222" spans="1:6" s="1" customFormat="1" x14ac:dyDescent="0.2">
      <c r="A222" s="397"/>
      <c r="B222" s="386" t="s">
        <v>806</v>
      </c>
      <c r="C222" s="387"/>
      <c r="D222" s="740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7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5">
        <f>F224</f>
        <v>-600000</v>
      </c>
      <c r="E224" s="407" t="s">
        <v>249</v>
      </c>
      <c r="F224" s="757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2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9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2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2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4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E10" sqref="E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06" t="s">
        <v>808</v>
      </c>
      <c r="B2" s="906"/>
      <c r="C2" s="906"/>
      <c r="D2" s="906"/>
      <c r="E2" s="906"/>
    </row>
    <row r="4" spans="1:5" ht="29.25" customHeight="1" x14ac:dyDescent="0.25">
      <c r="A4" s="961" t="s">
        <v>27</v>
      </c>
      <c r="B4" s="961"/>
      <c r="C4" s="961"/>
      <c r="D4" s="961"/>
      <c r="E4" s="961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2" t="s">
        <v>831</v>
      </c>
      <c r="B7" s="962"/>
      <c r="C7" s="957" t="s">
        <v>858</v>
      </c>
      <c r="D7" s="964" t="s">
        <v>806</v>
      </c>
      <c r="E7" s="965"/>
    </row>
    <row r="8" spans="1:5" ht="26.25" thickBot="1" x14ac:dyDescent="0.25">
      <c r="A8" s="963"/>
      <c r="B8" s="963"/>
      <c r="C8" s="968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60">
        <f>E10+D10</f>
        <v>-668789.79999999981</v>
      </c>
      <c r="D10" s="761">
        <f>Sheet1!E8-Sheet2!H8</f>
        <v>-25000</v>
      </c>
      <c r="E10" s="762">
        <f>Sheet1!F8-Sheet3!F8</f>
        <v>-643789.79999999981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0"/>
  <sheetViews>
    <sheetView topLeftCell="A64" workbookViewId="0">
      <selection activeCell="F15" sqref="F15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1.5703125" style="76" customWidth="1"/>
    <col min="6" max="6" width="12" style="76" customWidth="1"/>
    <col min="7" max="16384" width="9.140625" style="76"/>
  </cols>
  <sheetData>
    <row r="1" spans="1:6" ht="18" x14ac:dyDescent="0.25">
      <c r="A1" s="906" t="s">
        <v>122</v>
      </c>
      <c r="B1" s="906"/>
      <c r="C1" s="906"/>
      <c r="D1" s="906"/>
      <c r="E1" s="906"/>
      <c r="F1" s="906"/>
    </row>
    <row r="2" spans="1:6" ht="15.75" x14ac:dyDescent="0.25">
      <c r="B2" s="420"/>
    </row>
    <row r="3" spans="1:6" ht="30" customHeight="1" x14ac:dyDescent="0.25">
      <c r="A3" s="961" t="s">
        <v>772</v>
      </c>
      <c r="B3" s="961"/>
      <c r="C3" s="961"/>
      <c r="D3" s="961"/>
      <c r="E3" s="961"/>
      <c r="F3" s="961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6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67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4">
        <f>-Sheet4!C10</f>
        <v>668789.79999999981</v>
      </c>
      <c r="E9" s="754">
        <f>-Sheet4!D10</f>
        <v>25000</v>
      </c>
      <c r="F9" s="791">
        <f>-Sheet4!E10</f>
        <v>643789.79999999981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5">
        <f>E11+F11</f>
        <v>668789.80000000005</v>
      </c>
      <c r="E11" s="739">
        <f>E13+E41</f>
        <v>25000</v>
      </c>
      <c r="F11" s="757">
        <f>F13+F41</f>
        <v>643789.80000000005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10"/>
      <c r="E14" s="409"/>
      <c r="F14" s="811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2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3"/>
      <c r="F20" s="812"/>
    </row>
    <row r="21" spans="1:6" x14ac:dyDescent="0.2">
      <c r="A21" s="440">
        <v>8121</v>
      </c>
      <c r="B21" s="444" t="s">
        <v>843</v>
      </c>
      <c r="C21" s="448"/>
      <c r="D21" s="651">
        <f>F21</f>
        <v>0</v>
      </c>
      <c r="E21" s="541" t="s">
        <v>42</v>
      </c>
      <c r="F21" s="650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3"/>
      <c r="F22" s="812"/>
    </row>
    <row r="23" spans="1:6" x14ac:dyDescent="0.2">
      <c r="A23" s="452">
        <v>8122</v>
      </c>
      <c r="B23" s="441" t="s">
        <v>833</v>
      </c>
      <c r="C23" s="448" t="s">
        <v>851</v>
      </c>
      <c r="D23" s="651">
        <f>F23</f>
        <v>0</v>
      </c>
      <c r="E23" s="541" t="s">
        <v>42</v>
      </c>
      <c r="F23" s="650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3"/>
      <c r="F24" s="812"/>
    </row>
    <row r="25" spans="1:6" x14ac:dyDescent="0.2">
      <c r="A25" s="452">
        <v>8123</v>
      </c>
      <c r="B25" s="453" t="s">
        <v>832</v>
      </c>
      <c r="C25" s="448"/>
      <c r="D25" s="651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1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1">
        <f>F27</f>
        <v>0</v>
      </c>
      <c r="E27" s="541" t="s">
        <v>42</v>
      </c>
      <c r="F27" s="814">
        <f>F29+F30</f>
        <v>0</v>
      </c>
    </row>
    <row r="28" spans="1:6" x14ac:dyDescent="0.2">
      <c r="A28" s="452"/>
      <c r="B28" s="453" t="s">
        <v>826</v>
      </c>
      <c r="C28" s="448"/>
      <c r="D28" s="651"/>
      <c r="E28" s="813"/>
      <c r="F28" s="812"/>
    </row>
    <row r="29" spans="1:6" x14ac:dyDescent="0.2">
      <c r="A29" s="452">
        <v>8131</v>
      </c>
      <c r="B29" s="453" t="s">
        <v>839</v>
      </c>
      <c r="C29" s="448"/>
      <c r="D29" s="651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1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1">
        <f>F31+E31</f>
        <v>0</v>
      </c>
      <c r="E31" s="815">
        <f>E33+E37</f>
        <v>0</v>
      </c>
      <c r="F31" s="650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668789.80000000005</v>
      </c>
      <c r="E41" s="493">
        <f>E48+E52+E63+E64</f>
        <v>25000</v>
      </c>
      <c r="F41" s="494">
        <f>F43+F48+F52+F63+F64-F64</f>
        <v>643789.80000000005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668789.80000000005</v>
      </c>
      <c r="E52" s="523">
        <f>E56</f>
        <v>25000</v>
      </c>
      <c r="F52" s="524">
        <f>F58</f>
        <v>643789.80000000005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664387.5</v>
      </c>
      <c r="E54" s="612">
        <f>E56+E57</f>
        <v>664387.5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25000</v>
      </c>
      <c r="E56" s="613">
        <v>25000</v>
      </c>
      <c r="F56" s="535" t="s">
        <v>42</v>
      </c>
      <c r="G56" s="646"/>
    </row>
    <row r="57" spans="1:8" ht="24" x14ac:dyDescent="0.2">
      <c r="A57" s="532">
        <v>8193</v>
      </c>
      <c r="B57" s="453" t="s">
        <v>723</v>
      </c>
      <c r="C57" s="533"/>
      <c r="D57" s="534">
        <f>E57</f>
        <v>639387.5</v>
      </c>
      <c r="E57" s="409">
        <f>F61</f>
        <v>639387.5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643789.80000000005</v>
      </c>
      <c r="E58" s="539" t="s">
        <v>42</v>
      </c>
      <c r="F58" s="542">
        <f>F60+F61</f>
        <v>643789.80000000005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4402.3</v>
      </c>
      <c r="E60" s="541" t="s">
        <v>42</v>
      </c>
      <c r="F60" s="542">
        <v>4402.3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639387.5</v>
      </c>
      <c r="E61" s="88" t="s">
        <v>42</v>
      </c>
      <c r="F61" s="542">
        <v>639387.5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-2.3283064365386963E-10</v>
      </c>
      <c r="E64" s="541">
        <f>E9-E13-E48-E52-E63-E68</f>
        <v>0</v>
      </c>
      <c r="F64" s="552">
        <f>F9-F13-F43-F48-F52-F63-F68</f>
        <v>-2.3283064365386963E-10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firstPageNumber="22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07"/>
  <sheetViews>
    <sheetView topLeftCell="A441" workbookViewId="0">
      <selection activeCell="H451" sqref="H451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48" t="s">
        <v>942</v>
      </c>
      <c r="B1" s="948"/>
      <c r="C1" s="948"/>
      <c r="D1" s="948"/>
      <c r="E1" s="948"/>
      <c r="F1" s="948"/>
      <c r="G1" s="948"/>
      <c r="H1" s="948"/>
      <c r="I1" s="948"/>
    </row>
    <row r="2" spans="1:14" ht="36" customHeight="1" x14ac:dyDescent="0.25">
      <c r="A2" s="949" t="s">
        <v>943</v>
      </c>
      <c r="B2" s="949"/>
      <c r="C2" s="949"/>
      <c r="D2" s="949"/>
      <c r="E2" s="949"/>
      <c r="F2" s="949"/>
      <c r="G2" s="949"/>
      <c r="H2" s="949"/>
      <c r="I2" s="949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0" t="s">
        <v>20</v>
      </c>
      <c r="I4" s="950"/>
    </row>
    <row r="5" spans="1:14" s="594" customFormat="1" ht="16.5" thickBot="1" x14ac:dyDescent="0.25">
      <c r="A5" s="951" t="s">
        <v>18</v>
      </c>
      <c r="B5" s="941" t="s">
        <v>694</v>
      </c>
      <c r="C5" s="943" t="s">
        <v>257</v>
      </c>
      <c r="D5" s="944" t="s">
        <v>258</v>
      </c>
      <c r="E5" s="953" t="s">
        <v>534</v>
      </c>
      <c r="F5" s="955" t="s">
        <v>256</v>
      </c>
      <c r="G5" s="957" t="s">
        <v>21</v>
      </c>
      <c r="H5" s="946" t="s">
        <v>125</v>
      </c>
      <c r="I5" s="947"/>
    </row>
    <row r="6" spans="1:14" s="595" customFormat="1" ht="48" customHeight="1" thickBot="1" x14ac:dyDescent="0.25">
      <c r="A6" s="952"/>
      <c r="B6" s="942"/>
      <c r="C6" s="942"/>
      <c r="D6" s="945"/>
      <c r="E6" s="954"/>
      <c r="F6" s="956"/>
      <c r="G6" s="958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4">
        <f>H8+I8-Sheet1!F141</f>
        <v>5110296</v>
      </c>
      <c r="H8" s="714">
        <f>H9+H156+H190+H246+H391+H439+H526+H600+H723+H825+H888</f>
        <v>2666506.2000000002</v>
      </c>
      <c r="I8" s="715">
        <f>I9+I156+I190+I246+I391+I439+I526+I723+I825+I888+I600</f>
        <v>2958789.8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2">
        <f>H9+I9</f>
        <v>2040741.2</v>
      </c>
      <c r="H9" s="712">
        <f>H11+H72+H99+H105+H111+H139+H145</f>
        <v>967756.2</v>
      </c>
      <c r="I9" s="712">
        <f>I11+I72+I99+I105+I111+I139+I145</f>
        <v>1072985</v>
      </c>
      <c r="N9" s="897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5">
        <f>H11+I11</f>
        <v>902156.2</v>
      </c>
      <c r="H11" s="705">
        <f>H13+H48+H52</f>
        <v>772156.2</v>
      </c>
      <c r="I11" s="705">
        <f>I13+I48+I52</f>
        <v>130000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1">
        <f>H13+I13</f>
        <v>902156.2</v>
      </c>
      <c r="H13" s="711">
        <f>SUM(H15:H41)</f>
        <v>772156.2</v>
      </c>
      <c r="I13" s="711">
        <f>SUM(I15:I47)</f>
        <v>130000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30" customHeight="1" thickBot="1" x14ac:dyDescent="0.3">
      <c r="A15" s="798"/>
      <c r="B15" s="799"/>
      <c r="C15" s="822"/>
      <c r="D15" s="823"/>
      <c r="E15" s="802">
        <v>4111</v>
      </c>
      <c r="F15" s="803"/>
      <c r="G15" s="706">
        <f t="shared" ref="G15:G21" si="0">H15+I15</f>
        <v>502026.2</v>
      </c>
      <c r="H15" s="706">
        <f>489913.9+16396-4267.7-16</f>
        <v>502026.2</v>
      </c>
      <c r="I15" s="706"/>
    </row>
    <row r="16" spans="1:14" s="637" customFormat="1" ht="30" customHeight="1" thickBot="1" x14ac:dyDescent="0.3">
      <c r="A16" s="798"/>
      <c r="B16" s="799"/>
      <c r="C16" s="822"/>
      <c r="D16" s="823"/>
      <c r="E16" s="802">
        <v>4115</v>
      </c>
      <c r="F16" s="803"/>
      <c r="G16" s="706">
        <f t="shared" si="0"/>
        <v>0</v>
      </c>
      <c r="H16" s="706"/>
      <c r="I16" s="706"/>
    </row>
    <row r="17" spans="1:9" s="637" customFormat="1" ht="30" customHeight="1" thickBot="1" x14ac:dyDescent="0.3">
      <c r="A17" s="798"/>
      <c r="B17" s="799"/>
      <c r="C17" s="822"/>
      <c r="D17" s="823"/>
      <c r="E17" s="802">
        <v>4215</v>
      </c>
      <c r="F17" s="803"/>
      <c r="G17" s="706">
        <f t="shared" si="0"/>
        <v>1500</v>
      </c>
      <c r="H17" s="706">
        <v>1500</v>
      </c>
      <c r="I17" s="706"/>
    </row>
    <row r="18" spans="1:9" s="637" customFormat="1" ht="30" customHeight="1" thickBot="1" x14ac:dyDescent="0.3">
      <c r="A18" s="798"/>
      <c r="B18" s="799"/>
      <c r="C18" s="822"/>
      <c r="D18" s="823"/>
      <c r="E18" s="802">
        <v>4229</v>
      </c>
      <c r="F18" s="803"/>
      <c r="G18" s="706">
        <f t="shared" si="0"/>
        <v>0</v>
      </c>
      <c r="H18" s="706"/>
      <c r="I18" s="706"/>
    </row>
    <row r="19" spans="1:9" s="637" customFormat="1" ht="30" customHeight="1" thickBot="1" x14ac:dyDescent="0.3">
      <c r="A19" s="798"/>
      <c r="B19" s="799"/>
      <c r="C19" s="822"/>
      <c r="D19" s="823"/>
      <c r="E19" s="802">
        <v>4233</v>
      </c>
      <c r="F19" s="803"/>
      <c r="G19" s="706">
        <f t="shared" si="0"/>
        <v>1000</v>
      </c>
      <c r="H19" s="706">
        <v>1000</v>
      </c>
      <c r="I19" s="706"/>
    </row>
    <row r="20" spans="1:9" s="637" customFormat="1" ht="30" customHeight="1" thickBot="1" x14ac:dyDescent="0.3">
      <c r="A20" s="798"/>
      <c r="B20" s="799"/>
      <c r="C20" s="822"/>
      <c r="D20" s="823"/>
      <c r="E20" s="802">
        <v>4237</v>
      </c>
      <c r="F20" s="803"/>
      <c r="G20" s="706">
        <f t="shared" si="0"/>
        <v>0</v>
      </c>
      <c r="H20" s="706"/>
      <c r="I20" s="706"/>
    </row>
    <row r="21" spans="1:9" s="637" customFormat="1" ht="30" customHeight="1" thickBot="1" x14ac:dyDescent="0.3">
      <c r="A21" s="798"/>
      <c r="B21" s="799"/>
      <c r="C21" s="822"/>
      <c r="D21" s="823"/>
      <c r="E21" s="802">
        <v>4657</v>
      </c>
      <c r="F21" s="803"/>
      <c r="G21" s="706">
        <f t="shared" si="0"/>
        <v>0</v>
      </c>
      <c r="H21" s="706"/>
      <c r="I21" s="706"/>
    </row>
    <row r="22" spans="1:9" s="637" customFormat="1" ht="30" customHeight="1" thickBot="1" x14ac:dyDescent="0.3">
      <c r="A22" s="798"/>
      <c r="B22" s="799"/>
      <c r="C22" s="822"/>
      <c r="D22" s="823"/>
      <c r="E22" s="802">
        <v>4239</v>
      </c>
      <c r="F22" s="803"/>
      <c r="G22" s="706">
        <f t="shared" ref="G22:G61" si="1">H22+I22</f>
        <v>4000</v>
      </c>
      <c r="H22" s="706">
        <v>4000</v>
      </c>
      <c r="I22" s="706"/>
    </row>
    <row r="23" spans="1:9" s="637" customFormat="1" ht="30" customHeight="1" thickBot="1" x14ac:dyDescent="0.3">
      <c r="A23" s="798"/>
      <c r="B23" s="799"/>
      <c r="C23" s="822"/>
      <c r="D23" s="823"/>
      <c r="E23" s="802">
        <v>4112</v>
      </c>
      <c r="F23" s="803"/>
      <c r="G23" s="706">
        <f t="shared" si="1"/>
        <v>65000</v>
      </c>
      <c r="H23" s="706">
        <v>65000</v>
      </c>
      <c r="I23" s="706"/>
    </row>
    <row r="24" spans="1:9" s="637" customFormat="1" ht="30" customHeight="1" thickBot="1" x14ac:dyDescent="0.3">
      <c r="A24" s="798"/>
      <c r="B24" s="799"/>
      <c r="C24" s="822"/>
      <c r="D24" s="823"/>
      <c r="E24" s="802">
        <v>4261</v>
      </c>
      <c r="F24" s="803"/>
      <c r="G24" s="706">
        <f t="shared" si="1"/>
        <v>6000</v>
      </c>
      <c r="H24" s="706">
        <v>6000</v>
      </c>
      <c r="I24" s="706"/>
    </row>
    <row r="25" spans="1:9" s="637" customFormat="1" ht="30" customHeight="1" thickBot="1" x14ac:dyDescent="0.3">
      <c r="A25" s="798"/>
      <c r="B25" s="799"/>
      <c r="C25" s="822"/>
      <c r="D25" s="823"/>
      <c r="E25" s="802">
        <v>4251</v>
      </c>
      <c r="F25" s="803"/>
      <c r="G25" s="706">
        <f t="shared" si="1"/>
        <v>3000</v>
      </c>
      <c r="H25" s="706">
        <v>3000</v>
      </c>
      <c r="I25" s="706"/>
    </row>
    <row r="26" spans="1:9" s="637" customFormat="1" ht="30" customHeight="1" thickBot="1" x14ac:dyDescent="0.3">
      <c r="A26" s="798"/>
      <c r="B26" s="799"/>
      <c r="C26" s="822"/>
      <c r="D26" s="823"/>
      <c r="E26" s="802">
        <v>4269</v>
      </c>
      <c r="F26" s="803"/>
      <c r="G26" s="706">
        <f t="shared" si="1"/>
        <v>4000</v>
      </c>
      <c r="H26" s="706">
        <v>4000</v>
      </c>
      <c r="I26" s="706"/>
    </row>
    <row r="27" spans="1:9" s="637" customFormat="1" ht="30" customHeight="1" thickBot="1" x14ac:dyDescent="0.3">
      <c r="A27" s="798"/>
      <c r="B27" s="799"/>
      <c r="C27" s="822"/>
      <c r="D27" s="823"/>
      <c r="E27" s="802">
        <v>4214</v>
      </c>
      <c r="F27" s="803"/>
      <c r="G27" s="706">
        <f t="shared" si="1"/>
        <v>13300</v>
      </c>
      <c r="H27" s="706">
        <v>13300</v>
      </c>
      <c r="I27" s="706"/>
    </row>
    <row r="28" spans="1:9" s="637" customFormat="1" ht="30" customHeight="1" thickBot="1" x14ac:dyDescent="0.3">
      <c r="A28" s="798"/>
      <c r="B28" s="799"/>
      <c r="C28" s="822"/>
      <c r="D28" s="823"/>
      <c r="E28" s="802">
        <v>4212</v>
      </c>
      <c r="F28" s="803"/>
      <c r="G28" s="706">
        <f t="shared" si="1"/>
        <v>85000</v>
      </c>
      <c r="H28" s="706">
        <v>85000</v>
      </c>
      <c r="I28" s="706"/>
    </row>
    <row r="29" spans="1:9" s="637" customFormat="1" ht="30" customHeight="1" thickBot="1" x14ac:dyDescent="0.3">
      <c r="A29" s="798"/>
      <c r="B29" s="799"/>
      <c r="C29" s="822"/>
      <c r="D29" s="823"/>
      <c r="E29" s="802">
        <v>4213</v>
      </c>
      <c r="F29" s="803"/>
      <c r="G29" s="706">
        <f t="shared" si="1"/>
        <v>300</v>
      </c>
      <c r="H29" s="706">
        <v>300</v>
      </c>
      <c r="I29" s="706"/>
    </row>
    <row r="30" spans="1:9" s="637" customFormat="1" ht="30" customHeight="1" thickBot="1" x14ac:dyDescent="0.3">
      <c r="A30" s="798"/>
      <c r="B30" s="799"/>
      <c r="C30" s="822"/>
      <c r="D30" s="823"/>
      <c r="E30" s="802">
        <v>4216</v>
      </c>
      <c r="F30" s="803"/>
      <c r="G30" s="706">
        <f t="shared" si="1"/>
        <v>15000</v>
      </c>
      <c r="H30" s="706">
        <v>15000</v>
      </c>
      <c r="I30" s="706"/>
    </row>
    <row r="31" spans="1:9" s="637" customFormat="1" ht="30" customHeight="1" thickBot="1" x14ac:dyDescent="0.3">
      <c r="A31" s="798"/>
      <c r="B31" s="799"/>
      <c r="C31" s="822"/>
      <c r="D31" s="823"/>
      <c r="E31" s="802">
        <v>4823</v>
      </c>
      <c r="F31" s="803"/>
      <c r="G31" s="706">
        <f t="shared" si="1"/>
        <v>2000</v>
      </c>
      <c r="H31" s="706">
        <v>2000</v>
      </c>
      <c r="I31" s="706"/>
    </row>
    <row r="32" spans="1:9" s="637" customFormat="1" ht="30" customHeight="1" thickBot="1" x14ac:dyDescent="0.3">
      <c r="A32" s="798"/>
      <c r="B32" s="799"/>
      <c r="C32" s="822"/>
      <c r="D32" s="823"/>
      <c r="E32" s="802">
        <v>4267</v>
      </c>
      <c r="F32" s="803"/>
      <c r="G32" s="707">
        <f t="shared" si="1"/>
        <v>5000</v>
      </c>
      <c r="H32" s="706">
        <v>5000</v>
      </c>
      <c r="I32" s="707"/>
    </row>
    <row r="33" spans="1:9" s="637" customFormat="1" ht="30" customHeight="1" thickBot="1" x14ac:dyDescent="0.3">
      <c r="A33" s="798"/>
      <c r="B33" s="799"/>
      <c r="C33" s="822"/>
      <c r="D33" s="823"/>
      <c r="E33" s="802">
        <v>4234</v>
      </c>
      <c r="F33" s="803"/>
      <c r="G33" s="707">
        <f t="shared" si="1"/>
        <v>3000</v>
      </c>
      <c r="H33" s="706">
        <v>3000</v>
      </c>
      <c r="I33" s="707"/>
    </row>
    <row r="34" spans="1:9" s="637" customFormat="1" ht="30" customHeight="1" thickBot="1" x14ac:dyDescent="0.3">
      <c r="A34" s="798"/>
      <c r="B34" s="799"/>
      <c r="C34" s="822"/>
      <c r="D34" s="823"/>
      <c r="E34" s="802">
        <v>4221</v>
      </c>
      <c r="F34" s="803"/>
      <c r="G34" s="707">
        <f t="shared" si="1"/>
        <v>750</v>
      </c>
      <c r="H34" s="706">
        <v>750</v>
      </c>
      <c r="I34" s="707"/>
    </row>
    <row r="35" spans="1:9" s="637" customFormat="1" ht="30" customHeight="1" thickBot="1" x14ac:dyDescent="0.3">
      <c r="A35" s="798"/>
      <c r="B35" s="799"/>
      <c r="C35" s="822"/>
      <c r="D35" s="823"/>
      <c r="E35" s="802">
        <v>4222</v>
      </c>
      <c r="F35" s="803"/>
      <c r="G35" s="707">
        <f t="shared" si="1"/>
        <v>10000</v>
      </c>
      <c r="H35" s="706">
        <v>10000</v>
      </c>
      <c r="I35" s="707"/>
    </row>
    <row r="36" spans="1:9" s="637" customFormat="1" ht="30" customHeight="1" thickBot="1" x14ac:dyDescent="0.3">
      <c r="A36" s="798"/>
      <c r="B36" s="799"/>
      <c r="C36" s="822"/>
      <c r="D36" s="823"/>
      <c r="E36" s="802">
        <v>4229</v>
      </c>
      <c r="F36" s="803"/>
      <c r="G36" s="707">
        <f t="shared" si="1"/>
        <v>280</v>
      </c>
      <c r="H36" s="706">
        <v>280</v>
      </c>
      <c r="I36" s="707"/>
    </row>
    <row r="37" spans="1:9" s="637" customFormat="1" ht="30" customHeight="1" thickBot="1" x14ac:dyDescent="0.3">
      <c r="A37" s="798"/>
      <c r="B37" s="799"/>
      <c r="C37" s="822"/>
      <c r="D37" s="823"/>
      <c r="E37" s="802">
        <v>4241</v>
      </c>
      <c r="F37" s="803"/>
      <c r="G37" s="707">
        <f t="shared" si="1"/>
        <v>10000</v>
      </c>
      <c r="H37" s="706">
        <v>10000</v>
      </c>
      <c r="I37" s="707"/>
    </row>
    <row r="38" spans="1:9" s="637" customFormat="1" ht="30" customHeight="1" thickBot="1" x14ac:dyDescent="0.3">
      <c r="A38" s="798"/>
      <c r="B38" s="799"/>
      <c r="C38" s="822"/>
      <c r="D38" s="823"/>
      <c r="E38" s="802">
        <v>4252</v>
      </c>
      <c r="F38" s="803"/>
      <c r="G38" s="707">
        <f t="shared" si="1"/>
        <v>9000</v>
      </c>
      <c r="H38" s="707">
        <v>9000</v>
      </c>
      <c r="I38" s="707"/>
    </row>
    <row r="39" spans="1:9" s="637" customFormat="1" ht="30" customHeight="1" thickBot="1" x14ac:dyDescent="0.3">
      <c r="A39" s="798"/>
      <c r="B39" s="799"/>
      <c r="C39" s="822"/>
      <c r="D39" s="823"/>
      <c r="E39" s="802">
        <v>4232</v>
      </c>
      <c r="F39" s="803"/>
      <c r="G39" s="707">
        <f t="shared" si="1"/>
        <v>5000</v>
      </c>
      <c r="H39" s="707">
        <v>5000</v>
      </c>
      <c r="I39" s="707"/>
    </row>
    <row r="40" spans="1:9" s="637" customFormat="1" ht="30" customHeight="1" thickBot="1" x14ac:dyDescent="0.3">
      <c r="A40" s="798"/>
      <c r="B40" s="799"/>
      <c r="C40" s="822"/>
      <c r="D40" s="823"/>
      <c r="E40" s="802">
        <v>4235</v>
      </c>
      <c r="F40" s="803"/>
      <c r="G40" s="707">
        <f t="shared" si="1"/>
        <v>0</v>
      </c>
      <c r="H40" s="707"/>
      <c r="I40" s="707"/>
    </row>
    <row r="41" spans="1:9" s="637" customFormat="1" ht="30" customHeight="1" thickBot="1" x14ac:dyDescent="0.3">
      <c r="A41" s="798"/>
      <c r="B41" s="799"/>
      <c r="C41" s="822"/>
      <c r="D41" s="823"/>
      <c r="E41" s="802">
        <v>4264</v>
      </c>
      <c r="F41" s="803"/>
      <c r="G41" s="707">
        <f t="shared" si="1"/>
        <v>27000</v>
      </c>
      <c r="H41" s="707">
        <v>27000</v>
      </c>
      <c r="I41" s="707"/>
    </row>
    <row r="42" spans="1:9" s="637" customFormat="1" ht="30" customHeight="1" thickBot="1" x14ac:dyDescent="0.3">
      <c r="A42" s="798"/>
      <c r="B42" s="799"/>
      <c r="C42" s="822"/>
      <c r="D42" s="823"/>
      <c r="E42" s="802">
        <v>5113</v>
      </c>
      <c r="F42" s="803"/>
      <c r="G42" s="707">
        <f t="shared" si="1"/>
        <v>20000</v>
      </c>
      <c r="H42" s="707"/>
      <c r="I42" s="707">
        <v>20000</v>
      </c>
    </row>
    <row r="43" spans="1:9" s="637" customFormat="1" ht="30" customHeight="1" thickBot="1" x14ac:dyDescent="0.3">
      <c r="A43" s="798"/>
      <c r="B43" s="799"/>
      <c r="C43" s="822"/>
      <c r="D43" s="823"/>
      <c r="E43" s="802">
        <v>5132</v>
      </c>
      <c r="F43" s="803"/>
      <c r="G43" s="707">
        <f>I43</f>
        <v>0</v>
      </c>
      <c r="H43" s="707"/>
      <c r="I43" s="707"/>
    </row>
    <row r="44" spans="1:9" s="637" customFormat="1" ht="30" customHeight="1" thickBot="1" x14ac:dyDescent="0.3">
      <c r="A44" s="798"/>
      <c r="B44" s="799"/>
      <c r="C44" s="822"/>
      <c r="D44" s="823"/>
      <c r="E44" s="802">
        <v>5134</v>
      </c>
      <c r="F44" s="803"/>
      <c r="G44" s="707">
        <f t="shared" si="1"/>
        <v>0</v>
      </c>
      <c r="H44" s="707"/>
      <c r="I44" s="707"/>
    </row>
    <row r="45" spans="1:9" s="637" customFormat="1" ht="30" customHeight="1" thickBot="1" x14ac:dyDescent="0.3">
      <c r="A45" s="798"/>
      <c r="B45" s="799"/>
      <c r="C45" s="822"/>
      <c r="D45" s="823"/>
      <c r="E45" s="802">
        <v>5121</v>
      </c>
      <c r="F45" s="803"/>
      <c r="G45" s="707">
        <f t="shared" si="1"/>
        <v>80000</v>
      </c>
      <c r="H45" s="707"/>
      <c r="I45" s="707">
        <v>80000</v>
      </c>
    </row>
    <row r="46" spans="1:9" s="637" customFormat="1" ht="30" customHeight="1" thickBot="1" x14ac:dyDescent="0.3">
      <c r="A46" s="798"/>
      <c r="B46" s="799"/>
      <c r="C46" s="822"/>
      <c r="D46" s="823"/>
      <c r="E46" s="802">
        <v>5122</v>
      </c>
      <c r="F46" s="803"/>
      <c r="G46" s="707">
        <f t="shared" si="1"/>
        <v>20000</v>
      </c>
      <c r="H46" s="707"/>
      <c r="I46" s="707">
        <v>20000</v>
      </c>
    </row>
    <row r="47" spans="1:9" s="637" customFormat="1" ht="30" customHeight="1" thickBot="1" x14ac:dyDescent="0.3">
      <c r="A47" s="798"/>
      <c r="B47" s="799"/>
      <c r="C47" s="822"/>
      <c r="D47" s="823"/>
      <c r="E47" s="802">
        <v>5129</v>
      </c>
      <c r="F47" s="803"/>
      <c r="G47" s="707">
        <f t="shared" si="1"/>
        <v>10000</v>
      </c>
      <c r="H47" s="707"/>
      <c r="I47" s="707">
        <v>10000</v>
      </c>
    </row>
    <row r="48" spans="1:9" s="637" customFormat="1" ht="15.75" customHeight="1" outlineLevel="1" thickBot="1" x14ac:dyDescent="0.3">
      <c r="A48" s="798">
        <v>2112</v>
      </c>
      <c r="B48" s="799" t="s">
        <v>66</v>
      </c>
      <c r="C48" s="822">
        <v>1</v>
      </c>
      <c r="D48" s="823">
        <v>2</v>
      </c>
      <c r="E48" s="802" t="s">
        <v>264</v>
      </c>
      <c r="F48" s="803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8"/>
      <c r="B49" s="799"/>
      <c r="C49" s="822"/>
      <c r="D49" s="823"/>
      <c r="E49" s="802" t="s">
        <v>12</v>
      </c>
      <c r="F49" s="803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8"/>
      <c r="B50" s="799"/>
      <c r="C50" s="822"/>
      <c r="D50" s="823"/>
      <c r="E50" s="802" t="s">
        <v>13</v>
      </c>
      <c r="F50" s="803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8"/>
      <c r="B51" s="799"/>
      <c r="C51" s="822"/>
      <c r="D51" s="823"/>
      <c r="E51" s="802" t="s">
        <v>13</v>
      </c>
      <c r="F51" s="803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8">
        <v>2113</v>
      </c>
      <c r="B52" s="799" t="s">
        <v>66</v>
      </c>
      <c r="C52" s="822">
        <v>1</v>
      </c>
      <c r="D52" s="823">
        <v>3</v>
      </c>
      <c r="E52" s="802" t="s">
        <v>268</v>
      </c>
      <c r="F52" s="803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8"/>
      <c r="B53" s="799"/>
      <c r="C53" s="822"/>
      <c r="D53" s="823"/>
      <c r="E53" s="802" t="s">
        <v>12</v>
      </c>
      <c r="F53" s="803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8"/>
      <c r="B54" s="799"/>
      <c r="C54" s="822"/>
      <c r="D54" s="823"/>
      <c r="E54" s="802" t="s">
        <v>13</v>
      </c>
      <c r="F54" s="803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8"/>
      <c r="B55" s="799"/>
      <c r="C55" s="822"/>
      <c r="D55" s="823"/>
      <c r="E55" s="802" t="s">
        <v>13</v>
      </c>
      <c r="F55" s="803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8">
        <v>2120</v>
      </c>
      <c r="B56" s="824" t="s">
        <v>66</v>
      </c>
      <c r="C56" s="825">
        <v>2</v>
      </c>
      <c r="D56" s="826">
        <v>0</v>
      </c>
      <c r="E56" s="827" t="s">
        <v>270</v>
      </c>
      <c r="F56" s="828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8"/>
      <c r="B57" s="824"/>
      <c r="C57" s="825"/>
      <c r="D57" s="826"/>
      <c r="E57" s="802" t="s">
        <v>807</v>
      </c>
      <c r="F57" s="829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8">
        <v>2121</v>
      </c>
      <c r="B58" s="799" t="s">
        <v>66</v>
      </c>
      <c r="C58" s="822">
        <v>2</v>
      </c>
      <c r="D58" s="823">
        <v>1</v>
      </c>
      <c r="E58" s="830" t="s">
        <v>697</v>
      </c>
      <c r="F58" s="803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8"/>
      <c r="B59" s="799"/>
      <c r="C59" s="822"/>
      <c r="D59" s="823"/>
      <c r="E59" s="802" t="s">
        <v>12</v>
      </c>
      <c r="F59" s="803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8"/>
      <c r="B60" s="799"/>
      <c r="C60" s="822"/>
      <c r="D60" s="823"/>
      <c r="E60" s="802" t="s">
        <v>13</v>
      </c>
      <c r="F60" s="803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8"/>
      <c r="B61" s="799"/>
      <c r="C61" s="822"/>
      <c r="D61" s="823"/>
      <c r="E61" s="802" t="s">
        <v>13</v>
      </c>
      <c r="F61" s="803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8"/>
      <c r="B62" s="799"/>
      <c r="C62" s="822"/>
      <c r="D62" s="823"/>
      <c r="E62" s="802"/>
      <c r="F62" s="803"/>
      <c r="G62" s="622"/>
      <c r="H62" s="622"/>
      <c r="I62" s="622"/>
    </row>
    <row r="63" spans="1:9" s="637" customFormat="1" ht="15.75" hidden="1" customHeight="1" outlineLevel="1" thickBot="1" x14ac:dyDescent="0.3">
      <c r="A63" s="798"/>
      <c r="B63" s="799"/>
      <c r="C63" s="822"/>
      <c r="D63" s="823"/>
      <c r="E63" s="802"/>
      <c r="F63" s="803"/>
      <c r="G63" s="707"/>
      <c r="H63" s="707"/>
      <c r="I63" s="707"/>
    </row>
    <row r="64" spans="1:9" s="637" customFormat="1" ht="15.75" hidden="1" customHeight="1" outlineLevel="1" thickBot="1" x14ac:dyDescent="0.3">
      <c r="A64" s="798"/>
      <c r="B64" s="799"/>
      <c r="C64" s="822"/>
      <c r="D64" s="823"/>
      <c r="E64" s="802"/>
      <c r="F64" s="803"/>
      <c r="G64" s="622"/>
      <c r="H64" s="622"/>
      <c r="I64" s="622"/>
    </row>
    <row r="65" spans="1:11" s="637" customFormat="1" ht="15.75" hidden="1" customHeight="1" outlineLevel="1" thickBot="1" x14ac:dyDescent="0.3">
      <c r="A65" s="798"/>
      <c r="B65" s="799"/>
      <c r="C65" s="822"/>
      <c r="D65" s="823"/>
      <c r="E65" s="802"/>
      <c r="F65" s="803"/>
      <c r="G65" s="622"/>
      <c r="H65" s="648"/>
      <c r="I65" s="622"/>
      <c r="J65" s="641"/>
      <c r="K65" s="635"/>
    </row>
    <row r="66" spans="1:11" s="637" customFormat="1" ht="15.75" hidden="1" customHeight="1" outlineLevel="1" thickBot="1" x14ac:dyDescent="0.3">
      <c r="A66" s="798"/>
      <c r="B66" s="799"/>
      <c r="C66" s="822"/>
      <c r="D66" s="823"/>
      <c r="E66" s="802"/>
      <c r="F66" s="803"/>
      <c r="G66" s="622"/>
      <c r="H66" s="648"/>
      <c r="I66" s="622"/>
      <c r="J66" s="641"/>
      <c r="K66" s="635"/>
    </row>
    <row r="67" spans="1:11" s="637" customFormat="1" ht="15.75" hidden="1" customHeight="1" outlineLevel="1" thickBot="1" x14ac:dyDescent="0.3">
      <c r="A67" s="798"/>
      <c r="B67" s="799"/>
      <c r="C67" s="822"/>
      <c r="D67" s="823"/>
      <c r="E67" s="802"/>
      <c r="F67" s="803"/>
      <c r="G67" s="622"/>
      <c r="H67" s="622"/>
      <c r="I67" s="622"/>
    </row>
    <row r="68" spans="1:11" s="637" customFormat="1" ht="15.75" hidden="1" customHeight="1" outlineLevel="1" thickBot="1" x14ac:dyDescent="0.3">
      <c r="A68" s="798"/>
      <c r="B68" s="799"/>
      <c r="C68" s="822"/>
      <c r="D68" s="823"/>
      <c r="E68" s="802"/>
      <c r="F68" s="803"/>
      <c r="G68" s="622"/>
      <c r="H68" s="622"/>
      <c r="I68" s="622"/>
    </row>
    <row r="69" spans="1:11" s="637" customFormat="1" ht="15.75" hidden="1" customHeight="1" outlineLevel="1" thickBot="1" x14ac:dyDescent="0.3">
      <c r="A69" s="798"/>
      <c r="B69" s="799"/>
      <c r="C69" s="822"/>
      <c r="D69" s="823"/>
      <c r="E69" s="802"/>
      <c r="F69" s="803"/>
      <c r="G69" s="622"/>
      <c r="H69" s="622"/>
      <c r="I69" s="622"/>
    </row>
    <row r="70" spans="1:11" s="637" customFormat="1" ht="15.75" hidden="1" customHeight="1" outlineLevel="1" thickBot="1" x14ac:dyDescent="0.3">
      <c r="A70" s="798"/>
      <c r="B70" s="799"/>
      <c r="C70" s="822"/>
      <c r="D70" s="823"/>
      <c r="E70" s="802"/>
      <c r="F70" s="803"/>
      <c r="G70" s="622"/>
      <c r="H70" s="622"/>
      <c r="I70" s="622"/>
      <c r="K70" s="831"/>
    </row>
    <row r="71" spans="1:11" s="637" customFormat="1" ht="15.75" customHeight="1" outlineLevel="1" thickBot="1" x14ac:dyDescent="0.3">
      <c r="A71" s="798"/>
      <c r="B71" s="799"/>
      <c r="C71" s="822"/>
      <c r="D71" s="823"/>
      <c r="E71" s="802"/>
      <c r="F71" s="803"/>
      <c r="G71" s="622"/>
      <c r="H71" s="622"/>
      <c r="I71" s="622"/>
      <c r="K71" s="831"/>
    </row>
    <row r="72" spans="1:11" s="637" customFormat="1" ht="15.75" customHeight="1" thickBot="1" x14ac:dyDescent="0.3">
      <c r="A72" s="798">
        <v>2130</v>
      </c>
      <c r="B72" s="824" t="s">
        <v>66</v>
      </c>
      <c r="C72" s="825">
        <v>3</v>
      </c>
      <c r="D72" s="826">
        <v>0</v>
      </c>
      <c r="E72" s="827" t="s">
        <v>275</v>
      </c>
      <c r="F72" s="832" t="s">
        <v>276</v>
      </c>
      <c r="G72" s="707">
        <f>H72+I72</f>
        <v>0</v>
      </c>
      <c r="H72" s="707">
        <f>H74+H78+H82</f>
        <v>0</v>
      </c>
      <c r="I72" s="707">
        <f>I74+I78+I82</f>
        <v>0</v>
      </c>
    </row>
    <row r="73" spans="1:11" s="639" customFormat="1" ht="15" customHeight="1" thickBot="1" x14ac:dyDescent="0.3">
      <c r="A73" s="798"/>
      <c r="B73" s="824"/>
      <c r="C73" s="825"/>
      <c r="D73" s="826"/>
      <c r="E73" s="802" t="s">
        <v>807</v>
      </c>
      <c r="F73" s="829"/>
      <c r="G73" s="707"/>
      <c r="H73" s="707"/>
      <c r="I73" s="707"/>
    </row>
    <row r="74" spans="1:11" s="637" customFormat="1" ht="24.75" hidden="1" outlineLevel="1" thickBot="1" x14ac:dyDescent="0.3">
      <c r="A74" s="798">
        <v>2131</v>
      </c>
      <c r="B74" s="799" t="s">
        <v>66</v>
      </c>
      <c r="C74" s="822">
        <v>3</v>
      </c>
      <c r="D74" s="823">
        <v>1</v>
      </c>
      <c r="E74" s="802" t="s">
        <v>277</v>
      </c>
      <c r="F74" s="803" t="s">
        <v>278</v>
      </c>
      <c r="G74" s="707">
        <f>H74+I74</f>
        <v>0</v>
      </c>
      <c r="H74" s="707">
        <f>H76+H77</f>
        <v>0</v>
      </c>
      <c r="I74" s="707">
        <f>I76+I77</f>
        <v>0</v>
      </c>
    </row>
    <row r="75" spans="1:11" s="637" customFormat="1" ht="36.75" hidden="1" outlineLevel="1" thickBot="1" x14ac:dyDescent="0.3">
      <c r="A75" s="798"/>
      <c r="B75" s="799"/>
      <c r="C75" s="822"/>
      <c r="D75" s="823"/>
      <c r="E75" s="802" t="s">
        <v>12</v>
      </c>
      <c r="F75" s="803"/>
      <c r="G75" s="707"/>
      <c r="H75" s="707"/>
      <c r="I75" s="707"/>
    </row>
    <row r="76" spans="1:11" s="637" customFormat="1" ht="16.5" hidden="1" outlineLevel="1" thickBot="1" x14ac:dyDescent="0.3">
      <c r="A76" s="798"/>
      <c r="B76" s="799"/>
      <c r="C76" s="822"/>
      <c r="D76" s="823"/>
      <c r="E76" s="802" t="s">
        <v>13</v>
      </c>
      <c r="F76" s="803"/>
      <c r="G76" s="707">
        <f>H76+I76</f>
        <v>0</v>
      </c>
      <c r="H76" s="707"/>
      <c r="I76" s="707"/>
    </row>
    <row r="77" spans="1:11" s="637" customFormat="1" ht="16.5" hidden="1" outlineLevel="1" thickBot="1" x14ac:dyDescent="0.3">
      <c r="A77" s="798"/>
      <c r="B77" s="799"/>
      <c r="C77" s="822"/>
      <c r="D77" s="823"/>
      <c r="E77" s="802" t="s">
        <v>13</v>
      </c>
      <c r="F77" s="803"/>
      <c r="G77" s="707">
        <f>H77+I77</f>
        <v>0</v>
      </c>
      <c r="H77" s="707"/>
      <c r="I77" s="707"/>
    </row>
    <row r="78" spans="1:11" s="637" customFormat="1" ht="14.25" hidden="1" customHeight="1" outlineLevel="1" thickBot="1" x14ac:dyDescent="0.3">
      <c r="A78" s="798">
        <v>2132</v>
      </c>
      <c r="B78" s="799" t="s">
        <v>66</v>
      </c>
      <c r="C78" s="822">
        <v>3</v>
      </c>
      <c r="D78" s="823">
        <v>2</v>
      </c>
      <c r="E78" s="802" t="s">
        <v>279</v>
      </c>
      <c r="F78" s="803" t="s">
        <v>280</v>
      </c>
      <c r="G78" s="707">
        <f>H78+I78</f>
        <v>0</v>
      </c>
      <c r="H78" s="707">
        <f>H80+H81</f>
        <v>0</v>
      </c>
      <c r="I78" s="707">
        <f>I80+I81</f>
        <v>0</v>
      </c>
    </row>
    <row r="79" spans="1:11" s="637" customFormat="1" ht="36.75" hidden="1" outlineLevel="1" thickBot="1" x14ac:dyDescent="0.3">
      <c r="A79" s="798"/>
      <c r="B79" s="799"/>
      <c r="C79" s="822"/>
      <c r="D79" s="823"/>
      <c r="E79" s="802" t="s">
        <v>12</v>
      </c>
      <c r="F79" s="803"/>
      <c r="G79" s="707"/>
      <c r="H79" s="707"/>
      <c r="I79" s="707"/>
    </row>
    <row r="80" spans="1:11" s="637" customFormat="1" ht="16.5" hidden="1" outlineLevel="1" thickBot="1" x14ac:dyDescent="0.3">
      <c r="A80" s="798"/>
      <c r="B80" s="799"/>
      <c r="C80" s="822"/>
      <c r="D80" s="823"/>
      <c r="E80" s="802" t="s">
        <v>13</v>
      </c>
      <c r="F80" s="803"/>
      <c r="G80" s="707">
        <f t="shared" ref="G80:G99" si="2">H80+I80</f>
        <v>0</v>
      </c>
      <c r="H80" s="707"/>
      <c r="I80" s="707"/>
    </row>
    <row r="81" spans="1:9" s="637" customFormat="1" ht="18.75" customHeight="1" outlineLevel="1" thickBot="1" x14ac:dyDescent="0.3">
      <c r="A81" s="798"/>
      <c r="B81" s="799"/>
      <c r="C81" s="822"/>
      <c r="D81" s="823"/>
      <c r="E81" s="802" t="s">
        <v>13</v>
      </c>
      <c r="F81" s="803"/>
      <c r="G81" s="707">
        <f t="shared" si="2"/>
        <v>0</v>
      </c>
      <c r="H81" s="707"/>
      <c r="I81" s="707"/>
    </row>
    <row r="82" spans="1:9" s="637" customFormat="1" ht="16.5" thickBot="1" x14ac:dyDescent="0.3">
      <c r="A82" s="798">
        <v>2133</v>
      </c>
      <c r="B82" s="799" t="s">
        <v>66</v>
      </c>
      <c r="C82" s="822">
        <v>3</v>
      </c>
      <c r="D82" s="823">
        <v>3</v>
      </c>
      <c r="E82" s="802" t="s">
        <v>281</v>
      </c>
      <c r="F82" s="803" t="s">
        <v>282</v>
      </c>
      <c r="G82" s="707">
        <f t="shared" si="2"/>
        <v>0</v>
      </c>
      <c r="H82" s="707">
        <f>SUM(H84:H96)</f>
        <v>0</v>
      </c>
      <c r="I82" s="707">
        <f>SUM(I84:I98)</f>
        <v>0</v>
      </c>
    </row>
    <row r="83" spans="1:9" s="637" customFormat="1" ht="26.25" customHeight="1" thickBot="1" x14ac:dyDescent="0.3">
      <c r="A83" s="798"/>
      <c r="B83" s="799"/>
      <c r="C83" s="822"/>
      <c r="D83" s="823"/>
      <c r="E83" s="802" t="s">
        <v>12</v>
      </c>
      <c r="F83" s="803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8"/>
      <c r="B84" s="799"/>
      <c r="C84" s="822"/>
      <c r="D84" s="823"/>
      <c r="E84" s="802" t="s">
        <v>550</v>
      </c>
      <c r="F84" s="803"/>
      <c r="G84" s="707">
        <f t="shared" si="2"/>
        <v>0</v>
      </c>
      <c r="H84" s="707"/>
      <c r="I84" s="707"/>
    </row>
    <row r="85" spans="1:9" s="637" customFormat="1" ht="0.75" customHeight="1" thickBot="1" x14ac:dyDescent="0.3">
      <c r="A85" s="798"/>
      <c r="B85" s="799"/>
      <c r="C85" s="822"/>
      <c r="D85" s="823"/>
      <c r="E85" s="802">
        <v>4239</v>
      </c>
      <c r="F85" s="803"/>
      <c r="G85" s="707">
        <f t="shared" si="2"/>
        <v>0</v>
      </c>
      <c r="H85" s="707"/>
      <c r="I85" s="707"/>
    </row>
    <row r="86" spans="1:9" s="637" customFormat="1" ht="15.75" hidden="1" customHeight="1" thickBot="1" x14ac:dyDescent="0.3">
      <c r="A86" s="798"/>
      <c r="B86" s="799"/>
      <c r="C86" s="822"/>
      <c r="D86" s="823"/>
      <c r="E86" s="802">
        <v>4221</v>
      </c>
      <c r="F86" s="803"/>
      <c r="G86" s="716">
        <f t="shared" si="2"/>
        <v>0</v>
      </c>
      <c r="H86" s="833"/>
      <c r="I86" s="622"/>
    </row>
    <row r="87" spans="1:9" s="637" customFormat="1" ht="15.75" hidden="1" customHeight="1" thickBot="1" x14ac:dyDescent="0.3">
      <c r="A87" s="798"/>
      <c r="B87" s="799"/>
      <c r="C87" s="822"/>
      <c r="D87" s="823"/>
      <c r="E87" s="802">
        <v>4112</v>
      </c>
      <c r="F87" s="803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8"/>
      <c r="B88" s="799"/>
      <c r="C88" s="822"/>
      <c r="D88" s="823"/>
      <c r="E88" s="802">
        <v>4261</v>
      </c>
      <c r="F88" s="803"/>
      <c r="G88" s="707">
        <f t="shared" si="2"/>
        <v>0</v>
      </c>
      <c r="H88" s="707"/>
      <c r="I88" s="707"/>
    </row>
    <row r="89" spans="1:9" s="637" customFormat="1" ht="15.75" hidden="1" customHeight="1" thickBot="1" x14ac:dyDescent="0.3">
      <c r="A89" s="798"/>
      <c r="B89" s="799"/>
      <c r="C89" s="822"/>
      <c r="D89" s="823"/>
      <c r="E89" s="802">
        <v>4269</v>
      </c>
      <c r="F89" s="803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8"/>
      <c r="B90" s="799"/>
      <c r="C90" s="822"/>
      <c r="D90" s="823"/>
      <c r="E90" s="802">
        <v>4214</v>
      </c>
      <c r="F90" s="803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8"/>
      <c r="B91" s="799"/>
      <c r="C91" s="822"/>
      <c r="D91" s="823"/>
      <c r="E91" s="802">
        <v>4212</v>
      </c>
      <c r="F91" s="803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8"/>
      <c r="B92" s="799"/>
      <c r="C92" s="822"/>
      <c r="D92" s="823"/>
      <c r="E92" s="802">
        <v>4213</v>
      </c>
      <c r="F92" s="803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8"/>
      <c r="B93" s="799"/>
      <c r="C93" s="822"/>
      <c r="D93" s="823"/>
      <c r="E93" s="802">
        <v>4232</v>
      </c>
      <c r="F93" s="803"/>
      <c r="G93" s="707">
        <f t="shared" si="2"/>
        <v>0</v>
      </c>
      <c r="H93" s="710"/>
      <c r="I93" s="707"/>
    </row>
    <row r="94" spans="1:9" s="637" customFormat="1" ht="21.75" hidden="1" customHeight="1" thickBot="1" x14ac:dyDescent="0.3">
      <c r="A94" s="798"/>
      <c r="B94" s="799"/>
      <c r="C94" s="822"/>
      <c r="D94" s="823"/>
      <c r="E94" s="802">
        <v>4231</v>
      </c>
      <c r="F94" s="803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8"/>
      <c r="B95" s="799"/>
      <c r="C95" s="822"/>
      <c r="D95" s="823"/>
      <c r="E95" s="802" t="s">
        <v>13</v>
      </c>
      <c r="F95" s="803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8"/>
      <c r="B96" s="799"/>
      <c r="C96" s="822"/>
      <c r="D96" s="823"/>
      <c r="E96" s="802">
        <v>4252</v>
      </c>
      <c r="F96" s="803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8"/>
      <c r="B97" s="799"/>
      <c r="C97" s="822"/>
      <c r="D97" s="823"/>
      <c r="E97" s="802">
        <v>5122</v>
      </c>
      <c r="F97" s="803"/>
      <c r="G97" s="834">
        <f>SUM(H97:I97)</f>
        <v>0</v>
      </c>
      <c r="H97" s="622"/>
      <c r="I97" s="654"/>
    </row>
    <row r="98" spans="1:9" s="637" customFormat="1" ht="21.75" hidden="1" customHeight="1" thickBot="1" x14ac:dyDescent="0.3">
      <c r="A98" s="798"/>
      <c r="B98" s="799"/>
      <c r="C98" s="822"/>
      <c r="D98" s="823"/>
      <c r="E98" s="802">
        <v>5129</v>
      </c>
      <c r="F98" s="803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8">
        <v>2140</v>
      </c>
      <c r="B99" s="824" t="s">
        <v>66</v>
      </c>
      <c r="C99" s="825">
        <v>4</v>
      </c>
      <c r="D99" s="826">
        <v>0</v>
      </c>
      <c r="E99" s="827" t="s">
        <v>283</v>
      </c>
      <c r="F99" s="829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8"/>
      <c r="B100" s="824"/>
      <c r="C100" s="825"/>
      <c r="D100" s="826"/>
      <c r="E100" s="802" t="s">
        <v>807</v>
      </c>
      <c r="F100" s="829"/>
      <c r="G100" s="622"/>
      <c r="H100" s="622"/>
      <c r="I100" s="622"/>
    </row>
    <row r="101" spans="1:9" s="637" customFormat="1" ht="16.5" outlineLevel="1" thickBot="1" x14ac:dyDescent="0.3">
      <c r="A101" s="798">
        <v>2141</v>
      </c>
      <c r="B101" s="799" t="s">
        <v>66</v>
      </c>
      <c r="C101" s="822">
        <v>4</v>
      </c>
      <c r="D101" s="823">
        <v>1</v>
      </c>
      <c r="E101" s="802" t="s">
        <v>285</v>
      </c>
      <c r="F101" s="835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8"/>
      <c r="B102" s="799"/>
      <c r="C102" s="822"/>
      <c r="D102" s="823"/>
      <c r="E102" s="802" t="s">
        <v>12</v>
      </c>
      <c r="F102" s="803"/>
      <c r="G102" s="622"/>
      <c r="H102" s="622"/>
      <c r="I102" s="622"/>
    </row>
    <row r="103" spans="1:9" s="637" customFormat="1" ht="16.5" outlineLevel="1" thickBot="1" x14ac:dyDescent="0.3">
      <c r="A103" s="798"/>
      <c r="B103" s="799"/>
      <c r="C103" s="822"/>
      <c r="D103" s="823"/>
      <c r="E103" s="802" t="s">
        <v>13</v>
      </c>
      <c r="F103" s="803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8"/>
      <c r="B104" s="799"/>
      <c r="C104" s="822"/>
      <c r="D104" s="823"/>
      <c r="E104" s="802" t="s">
        <v>13</v>
      </c>
      <c r="F104" s="803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8">
        <v>2150</v>
      </c>
      <c r="B105" s="824" t="s">
        <v>66</v>
      </c>
      <c r="C105" s="825">
        <v>5</v>
      </c>
      <c r="D105" s="826">
        <v>0</v>
      </c>
      <c r="E105" s="827" t="s">
        <v>287</v>
      </c>
      <c r="F105" s="829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8"/>
      <c r="B106" s="824"/>
      <c r="C106" s="825"/>
      <c r="D106" s="826"/>
      <c r="E106" s="802" t="s">
        <v>807</v>
      </c>
      <c r="F106" s="829"/>
      <c r="G106" s="622"/>
      <c r="H106" s="622"/>
      <c r="I106" s="622"/>
    </row>
    <row r="107" spans="1:9" s="637" customFormat="1" ht="36.75" outlineLevel="1" thickBot="1" x14ac:dyDescent="0.3">
      <c r="A107" s="798">
        <v>2151</v>
      </c>
      <c r="B107" s="799" t="s">
        <v>66</v>
      </c>
      <c r="C107" s="822">
        <v>5</v>
      </c>
      <c r="D107" s="823">
        <v>1</v>
      </c>
      <c r="E107" s="802" t="s">
        <v>289</v>
      </c>
      <c r="F107" s="835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8"/>
      <c r="B108" s="799"/>
      <c r="C108" s="822"/>
      <c r="D108" s="823"/>
      <c r="E108" s="802" t="s">
        <v>12</v>
      </c>
      <c r="F108" s="803"/>
      <c r="G108" s="622"/>
      <c r="H108" s="622"/>
      <c r="I108" s="622"/>
    </row>
    <row r="109" spans="1:9" s="637" customFormat="1" ht="16.5" hidden="1" outlineLevel="1" thickBot="1" x14ac:dyDescent="0.3">
      <c r="A109" s="798"/>
      <c r="B109" s="799"/>
      <c r="C109" s="822"/>
      <c r="D109" s="823"/>
      <c r="E109" s="802">
        <v>5134</v>
      </c>
      <c r="F109" s="803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8"/>
      <c r="B110" s="799"/>
      <c r="C110" s="822"/>
      <c r="D110" s="823"/>
      <c r="E110" s="802" t="s">
        <v>13</v>
      </c>
      <c r="F110" s="803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8">
        <v>2160</v>
      </c>
      <c r="B111" s="824" t="s">
        <v>66</v>
      </c>
      <c r="C111" s="825">
        <v>6</v>
      </c>
      <c r="D111" s="826">
        <v>0</v>
      </c>
      <c r="E111" s="827" t="s">
        <v>291</v>
      </c>
      <c r="F111" s="829" t="s">
        <v>292</v>
      </c>
      <c r="G111" s="707">
        <f>H111+I111</f>
        <v>1138585</v>
      </c>
      <c r="H111" s="708">
        <f>H113</f>
        <v>195600</v>
      </c>
      <c r="I111" s="707">
        <f>I113</f>
        <v>942985</v>
      </c>
    </row>
    <row r="112" spans="1:9" s="639" customFormat="1" ht="10.5" customHeight="1" outlineLevel="1" thickBot="1" x14ac:dyDescent="0.3">
      <c r="A112" s="798"/>
      <c r="B112" s="824"/>
      <c r="C112" s="825"/>
      <c r="D112" s="826"/>
      <c r="E112" s="802" t="s">
        <v>807</v>
      </c>
      <c r="F112" s="829"/>
      <c r="G112" s="707"/>
      <c r="H112" s="707"/>
      <c r="I112" s="707"/>
    </row>
    <row r="113" spans="1:9" s="637" customFormat="1" ht="24.75" outlineLevel="1" thickBot="1" x14ac:dyDescent="0.3">
      <c r="A113" s="798">
        <v>2161</v>
      </c>
      <c r="B113" s="799" t="s">
        <v>66</v>
      </c>
      <c r="C113" s="822">
        <v>6</v>
      </c>
      <c r="D113" s="823">
        <v>1</v>
      </c>
      <c r="E113" s="802" t="s">
        <v>294</v>
      </c>
      <c r="F113" s="803" t="s">
        <v>299</v>
      </c>
      <c r="G113" s="707">
        <f>H113+I113</f>
        <v>1138585</v>
      </c>
      <c r="H113" s="708">
        <f>SUM(H115:H136)</f>
        <v>195600</v>
      </c>
      <c r="I113" s="708">
        <f>SUM(I115:I137)</f>
        <v>942985</v>
      </c>
    </row>
    <row r="114" spans="1:9" s="637" customFormat="1" ht="22.5" customHeight="1" outlineLevel="1" thickBot="1" x14ac:dyDescent="0.3">
      <c r="A114" s="798"/>
      <c r="B114" s="799"/>
      <c r="C114" s="822"/>
      <c r="D114" s="823"/>
      <c r="E114" s="802" t="s">
        <v>12</v>
      </c>
      <c r="F114" s="803"/>
      <c r="G114" s="622"/>
      <c r="H114" s="622"/>
      <c r="I114" s="622"/>
    </row>
    <row r="115" spans="1:9" s="637" customFormat="1" ht="0.75" customHeight="1" outlineLevel="1" thickBot="1" x14ac:dyDescent="0.3">
      <c r="A115" s="798"/>
      <c r="B115" s="799"/>
      <c r="C115" s="822"/>
      <c r="D115" s="823"/>
      <c r="E115" s="802">
        <v>4212</v>
      </c>
      <c r="F115" s="803"/>
      <c r="G115" s="707">
        <f t="shared" ref="G115:G139" si="3">H115+I115</f>
        <v>0</v>
      </c>
      <c r="H115" s="707"/>
      <c r="I115" s="707"/>
    </row>
    <row r="116" spans="1:9" s="637" customFormat="1" ht="22.5" hidden="1" customHeight="1" outlineLevel="1" thickBot="1" x14ac:dyDescent="0.3">
      <c r="A116" s="798"/>
      <c r="B116" s="799"/>
      <c r="C116" s="822"/>
      <c r="D116" s="823"/>
      <c r="E116" s="802">
        <v>4232</v>
      </c>
      <c r="F116" s="803"/>
      <c r="G116" s="707">
        <f t="shared" si="3"/>
        <v>0</v>
      </c>
      <c r="H116" s="707"/>
      <c r="I116" s="707"/>
    </row>
    <row r="117" spans="1:9" s="637" customFormat="1" ht="22.5" customHeight="1" outlineLevel="1" thickBot="1" x14ac:dyDescent="0.3">
      <c r="A117" s="798"/>
      <c r="B117" s="799"/>
      <c r="C117" s="822"/>
      <c r="D117" s="823"/>
      <c r="E117" s="802">
        <v>4241</v>
      </c>
      <c r="F117" s="803"/>
      <c r="G117" s="707">
        <f t="shared" si="3"/>
        <v>19800</v>
      </c>
      <c r="H117" s="708">
        <v>19800</v>
      </c>
      <c r="I117" s="707"/>
    </row>
    <row r="118" spans="1:9" s="637" customFormat="1" ht="27.75" customHeight="1" outlineLevel="1" thickBot="1" x14ac:dyDescent="0.3">
      <c r="A118" s="798"/>
      <c r="B118" s="799"/>
      <c r="C118" s="822"/>
      <c r="D118" s="823"/>
      <c r="E118" s="802">
        <v>4266</v>
      </c>
      <c r="F118" s="803"/>
      <c r="G118" s="707">
        <f t="shared" si="3"/>
        <v>1000</v>
      </c>
      <c r="H118" s="708">
        <v>1000</v>
      </c>
      <c r="I118" s="707"/>
    </row>
    <row r="119" spans="1:9" s="637" customFormat="1" ht="27.75" customHeight="1" outlineLevel="1" thickBot="1" x14ac:dyDescent="0.3">
      <c r="A119" s="798"/>
      <c r="B119" s="799"/>
      <c r="C119" s="822"/>
      <c r="D119" s="823"/>
      <c r="E119" s="802">
        <v>4236</v>
      </c>
      <c r="F119" s="803"/>
      <c r="G119" s="707">
        <f>H119</f>
        <v>3000</v>
      </c>
      <c r="H119" s="708">
        <v>3000</v>
      </c>
      <c r="I119" s="707"/>
    </row>
    <row r="120" spans="1:9" s="637" customFormat="1" ht="21.75" customHeight="1" outlineLevel="1" thickBot="1" x14ac:dyDescent="0.3">
      <c r="A120" s="798"/>
      <c r="B120" s="799"/>
      <c r="C120" s="822"/>
      <c r="D120" s="823"/>
      <c r="E120" s="802">
        <v>4237</v>
      </c>
      <c r="F120" s="803"/>
      <c r="G120" s="707">
        <f t="shared" si="3"/>
        <v>4500</v>
      </c>
      <c r="H120" s="707">
        <v>4500</v>
      </c>
      <c r="I120" s="707"/>
    </row>
    <row r="121" spans="1:9" s="637" customFormat="1" ht="19.5" customHeight="1" outlineLevel="1" thickBot="1" x14ac:dyDescent="0.3">
      <c r="A121" s="798"/>
      <c r="B121" s="799"/>
      <c r="C121" s="822"/>
      <c r="D121" s="823"/>
      <c r="E121" s="802">
        <v>4267</v>
      </c>
      <c r="F121" s="803"/>
      <c r="G121" s="707">
        <f t="shared" si="3"/>
        <v>9000</v>
      </c>
      <c r="H121" s="707">
        <v>9000</v>
      </c>
      <c r="I121" s="707"/>
    </row>
    <row r="122" spans="1:9" s="637" customFormat="1" ht="15.75" customHeight="1" outlineLevel="1" thickBot="1" x14ac:dyDescent="0.3">
      <c r="A122" s="798"/>
      <c r="B122" s="799"/>
      <c r="C122" s="822"/>
      <c r="D122" s="823"/>
      <c r="E122" s="802">
        <v>4269</v>
      </c>
      <c r="F122" s="803"/>
      <c r="G122" s="707">
        <f t="shared" si="3"/>
        <v>35000</v>
      </c>
      <c r="H122" s="707">
        <v>35000</v>
      </c>
      <c r="I122" s="707"/>
    </row>
    <row r="123" spans="1:9" s="637" customFormat="1" ht="0.75" customHeight="1" outlineLevel="1" thickBot="1" x14ac:dyDescent="0.3">
      <c r="A123" s="798"/>
      <c r="B123" s="799"/>
      <c r="C123" s="822"/>
      <c r="D123" s="823"/>
      <c r="E123" s="802">
        <v>4657</v>
      </c>
      <c r="F123" s="803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8"/>
      <c r="B124" s="799"/>
      <c r="C124" s="822"/>
      <c r="D124" s="823"/>
      <c r="E124" s="802">
        <v>4823</v>
      </c>
      <c r="F124" s="803"/>
      <c r="G124" s="707">
        <f t="shared" si="3"/>
        <v>10000</v>
      </c>
      <c r="H124" s="836">
        <v>10000</v>
      </c>
      <c r="I124" s="622"/>
    </row>
    <row r="125" spans="1:9" s="637" customFormat="1" ht="22.5" customHeight="1" outlineLevel="1" thickBot="1" x14ac:dyDescent="0.3">
      <c r="A125" s="798"/>
      <c r="B125" s="799"/>
      <c r="C125" s="822"/>
      <c r="D125" s="823"/>
      <c r="E125" s="802">
        <v>4251</v>
      </c>
      <c r="F125" s="803"/>
      <c r="G125" s="707">
        <f t="shared" si="3"/>
        <v>82300</v>
      </c>
      <c r="H125" s="836">
        <v>82300</v>
      </c>
      <c r="I125" s="707"/>
    </row>
    <row r="126" spans="1:9" s="637" customFormat="1" ht="24" customHeight="1" outlineLevel="1" thickBot="1" x14ac:dyDescent="0.3">
      <c r="A126" s="798"/>
      <c r="B126" s="799"/>
      <c r="C126" s="822"/>
      <c r="D126" s="823"/>
      <c r="E126" s="802">
        <v>4819</v>
      </c>
      <c r="F126" s="803"/>
      <c r="G126" s="707">
        <f t="shared" si="3"/>
        <v>5000</v>
      </c>
      <c r="H126" s="707">
        <v>5000</v>
      </c>
      <c r="I126" s="707"/>
    </row>
    <row r="127" spans="1:9" s="637" customFormat="1" ht="24" customHeight="1" outlineLevel="1" thickBot="1" x14ac:dyDescent="0.3">
      <c r="A127" s="798"/>
      <c r="B127" s="799"/>
      <c r="C127" s="822"/>
      <c r="D127" s="823"/>
      <c r="E127" s="802">
        <v>4657</v>
      </c>
      <c r="F127" s="803"/>
      <c r="G127" s="707">
        <f t="shared" si="3"/>
        <v>10000</v>
      </c>
      <c r="H127" s="707">
        <v>10000</v>
      </c>
      <c r="I127" s="707"/>
    </row>
    <row r="128" spans="1:9" s="637" customFormat="1" ht="24" customHeight="1" outlineLevel="1" thickBot="1" x14ac:dyDescent="0.3">
      <c r="A128" s="798"/>
      <c r="B128" s="799"/>
      <c r="C128" s="822"/>
      <c r="D128" s="823"/>
      <c r="E128" s="802">
        <v>4239</v>
      </c>
      <c r="F128" s="803"/>
      <c r="G128" s="707">
        <f t="shared" si="3"/>
        <v>15000</v>
      </c>
      <c r="H128" s="707">
        <v>15000</v>
      </c>
      <c r="I128" s="707"/>
    </row>
    <row r="129" spans="1:10" s="637" customFormat="1" ht="13.5" hidden="1" customHeight="1" outlineLevel="1" thickBot="1" x14ac:dyDescent="0.3">
      <c r="A129" s="798"/>
      <c r="B129" s="799"/>
      <c r="C129" s="822"/>
      <c r="D129" s="823"/>
      <c r="E129" s="802">
        <v>4637</v>
      </c>
      <c r="F129" s="803"/>
      <c r="G129" s="622">
        <f t="shared" si="3"/>
        <v>0</v>
      </c>
      <c r="H129" s="623"/>
      <c r="I129" s="622"/>
    </row>
    <row r="130" spans="1:10" s="637" customFormat="1" ht="7.5" hidden="1" customHeight="1" outlineLevel="1" thickBot="1" x14ac:dyDescent="0.3">
      <c r="A130" s="798"/>
      <c r="B130" s="799"/>
      <c r="C130" s="822"/>
      <c r="D130" s="823"/>
      <c r="E130" s="802">
        <v>4521</v>
      </c>
      <c r="F130" s="803"/>
      <c r="G130" s="622">
        <f t="shared" si="3"/>
        <v>0</v>
      </c>
      <c r="H130" s="623"/>
      <c r="I130" s="622"/>
    </row>
    <row r="131" spans="1:10" s="637" customFormat="1" ht="19.5" customHeight="1" outlineLevel="1" thickBot="1" x14ac:dyDescent="0.3">
      <c r="A131" s="798"/>
      <c r="B131" s="799"/>
      <c r="C131" s="822"/>
      <c r="D131" s="823"/>
      <c r="E131" s="802">
        <v>4211</v>
      </c>
      <c r="F131" s="803"/>
      <c r="G131" s="707">
        <f t="shared" si="3"/>
        <v>1000</v>
      </c>
      <c r="H131" s="708">
        <v>1000</v>
      </c>
      <c r="I131" s="707"/>
    </row>
    <row r="132" spans="1:10" s="637" customFormat="1" ht="19.5" customHeight="1" outlineLevel="1" thickBot="1" x14ac:dyDescent="0.3">
      <c r="A132" s="798"/>
      <c r="B132" s="799"/>
      <c r="C132" s="822"/>
      <c r="D132" s="823"/>
      <c r="E132" s="802">
        <v>5112</v>
      </c>
      <c r="F132" s="803"/>
      <c r="G132" s="707">
        <f t="shared" si="3"/>
        <v>685485</v>
      </c>
      <c r="H132" s="708"/>
      <c r="I132" s="707">
        <f>693530-8045</f>
        <v>685485</v>
      </c>
      <c r="J132" s="898"/>
    </row>
    <row r="133" spans="1:10" s="637" customFormat="1" ht="19.5" customHeight="1" outlineLevel="1" thickBot="1" x14ac:dyDescent="0.3">
      <c r="A133" s="798"/>
      <c r="B133" s="799"/>
      <c r="C133" s="822"/>
      <c r="D133" s="823"/>
      <c r="E133" s="802">
        <v>5113</v>
      </c>
      <c r="F133" s="803"/>
      <c r="G133" s="707">
        <f>I133</f>
        <v>190000</v>
      </c>
      <c r="H133" s="708"/>
      <c r="I133" s="707">
        <v>190000</v>
      </c>
      <c r="J133" s="898"/>
    </row>
    <row r="134" spans="1:10" s="637" customFormat="1" ht="19.5" customHeight="1" outlineLevel="1" thickBot="1" x14ac:dyDescent="0.3">
      <c r="A134" s="798"/>
      <c r="B134" s="799"/>
      <c r="C134" s="822"/>
      <c r="D134" s="823"/>
      <c r="E134" s="802">
        <v>5129</v>
      </c>
      <c r="F134" s="803"/>
      <c r="G134" s="707">
        <f>I134</f>
        <v>12000</v>
      </c>
      <c r="H134" s="708"/>
      <c r="I134" s="707">
        <v>12000</v>
      </c>
    </row>
    <row r="135" spans="1:10" s="637" customFormat="1" ht="19.5" customHeight="1" outlineLevel="1" thickBot="1" x14ac:dyDescent="0.3">
      <c r="A135" s="798"/>
      <c r="B135" s="799"/>
      <c r="C135" s="822"/>
      <c r="D135" s="823"/>
      <c r="E135" s="802">
        <v>5133</v>
      </c>
      <c r="F135" s="803"/>
      <c r="G135" s="707">
        <f>I135</f>
        <v>500</v>
      </c>
      <c r="H135" s="708"/>
      <c r="I135" s="707">
        <v>500</v>
      </c>
    </row>
    <row r="136" spans="1:10" s="637" customFormat="1" ht="19.5" customHeight="1" outlineLevel="1" thickBot="1" x14ac:dyDescent="0.3">
      <c r="A136" s="798"/>
      <c r="B136" s="799"/>
      <c r="C136" s="822"/>
      <c r="D136" s="823"/>
      <c r="E136" s="802">
        <v>5134</v>
      </c>
      <c r="F136" s="803"/>
      <c r="G136" s="707">
        <f>I136</f>
        <v>40000</v>
      </c>
      <c r="H136" s="708"/>
      <c r="I136" s="707">
        <v>40000</v>
      </c>
    </row>
    <row r="137" spans="1:10" s="637" customFormat="1" ht="18" customHeight="1" outlineLevel="1" thickBot="1" x14ac:dyDescent="0.3">
      <c r="A137" s="798"/>
      <c r="B137" s="799"/>
      <c r="C137" s="822"/>
      <c r="D137" s="823"/>
      <c r="E137" s="802">
        <v>5122</v>
      </c>
      <c r="F137" s="803"/>
      <c r="G137" s="707">
        <f t="shared" ref="G137:G138" si="4">I137</f>
        <v>15000</v>
      </c>
      <c r="H137" s="623"/>
      <c r="I137" s="707">
        <v>15000</v>
      </c>
    </row>
    <row r="138" spans="1:10" s="637" customFormat="1" ht="19.5" hidden="1" customHeight="1" outlineLevel="1" thickBot="1" x14ac:dyDescent="0.3">
      <c r="A138" s="798"/>
      <c r="B138" s="799"/>
      <c r="C138" s="822"/>
      <c r="D138" s="823"/>
      <c r="E138" s="802">
        <v>5129</v>
      </c>
      <c r="F138" s="803"/>
      <c r="G138" s="622">
        <f t="shared" si="4"/>
        <v>0</v>
      </c>
      <c r="H138" s="623"/>
      <c r="I138" s="622"/>
    </row>
    <row r="139" spans="1:10" s="637" customFormat="1" ht="47.25" customHeight="1" outlineLevel="1" thickBot="1" x14ac:dyDescent="0.3">
      <c r="A139" s="798">
        <v>2170</v>
      </c>
      <c r="B139" s="824" t="s">
        <v>66</v>
      </c>
      <c r="C139" s="825">
        <v>7</v>
      </c>
      <c r="D139" s="826">
        <v>0</v>
      </c>
      <c r="E139" s="827" t="s">
        <v>115</v>
      </c>
      <c r="F139" s="803"/>
      <c r="G139" s="622">
        <f t="shared" si="3"/>
        <v>0</v>
      </c>
      <c r="H139" s="622">
        <f>H141</f>
        <v>0</v>
      </c>
      <c r="I139" s="622">
        <f>I141</f>
        <v>0</v>
      </c>
    </row>
    <row r="140" spans="1:10" s="639" customFormat="1" ht="10.5" customHeight="1" outlineLevel="1" thickBot="1" x14ac:dyDescent="0.3">
      <c r="A140" s="798"/>
      <c r="B140" s="824"/>
      <c r="C140" s="825"/>
      <c r="D140" s="826"/>
      <c r="E140" s="802" t="s">
        <v>807</v>
      </c>
      <c r="F140" s="829"/>
      <c r="G140" s="622"/>
      <c r="H140" s="622"/>
      <c r="I140" s="622"/>
    </row>
    <row r="141" spans="1:10" s="637" customFormat="1" ht="16.5" outlineLevel="1" thickBot="1" x14ac:dyDescent="0.3">
      <c r="A141" s="798">
        <v>2171</v>
      </c>
      <c r="B141" s="799" t="s">
        <v>66</v>
      </c>
      <c r="C141" s="822">
        <v>7</v>
      </c>
      <c r="D141" s="823">
        <v>1</v>
      </c>
      <c r="E141" s="802" t="s">
        <v>115</v>
      </c>
      <c r="F141" s="803"/>
      <c r="G141" s="622">
        <f>H141+I141</f>
        <v>0</v>
      </c>
      <c r="H141" s="622">
        <f>H143+H144</f>
        <v>0</v>
      </c>
      <c r="I141" s="622">
        <f>I143+I144</f>
        <v>0</v>
      </c>
    </row>
    <row r="142" spans="1:10" s="637" customFormat="1" ht="36.75" outlineLevel="1" thickBot="1" x14ac:dyDescent="0.3">
      <c r="A142" s="798"/>
      <c r="B142" s="799"/>
      <c r="C142" s="822"/>
      <c r="D142" s="823"/>
      <c r="E142" s="802" t="s">
        <v>12</v>
      </c>
      <c r="F142" s="803"/>
      <c r="G142" s="622"/>
      <c r="H142" s="622"/>
      <c r="I142" s="622"/>
    </row>
    <row r="143" spans="1:10" s="637" customFormat="1" ht="16.5" outlineLevel="1" thickBot="1" x14ac:dyDescent="0.3">
      <c r="A143" s="798"/>
      <c r="B143" s="799"/>
      <c r="C143" s="822"/>
      <c r="D143" s="823"/>
      <c r="E143" s="802" t="s">
        <v>13</v>
      </c>
      <c r="F143" s="803"/>
      <c r="G143" s="622">
        <f>H143+I143</f>
        <v>0</v>
      </c>
      <c r="H143" s="622"/>
      <c r="I143" s="622"/>
    </row>
    <row r="144" spans="1:10" s="637" customFormat="1" ht="16.5" outlineLevel="1" thickBot="1" x14ac:dyDescent="0.3">
      <c r="A144" s="798"/>
      <c r="B144" s="799"/>
      <c r="C144" s="822"/>
      <c r="D144" s="823"/>
      <c r="E144" s="802" t="s">
        <v>13</v>
      </c>
      <c r="F144" s="803"/>
      <c r="G144" s="622">
        <f>H144+I144</f>
        <v>0</v>
      </c>
      <c r="H144" s="622"/>
      <c r="I144" s="622"/>
    </row>
    <row r="145" spans="1:9" s="637" customFormat="1" ht="29.25" customHeight="1" outlineLevel="1" thickBot="1" x14ac:dyDescent="0.3">
      <c r="A145" s="798">
        <v>2180</v>
      </c>
      <c r="B145" s="824" t="s">
        <v>66</v>
      </c>
      <c r="C145" s="825">
        <v>8</v>
      </c>
      <c r="D145" s="826">
        <v>0</v>
      </c>
      <c r="E145" s="827" t="s">
        <v>300</v>
      </c>
      <c r="F145" s="829" t="s">
        <v>301</v>
      </c>
      <c r="G145" s="622">
        <f>H145+I145</f>
        <v>0</v>
      </c>
      <c r="H145" s="622">
        <f>H147+H151</f>
        <v>0</v>
      </c>
      <c r="I145" s="622">
        <f>I147+I151</f>
        <v>0</v>
      </c>
    </row>
    <row r="146" spans="1:9" s="639" customFormat="1" ht="10.5" customHeight="1" outlineLevel="1" thickBot="1" x14ac:dyDescent="0.3">
      <c r="A146" s="798"/>
      <c r="B146" s="824"/>
      <c r="C146" s="825"/>
      <c r="D146" s="826"/>
      <c r="E146" s="802" t="s">
        <v>807</v>
      </c>
      <c r="F146" s="829"/>
      <c r="G146" s="622"/>
      <c r="H146" s="622"/>
      <c r="I146" s="622"/>
    </row>
    <row r="147" spans="1:9" s="637" customFormat="1" ht="36.75" outlineLevel="1" thickBot="1" x14ac:dyDescent="0.3">
      <c r="A147" s="798">
        <v>2181</v>
      </c>
      <c r="B147" s="799" t="s">
        <v>66</v>
      </c>
      <c r="C147" s="822">
        <v>8</v>
      </c>
      <c r="D147" s="823">
        <v>1</v>
      </c>
      <c r="E147" s="802" t="s">
        <v>300</v>
      </c>
      <c r="F147" s="835" t="s">
        <v>302</v>
      </c>
      <c r="G147" s="622">
        <f>H147+I147</f>
        <v>0</v>
      </c>
      <c r="H147" s="622">
        <f>H149+H150</f>
        <v>0</v>
      </c>
      <c r="I147" s="622">
        <f>I149+I150</f>
        <v>0</v>
      </c>
    </row>
    <row r="148" spans="1:9" s="637" customFormat="1" ht="16.5" outlineLevel="1" thickBot="1" x14ac:dyDescent="0.3">
      <c r="A148" s="798"/>
      <c r="B148" s="799"/>
      <c r="C148" s="822"/>
      <c r="D148" s="823"/>
      <c r="E148" s="837" t="s">
        <v>807</v>
      </c>
      <c r="F148" s="835"/>
      <c r="G148" s="622"/>
      <c r="H148" s="622"/>
      <c r="I148" s="622"/>
    </row>
    <row r="149" spans="1:9" s="637" customFormat="1" ht="16.5" outlineLevel="1" thickBot="1" x14ac:dyDescent="0.3">
      <c r="A149" s="798">
        <v>2182</v>
      </c>
      <c r="B149" s="799" t="s">
        <v>66</v>
      </c>
      <c r="C149" s="822">
        <v>8</v>
      </c>
      <c r="D149" s="823">
        <v>1</v>
      </c>
      <c r="E149" s="837" t="s">
        <v>818</v>
      </c>
      <c r="F149" s="835"/>
      <c r="G149" s="622">
        <f>H149+I149</f>
        <v>0</v>
      </c>
      <c r="H149" s="622"/>
      <c r="I149" s="622"/>
    </row>
    <row r="150" spans="1:9" s="637" customFormat="1" ht="16.5" outlineLevel="1" thickBot="1" x14ac:dyDescent="0.3">
      <c r="A150" s="798">
        <v>2183</v>
      </c>
      <c r="B150" s="799" t="s">
        <v>66</v>
      </c>
      <c r="C150" s="822">
        <v>8</v>
      </c>
      <c r="D150" s="823">
        <v>1</v>
      </c>
      <c r="E150" s="837" t="s">
        <v>819</v>
      </c>
      <c r="F150" s="835"/>
      <c r="G150" s="622">
        <f>H150+I150</f>
        <v>0</v>
      </c>
      <c r="H150" s="622"/>
      <c r="I150" s="622"/>
    </row>
    <row r="151" spans="1:9" s="637" customFormat="1" ht="24.75" outlineLevel="1" thickBot="1" x14ac:dyDescent="0.3">
      <c r="A151" s="798">
        <v>2184</v>
      </c>
      <c r="B151" s="799" t="s">
        <v>66</v>
      </c>
      <c r="C151" s="822">
        <v>8</v>
      </c>
      <c r="D151" s="823">
        <v>1</v>
      </c>
      <c r="E151" s="837" t="s">
        <v>824</v>
      </c>
      <c r="F151" s="835"/>
      <c r="G151" s="622">
        <f>H151+I151</f>
        <v>0</v>
      </c>
      <c r="H151" s="622"/>
      <c r="I151" s="622">
        <f>I153+I154</f>
        <v>0</v>
      </c>
    </row>
    <row r="152" spans="1:9" s="637" customFormat="1" ht="36.75" outlineLevel="1" thickBot="1" x14ac:dyDescent="0.3">
      <c r="A152" s="798"/>
      <c r="B152" s="799"/>
      <c r="C152" s="822"/>
      <c r="D152" s="823"/>
      <c r="E152" s="802" t="s">
        <v>12</v>
      </c>
      <c r="F152" s="803"/>
      <c r="G152" s="622"/>
      <c r="H152" s="622"/>
      <c r="I152" s="622"/>
    </row>
    <row r="153" spans="1:9" s="637" customFormat="1" ht="16.5" outlineLevel="1" thickBot="1" x14ac:dyDescent="0.3">
      <c r="A153" s="798"/>
      <c r="B153" s="799"/>
      <c r="C153" s="822"/>
      <c r="D153" s="823"/>
      <c r="E153" s="802" t="s">
        <v>13</v>
      </c>
      <c r="F153" s="803"/>
      <c r="G153" s="622">
        <f>H153+I153</f>
        <v>0</v>
      </c>
      <c r="H153" s="622"/>
      <c r="I153" s="622"/>
    </row>
    <row r="154" spans="1:9" s="637" customFormat="1" ht="16.5" outlineLevel="1" thickBot="1" x14ac:dyDescent="0.3">
      <c r="A154" s="798"/>
      <c r="B154" s="799"/>
      <c r="C154" s="822"/>
      <c r="D154" s="823"/>
      <c r="E154" s="802">
        <v>4637</v>
      </c>
      <c r="F154" s="803"/>
      <c r="G154" s="622">
        <f>H154+I154</f>
        <v>0</v>
      </c>
      <c r="H154" s="622"/>
      <c r="I154" s="622"/>
    </row>
    <row r="155" spans="1:9" s="637" customFormat="1" ht="16.5" outlineLevel="1" thickBot="1" x14ac:dyDescent="0.3">
      <c r="A155" s="798">
        <v>2185</v>
      </c>
      <c r="B155" s="799" t="s">
        <v>75</v>
      </c>
      <c r="C155" s="822">
        <v>8</v>
      </c>
      <c r="D155" s="823">
        <v>1</v>
      </c>
      <c r="E155" s="837"/>
      <c r="F155" s="835"/>
      <c r="G155" s="622"/>
      <c r="H155" s="622"/>
      <c r="I155" s="622"/>
    </row>
    <row r="156" spans="1:9" s="842" customFormat="1" ht="29.25" customHeight="1" thickBot="1" x14ac:dyDescent="0.25">
      <c r="A156" s="838">
        <v>2200</v>
      </c>
      <c r="B156" s="824" t="s">
        <v>67</v>
      </c>
      <c r="C156" s="825">
        <v>0</v>
      </c>
      <c r="D156" s="826">
        <v>0</v>
      </c>
      <c r="E156" s="839" t="s">
        <v>867</v>
      </c>
      <c r="F156" s="840" t="s">
        <v>303</v>
      </c>
      <c r="G156" s="841">
        <f>H156+I156</f>
        <v>4500</v>
      </c>
      <c r="H156" s="706">
        <f>SUM(H187:H189)</f>
        <v>4500</v>
      </c>
      <c r="I156" s="622">
        <f>I158+I164+I170+I176+I180</f>
        <v>0</v>
      </c>
    </row>
    <row r="157" spans="1:9" s="637" customFormat="1" ht="11.25" hidden="1" customHeight="1" outlineLevel="1" thickBot="1" x14ac:dyDescent="0.3">
      <c r="A157" s="843"/>
      <c r="B157" s="824"/>
      <c r="C157" s="844"/>
      <c r="D157" s="845"/>
      <c r="E157" s="802" t="s">
        <v>806</v>
      </c>
      <c r="F157" s="846"/>
      <c r="G157" s="621"/>
      <c r="H157" s="621">
        <v>250</v>
      </c>
      <c r="I157" s="621"/>
    </row>
    <row r="158" spans="1:9" s="637" customFormat="1" ht="16.5" hidden="1" outlineLevel="2" thickBot="1" x14ac:dyDescent="0.3">
      <c r="A158" s="798">
        <v>2210</v>
      </c>
      <c r="B158" s="824" t="s">
        <v>67</v>
      </c>
      <c r="C158" s="822">
        <v>1</v>
      </c>
      <c r="D158" s="823">
        <v>0</v>
      </c>
      <c r="E158" s="827" t="s">
        <v>304</v>
      </c>
      <c r="F158" s="847" t="s">
        <v>305</v>
      </c>
      <c r="G158" s="621">
        <f>H158+I158</f>
        <v>250</v>
      </c>
      <c r="H158" s="621">
        <v>250</v>
      </c>
      <c r="I158" s="621">
        <f>I160</f>
        <v>0</v>
      </c>
    </row>
    <row r="159" spans="1:9" s="639" customFormat="1" ht="10.5" hidden="1" customHeight="1" outlineLevel="2" thickBot="1" x14ac:dyDescent="0.3">
      <c r="A159" s="798"/>
      <c r="B159" s="824"/>
      <c r="C159" s="825"/>
      <c r="D159" s="826"/>
      <c r="E159" s="802" t="s">
        <v>807</v>
      </c>
      <c r="F159" s="829"/>
      <c r="G159" s="621"/>
      <c r="H159" s="621">
        <v>250</v>
      </c>
      <c r="I159" s="621"/>
    </row>
    <row r="160" spans="1:9" s="637" customFormat="1" ht="16.5" hidden="1" outlineLevel="2" thickBot="1" x14ac:dyDescent="0.3">
      <c r="A160" s="798">
        <v>2211</v>
      </c>
      <c r="B160" s="799" t="s">
        <v>67</v>
      </c>
      <c r="C160" s="822">
        <v>1</v>
      </c>
      <c r="D160" s="823">
        <v>1</v>
      </c>
      <c r="E160" s="802" t="s">
        <v>306</v>
      </c>
      <c r="F160" s="835" t="s">
        <v>307</v>
      </c>
      <c r="G160" s="621">
        <f>H160+I160</f>
        <v>250</v>
      </c>
      <c r="H160" s="621">
        <v>250</v>
      </c>
      <c r="I160" s="621">
        <f>I162+I163</f>
        <v>0</v>
      </c>
    </row>
    <row r="161" spans="1:9" s="637" customFormat="1" ht="36.75" hidden="1" outlineLevel="2" thickBot="1" x14ac:dyDescent="0.3">
      <c r="A161" s="798"/>
      <c r="B161" s="799"/>
      <c r="C161" s="822"/>
      <c r="D161" s="823"/>
      <c r="E161" s="802" t="s">
        <v>12</v>
      </c>
      <c r="F161" s="803"/>
      <c r="G161" s="621"/>
      <c r="H161" s="621">
        <v>250</v>
      </c>
      <c r="I161" s="621"/>
    </row>
    <row r="162" spans="1:9" s="637" customFormat="1" ht="16.5" hidden="1" outlineLevel="2" thickBot="1" x14ac:dyDescent="0.3">
      <c r="A162" s="798"/>
      <c r="B162" s="799"/>
      <c r="C162" s="822"/>
      <c r="D162" s="823"/>
      <c r="E162" s="802" t="s">
        <v>13</v>
      </c>
      <c r="F162" s="803"/>
      <c r="G162" s="621">
        <f>H162+I162</f>
        <v>250</v>
      </c>
      <c r="H162" s="621">
        <v>250</v>
      </c>
      <c r="I162" s="621"/>
    </row>
    <row r="163" spans="1:9" s="637" customFormat="1" ht="16.5" hidden="1" outlineLevel="2" thickBot="1" x14ac:dyDescent="0.3">
      <c r="A163" s="798"/>
      <c r="B163" s="799"/>
      <c r="C163" s="822"/>
      <c r="D163" s="823"/>
      <c r="E163" s="802" t="s">
        <v>13</v>
      </c>
      <c r="F163" s="803"/>
      <c r="G163" s="621">
        <f>H163+I163</f>
        <v>250</v>
      </c>
      <c r="H163" s="621">
        <v>250</v>
      </c>
      <c r="I163" s="621"/>
    </row>
    <row r="164" spans="1:9" s="637" customFormat="1" ht="16.5" hidden="1" outlineLevel="2" thickBot="1" x14ac:dyDescent="0.3">
      <c r="A164" s="798">
        <v>2220</v>
      </c>
      <c r="B164" s="824" t="s">
        <v>67</v>
      </c>
      <c r="C164" s="825">
        <v>2</v>
      </c>
      <c r="D164" s="826">
        <v>0</v>
      </c>
      <c r="E164" s="827" t="s">
        <v>308</v>
      </c>
      <c r="F164" s="847" t="s">
        <v>309</v>
      </c>
      <c r="G164" s="621">
        <f>H164+I164</f>
        <v>250</v>
      </c>
      <c r="H164" s="621">
        <v>250</v>
      </c>
      <c r="I164" s="621">
        <f>I166</f>
        <v>0</v>
      </c>
    </row>
    <row r="165" spans="1:9" s="639" customFormat="1" ht="10.5" hidden="1" customHeight="1" outlineLevel="2" thickBot="1" x14ac:dyDescent="0.3">
      <c r="A165" s="798"/>
      <c r="B165" s="824"/>
      <c r="C165" s="825"/>
      <c r="D165" s="826"/>
      <c r="E165" s="802" t="s">
        <v>807</v>
      </c>
      <c r="F165" s="829"/>
      <c r="G165" s="621"/>
      <c r="H165" s="621">
        <v>250</v>
      </c>
      <c r="I165" s="621"/>
    </row>
    <row r="166" spans="1:9" s="637" customFormat="1" ht="16.5" hidden="1" outlineLevel="2" thickBot="1" x14ac:dyDescent="0.3">
      <c r="A166" s="798">
        <v>2221</v>
      </c>
      <c r="B166" s="799" t="s">
        <v>67</v>
      </c>
      <c r="C166" s="822">
        <v>2</v>
      </c>
      <c r="D166" s="823">
        <v>1</v>
      </c>
      <c r="E166" s="802" t="s">
        <v>310</v>
      </c>
      <c r="F166" s="835" t="s">
        <v>311</v>
      </c>
      <c r="G166" s="621">
        <f>H166+I166</f>
        <v>250</v>
      </c>
      <c r="H166" s="621">
        <v>250</v>
      </c>
      <c r="I166" s="621">
        <f>I168+I169</f>
        <v>0</v>
      </c>
    </row>
    <row r="167" spans="1:9" s="637" customFormat="1" ht="36.75" hidden="1" outlineLevel="2" thickBot="1" x14ac:dyDescent="0.3">
      <c r="A167" s="798"/>
      <c r="B167" s="799"/>
      <c r="C167" s="822"/>
      <c r="D167" s="823"/>
      <c r="E167" s="802" t="s">
        <v>12</v>
      </c>
      <c r="F167" s="803"/>
      <c r="G167" s="621"/>
      <c r="H167" s="621">
        <v>250</v>
      </c>
      <c r="I167" s="621"/>
    </row>
    <row r="168" spans="1:9" s="637" customFormat="1" ht="16.5" hidden="1" outlineLevel="2" thickBot="1" x14ac:dyDescent="0.3">
      <c r="A168" s="798"/>
      <c r="B168" s="799"/>
      <c r="C168" s="822"/>
      <c r="D168" s="823"/>
      <c r="E168" s="802" t="s">
        <v>13</v>
      </c>
      <c r="F168" s="803"/>
      <c r="G168" s="621">
        <f>H168+I168</f>
        <v>250</v>
      </c>
      <c r="H168" s="621">
        <v>250</v>
      </c>
      <c r="I168" s="621"/>
    </row>
    <row r="169" spans="1:9" s="637" customFormat="1" ht="16.5" hidden="1" outlineLevel="2" thickBot="1" x14ac:dyDescent="0.3">
      <c r="A169" s="798"/>
      <c r="B169" s="799"/>
      <c r="C169" s="822"/>
      <c r="D169" s="823"/>
      <c r="E169" s="802" t="s">
        <v>13</v>
      </c>
      <c r="F169" s="803"/>
      <c r="G169" s="621">
        <f>H169+I169</f>
        <v>250</v>
      </c>
      <c r="H169" s="621">
        <v>250</v>
      </c>
      <c r="I169" s="621"/>
    </row>
    <row r="170" spans="1:9" s="637" customFormat="1" ht="16.5" hidden="1" outlineLevel="2" thickBot="1" x14ac:dyDescent="0.3">
      <c r="A170" s="798">
        <v>2230</v>
      </c>
      <c r="B170" s="824" t="s">
        <v>67</v>
      </c>
      <c r="C170" s="822">
        <v>3</v>
      </c>
      <c r="D170" s="823">
        <v>0</v>
      </c>
      <c r="E170" s="827" t="s">
        <v>312</v>
      </c>
      <c r="F170" s="847" t="s">
        <v>313</v>
      </c>
      <c r="G170" s="621">
        <f>H170+I170</f>
        <v>250</v>
      </c>
      <c r="H170" s="621">
        <v>250</v>
      </c>
      <c r="I170" s="621">
        <f>I172</f>
        <v>0</v>
      </c>
    </row>
    <row r="171" spans="1:9" s="639" customFormat="1" ht="10.5" hidden="1" customHeight="1" outlineLevel="2" thickBot="1" x14ac:dyDescent="0.3">
      <c r="A171" s="798"/>
      <c r="B171" s="824"/>
      <c r="C171" s="825"/>
      <c r="D171" s="826"/>
      <c r="E171" s="802" t="s">
        <v>807</v>
      </c>
      <c r="F171" s="829"/>
      <c r="G171" s="621"/>
      <c r="H171" s="621">
        <v>250</v>
      </c>
      <c r="I171" s="621"/>
    </row>
    <row r="172" spans="1:9" s="637" customFormat="1" ht="16.5" hidden="1" outlineLevel="2" thickBot="1" x14ac:dyDescent="0.3">
      <c r="A172" s="798">
        <v>2231</v>
      </c>
      <c r="B172" s="799" t="s">
        <v>67</v>
      </c>
      <c r="C172" s="822">
        <v>3</v>
      </c>
      <c r="D172" s="823">
        <v>1</v>
      </c>
      <c r="E172" s="802" t="s">
        <v>314</v>
      </c>
      <c r="F172" s="835" t="s">
        <v>315</v>
      </c>
      <c r="G172" s="621">
        <f>H172+I172</f>
        <v>250</v>
      </c>
      <c r="H172" s="621">
        <v>250</v>
      </c>
      <c r="I172" s="621">
        <f>I174+I175</f>
        <v>0</v>
      </c>
    </row>
    <row r="173" spans="1:9" s="637" customFormat="1" ht="36.75" hidden="1" outlineLevel="2" thickBot="1" x14ac:dyDescent="0.3">
      <c r="A173" s="798"/>
      <c r="B173" s="799"/>
      <c r="C173" s="822"/>
      <c r="D173" s="823"/>
      <c r="E173" s="802" t="s">
        <v>12</v>
      </c>
      <c r="F173" s="803"/>
      <c r="G173" s="621"/>
      <c r="H173" s="621">
        <v>250</v>
      </c>
      <c r="I173" s="621"/>
    </row>
    <row r="174" spans="1:9" s="637" customFormat="1" ht="16.5" hidden="1" outlineLevel="2" thickBot="1" x14ac:dyDescent="0.3">
      <c r="A174" s="798"/>
      <c r="B174" s="799"/>
      <c r="C174" s="822"/>
      <c r="D174" s="823"/>
      <c r="E174" s="802" t="s">
        <v>13</v>
      </c>
      <c r="F174" s="803"/>
      <c r="G174" s="621">
        <f>H174+I174</f>
        <v>250</v>
      </c>
      <c r="H174" s="621">
        <v>250</v>
      </c>
      <c r="I174" s="621"/>
    </row>
    <row r="175" spans="1:9" s="637" customFormat="1" ht="16.5" hidden="1" outlineLevel="2" thickBot="1" x14ac:dyDescent="0.3">
      <c r="A175" s="798"/>
      <c r="B175" s="799"/>
      <c r="C175" s="822"/>
      <c r="D175" s="823"/>
      <c r="E175" s="802" t="s">
        <v>13</v>
      </c>
      <c r="F175" s="803"/>
      <c r="G175" s="621">
        <f>H175+I175</f>
        <v>250</v>
      </c>
      <c r="H175" s="621">
        <v>250</v>
      </c>
      <c r="I175" s="621"/>
    </row>
    <row r="176" spans="1:9" s="637" customFormat="1" ht="24.75" hidden="1" outlineLevel="2" thickBot="1" x14ac:dyDescent="0.3">
      <c r="A176" s="798">
        <v>2240</v>
      </c>
      <c r="B176" s="824" t="s">
        <v>67</v>
      </c>
      <c r="C176" s="825">
        <v>4</v>
      </c>
      <c r="D176" s="826">
        <v>0</v>
      </c>
      <c r="E176" s="827" t="s">
        <v>316</v>
      </c>
      <c r="F176" s="829" t="s">
        <v>317</v>
      </c>
      <c r="G176" s="621">
        <f>H176+I176</f>
        <v>250</v>
      </c>
      <c r="H176" s="621">
        <v>250</v>
      </c>
      <c r="I176" s="621">
        <f>I178</f>
        <v>0</v>
      </c>
    </row>
    <row r="177" spans="1:9" s="639" customFormat="1" ht="10.5" hidden="1" customHeight="1" outlineLevel="2" thickBot="1" x14ac:dyDescent="0.3">
      <c r="A177" s="798"/>
      <c r="B177" s="824"/>
      <c r="C177" s="825"/>
      <c r="D177" s="826"/>
      <c r="E177" s="802" t="s">
        <v>807</v>
      </c>
      <c r="F177" s="829"/>
      <c r="G177" s="621"/>
      <c r="H177" s="621">
        <v>250</v>
      </c>
      <c r="I177" s="621"/>
    </row>
    <row r="178" spans="1:9" s="637" customFormat="1" ht="24.75" hidden="1" outlineLevel="2" thickBot="1" x14ac:dyDescent="0.3">
      <c r="A178" s="798">
        <v>2241</v>
      </c>
      <c r="B178" s="799" t="s">
        <v>67</v>
      </c>
      <c r="C178" s="822">
        <v>4</v>
      </c>
      <c r="D178" s="823">
        <v>1</v>
      </c>
      <c r="E178" s="802" t="s">
        <v>316</v>
      </c>
      <c r="F178" s="835" t="s">
        <v>317</v>
      </c>
      <c r="G178" s="621">
        <f>H178+I178</f>
        <v>250</v>
      </c>
      <c r="H178" s="621">
        <v>250</v>
      </c>
      <c r="I178" s="621">
        <f>I180</f>
        <v>0</v>
      </c>
    </row>
    <row r="179" spans="1:9" s="639" customFormat="1" ht="10.5" hidden="1" customHeight="1" outlineLevel="2" thickBot="1" x14ac:dyDescent="0.3">
      <c r="A179" s="798"/>
      <c r="B179" s="824"/>
      <c r="C179" s="825"/>
      <c r="D179" s="826"/>
      <c r="E179" s="802" t="s">
        <v>807</v>
      </c>
      <c r="F179" s="829"/>
      <c r="G179" s="621"/>
      <c r="H179" s="621">
        <v>250</v>
      </c>
      <c r="I179" s="621"/>
    </row>
    <row r="180" spans="1:9" s="637" customFormat="1" ht="24.75" hidden="1" outlineLevel="2" thickBot="1" x14ac:dyDescent="0.3">
      <c r="A180" s="798">
        <v>2250</v>
      </c>
      <c r="B180" s="824" t="s">
        <v>67</v>
      </c>
      <c r="C180" s="825">
        <v>5</v>
      </c>
      <c r="D180" s="826">
        <v>0</v>
      </c>
      <c r="E180" s="827" t="s">
        <v>318</v>
      </c>
      <c r="F180" s="829" t="s">
        <v>319</v>
      </c>
      <c r="G180" s="621">
        <f>H180+I180</f>
        <v>250</v>
      </c>
      <c r="H180" s="621">
        <v>250</v>
      </c>
      <c r="I180" s="621">
        <f>I182</f>
        <v>0</v>
      </c>
    </row>
    <row r="181" spans="1:9" s="639" customFormat="1" ht="10.5" hidden="1" customHeight="1" outlineLevel="2" thickBot="1" x14ac:dyDescent="0.3">
      <c r="A181" s="798"/>
      <c r="B181" s="824"/>
      <c r="C181" s="825"/>
      <c r="D181" s="826"/>
      <c r="E181" s="802" t="s">
        <v>807</v>
      </c>
      <c r="F181" s="829"/>
      <c r="G181" s="621"/>
      <c r="H181" s="621">
        <v>250</v>
      </c>
      <c r="I181" s="621"/>
    </row>
    <row r="182" spans="1:9" s="637" customFormat="1" ht="0.75" hidden="1" customHeight="1" outlineLevel="2" thickBot="1" x14ac:dyDescent="0.3">
      <c r="A182" s="798">
        <v>2251</v>
      </c>
      <c r="B182" s="799" t="s">
        <v>67</v>
      </c>
      <c r="C182" s="822">
        <v>5</v>
      </c>
      <c r="D182" s="823">
        <v>1</v>
      </c>
      <c r="E182" s="802" t="s">
        <v>318</v>
      </c>
      <c r="F182" s="835" t="s">
        <v>320</v>
      </c>
      <c r="G182" s="621">
        <f>H182+I182</f>
        <v>0</v>
      </c>
      <c r="H182" s="621"/>
      <c r="I182" s="621">
        <f>I184+I185</f>
        <v>0</v>
      </c>
    </row>
    <row r="183" spans="1:9" s="637" customFormat="1" ht="11.25" hidden="1" customHeight="1" outlineLevel="2" thickBot="1" x14ac:dyDescent="0.3">
      <c r="A183" s="798"/>
      <c r="B183" s="799"/>
      <c r="C183" s="822"/>
      <c r="D183" s="823"/>
      <c r="E183" s="802" t="s">
        <v>12</v>
      </c>
      <c r="F183" s="803"/>
      <c r="G183" s="621"/>
      <c r="H183" s="621"/>
      <c r="I183" s="621"/>
    </row>
    <row r="184" spans="1:9" s="637" customFormat="1" ht="19.5" hidden="1" customHeight="1" outlineLevel="2" thickBot="1" x14ac:dyDescent="0.3">
      <c r="A184" s="798"/>
      <c r="B184" s="799"/>
      <c r="C184" s="822"/>
      <c r="D184" s="823"/>
      <c r="E184" s="802" t="s">
        <v>13</v>
      </c>
      <c r="F184" s="803"/>
      <c r="G184" s="621">
        <f>H184+I184</f>
        <v>0</v>
      </c>
      <c r="H184" s="621"/>
      <c r="I184" s="621"/>
    </row>
    <row r="185" spans="1:9" s="637" customFormat="1" ht="25.5" customHeight="1" outlineLevel="2" thickBot="1" x14ac:dyDescent="0.3">
      <c r="A185" s="798"/>
      <c r="B185" s="799"/>
      <c r="C185" s="822"/>
      <c r="D185" s="823"/>
      <c r="E185" s="802"/>
      <c r="F185" s="803"/>
      <c r="G185" s="621"/>
      <c r="H185" s="621"/>
      <c r="I185" s="621"/>
    </row>
    <row r="186" spans="1:9" s="637" customFormat="1" ht="23.25" customHeight="1" outlineLevel="2" thickBot="1" x14ac:dyDescent="0.3">
      <c r="A186" s="798"/>
      <c r="B186" s="799" t="s">
        <v>67</v>
      </c>
      <c r="C186" s="822">
        <v>2</v>
      </c>
      <c r="D186" s="823">
        <v>1</v>
      </c>
      <c r="E186" s="802" t="s">
        <v>1102</v>
      </c>
      <c r="F186" s="803"/>
      <c r="G186" s="706">
        <f>SUM(H186+I186)</f>
        <v>4500</v>
      </c>
      <c r="H186" s="706">
        <f>H187+H188+H189</f>
        <v>4500</v>
      </c>
      <c r="I186" s="706"/>
    </row>
    <row r="187" spans="1:9" s="637" customFormat="1" ht="18" customHeight="1" outlineLevel="2" thickBot="1" x14ac:dyDescent="0.3">
      <c r="A187" s="798"/>
      <c r="B187" s="799"/>
      <c r="C187" s="822"/>
      <c r="D187" s="823"/>
      <c r="E187" s="848">
        <v>4239</v>
      </c>
      <c r="F187" s="803"/>
      <c r="G187" s="706">
        <f t="shared" ref="G187:G189" si="5">SUM(H187+I187)</f>
        <v>1500</v>
      </c>
      <c r="H187" s="706">
        <v>1500</v>
      </c>
      <c r="I187" s="706"/>
    </row>
    <row r="188" spans="1:9" s="637" customFormat="1" ht="19.5" customHeight="1" outlineLevel="2" thickBot="1" x14ac:dyDescent="0.3">
      <c r="A188" s="798"/>
      <c r="B188" s="799"/>
      <c r="C188" s="822"/>
      <c r="D188" s="823"/>
      <c r="E188" s="848">
        <v>4267</v>
      </c>
      <c r="F188" s="803"/>
      <c r="G188" s="706">
        <f t="shared" si="5"/>
        <v>1500</v>
      </c>
      <c r="H188" s="706">
        <v>1500</v>
      </c>
      <c r="I188" s="706"/>
    </row>
    <row r="189" spans="1:9" s="637" customFormat="1" ht="18" customHeight="1" outlineLevel="2" thickBot="1" x14ac:dyDescent="0.3">
      <c r="A189" s="798"/>
      <c r="B189" s="799"/>
      <c r="C189" s="822"/>
      <c r="D189" s="823"/>
      <c r="E189" s="848">
        <v>4269</v>
      </c>
      <c r="F189" s="803"/>
      <c r="G189" s="706">
        <f t="shared" si="5"/>
        <v>1500</v>
      </c>
      <c r="H189" s="706">
        <v>1500</v>
      </c>
      <c r="I189" s="706"/>
    </row>
    <row r="190" spans="1:9" s="842" customFormat="1" ht="60.75" customHeight="1" thickBot="1" x14ac:dyDescent="0.25">
      <c r="A190" s="838">
        <v>2300</v>
      </c>
      <c r="B190" s="849" t="s">
        <v>68</v>
      </c>
      <c r="C190" s="825">
        <v>0</v>
      </c>
      <c r="D190" s="826">
        <v>0</v>
      </c>
      <c r="E190" s="850" t="s">
        <v>868</v>
      </c>
      <c r="F190" s="840" t="s">
        <v>321</v>
      </c>
      <c r="G190" s="622">
        <f>H190+I190</f>
        <v>0</v>
      </c>
      <c r="H190" s="622">
        <f>H192+H206+H212+H222+H228+H234+H240</f>
        <v>0</v>
      </c>
      <c r="I190" s="622">
        <f>I192+I206+I212+I222+I228+I234+I240</f>
        <v>0</v>
      </c>
    </row>
    <row r="191" spans="1:9" s="637" customFormat="1" ht="11.25" hidden="1" customHeight="1" outlineLevel="1" thickBot="1" x14ac:dyDescent="0.3">
      <c r="A191" s="843"/>
      <c r="B191" s="824"/>
      <c r="C191" s="844"/>
      <c r="D191" s="845"/>
      <c r="E191" s="802" t="s">
        <v>806</v>
      </c>
      <c r="F191" s="846"/>
      <c r="G191" s="621"/>
      <c r="H191" s="621"/>
      <c r="I191" s="621"/>
    </row>
    <row r="192" spans="1:9" s="637" customFormat="1" ht="16.5" hidden="1" outlineLevel="2" thickBot="1" x14ac:dyDescent="0.3">
      <c r="A192" s="798">
        <v>2310</v>
      </c>
      <c r="B192" s="849" t="s">
        <v>68</v>
      </c>
      <c r="C192" s="825">
        <v>1</v>
      </c>
      <c r="D192" s="826">
        <v>0</v>
      </c>
      <c r="E192" s="827" t="s">
        <v>726</v>
      </c>
      <c r="F192" s="829" t="s">
        <v>323</v>
      </c>
      <c r="G192" s="621">
        <f>H192+I192</f>
        <v>0</v>
      </c>
      <c r="H192" s="621">
        <f>H194+H198+H202</f>
        <v>0</v>
      </c>
      <c r="I192" s="621">
        <f>I194+I198+I202</f>
        <v>0</v>
      </c>
    </row>
    <row r="193" spans="1:9" s="639" customFormat="1" ht="10.5" hidden="1" customHeight="1" outlineLevel="2" thickBot="1" x14ac:dyDescent="0.3">
      <c r="A193" s="798"/>
      <c r="B193" s="824"/>
      <c r="C193" s="825"/>
      <c r="D193" s="826"/>
      <c r="E193" s="802" t="s">
        <v>807</v>
      </c>
      <c r="F193" s="829"/>
      <c r="G193" s="621"/>
      <c r="H193" s="621"/>
      <c r="I193" s="621"/>
    </row>
    <row r="194" spans="1:9" s="637" customFormat="1" ht="16.5" hidden="1" outlineLevel="2" thickBot="1" x14ac:dyDescent="0.3">
      <c r="A194" s="798">
        <v>2311</v>
      </c>
      <c r="B194" s="851" t="s">
        <v>68</v>
      </c>
      <c r="C194" s="822">
        <v>1</v>
      </c>
      <c r="D194" s="823">
        <v>1</v>
      </c>
      <c r="E194" s="802" t="s">
        <v>322</v>
      </c>
      <c r="F194" s="835" t="s">
        <v>324</v>
      </c>
      <c r="G194" s="621">
        <f>H194+I194</f>
        <v>0</v>
      </c>
      <c r="H194" s="621">
        <f>H196+H197</f>
        <v>0</v>
      </c>
      <c r="I194" s="621">
        <f>I196+I197</f>
        <v>0</v>
      </c>
    </row>
    <row r="195" spans="1:9" s="637" customFormat="1" ht="36.75" hidden="1" outlineLevel="2" thickBot="1" x14ac:dyDescent="0.3">
      <c r="A195" s="798"/>
      <c r="B195" s="799"/>
      <c r="C195" s="822"/>
      <c r="D195" s="823"/>
      <c r="E195" s="802" t="s">
        <v>12</v>
      </c>
      <c r="F195" s="803"/>
      <c r="G195" s="621"/>
      <c r="H195" s="621"/>
      <c r="I195" s="621"/>
    </row>
    <row r="196" spans="1:9" s="637" customFormat="1" ht="16.5" hidden="1" outlineLevel="2" thickBot="1" x14ac:dyDescent="0.3">
      <c r="A196" s="798"/>
      <c r="B196" s="799"/>
      <c r="C196" s="822"/>
      <c r="D196" s="823"/>
      <c r="E196" s="802" t="s">
        <v>13</v>
      </c>
      <c r="F196" s="803"/>
      <c r="G196" s="621">
        <f>H196+I196</f>
        <v>0</v>
      </c>
      <c r="H196" s="621"/>
      <c r="I196" s="621"/>
    </row>
    <row r="197" spans="1:9" s="637" customFormat="1" ht="16.5" hidden="1" outlineLevel="2" thickBot="1" x14ac:dyDescent="0.3">
      <c r="A197" s="798"/>
      <c r="B197" s="799"/>
      <c r="C197" s="822"/>
      <c r="D197" s="823"/>
      <c r="E197" s="802" t="s">
        <v>13</v>
      </c>
      <c r="F197" s="803"/>
      <c r="G197" s="621">
        <f>H197+I197</f>
        <v>0</v>
      </c>
      <c r="H197" s="621"/>
      <c r="I197" s="621"/>
    </row>
    <row r="198" spans="1:9" s="637" customFormat="1" ht="16.5" hidden="1" outlineLevel="2" thickBot="1" x14ac:dyDescent="0.3">
      <c r="A198" s="798">
        <v>2312</v>
      </c>
      <c r="B198" s="851" t="s">
        <v>68</v>
      </c>
      <c r="C198" s="822">
        <v>1</v>
      </c>
      <c r="D198" s="823">
        <v>2</v>
      </c>
      <c r="E198" s="802" t="s">
        <v>727</v>
      </c>
      <c r="F198" s="835"/>
      <c r="G198" s="621">
        <f>H198+I198</f>
        <v>0</v>
      </c>
      <c r="H198" s="621">
        <f>H200+H201</f>
        <v>0</v>
      </c>
      <c r="I198" s="621">
        <f>I200+I201</f>
        <v>0</v>
      </c>
    </row>
    <row r="199" spans="1:9" s="637" customFormat="1" ht="36.75" hidden="1" outlineLevel="2" thickBot="1" x14ac:dyDescent="0.3">
      <c r="A199" s="798"/>
      <c r="B199" s="799"/>
      <c r="C199" s="822"/>
      <c r="D199" s="823"/>
      <c r="E199" s="802" t="s">
        <v>12</v>
      </c>
      <c r="F199" s="803"/>
      <c r="G199" s="621"/>
      <c r="H199" s="621"/>
      <c r="I199" s="621"/>
    </row>
    <row r="200" spans="1:9" s="637" customFormat="1" ht="16.5" hidden="1" outlineLevel="2" thickBot="1" x14ac:dyDescent="0.3">
      <c r="A200" s="798"/>
      <c r="B200" s="799"/>
      <c r="C200" s="822"/>
      <c r="D200" s="823"/>
      <c r="E200" s="802" t="s">
        <v>13</v>
      </c>
      <c r="F200" s="803"/>
      <c r="G200" s="621">
        <f>H200+I200</f>
        <v>0</v>
      </c>
      <c r="H200" s="621"/>
      <c r="I200" s="621"/>
    </row>
    <row r="201" spans="1:9" s="637" customFormat="1" ht="16.5" hidden="1" outlineLevel="2" thickBot="1" x14ac:dyDescent="0.3">
      <c r="A201" s="798"/>
      <c r="B201" s="799"/>
      <c r="C201" s="822"/>
      <c r="D201" s="823"/>
      <c r="E201" s="802" t="s">
        <v>13</v>
      </c>
      <c r="F201" s="803"/>
      <c r="G201" s="621">
        <f>H201+I201</f>
        <v>0</v>
      </c>
      <c r="H201" s="621"/>
      <c r="I201" s="621"/>
    </row>
    <row r="202" spans="1:9" s="637" customFormat="1" ht="16.5" hidden="1" outlineLevel="2" thickBot="1" x14ac:dyDescent="0.3">
      <c r="A202" s="798">
        <v>2313</v>
      </c>
      <c r="B202" s="851" t="s">
        <v>68</v>
      </c>
      <c r="C202" s="822">
        <v>1</v>
      </c>
      <c r="D202" s="823">
        <v>3</v>
      </c>
      <c r="E202" s="802" t="s">
        <v>728</v>
      </c>
      <c r="F202" s="835"/>
      <c r="G202" s="621">
        <f>H202+I202</f>
        <v>0</v>
      </c>
      <c r="H202" s="621">
        <f>H204+H205</f>
        <v>0</v>
      </c>
      <c r="I202" s="621">
        <f>I204+I205</f>
        <v>0</v>
      </c>
    </row>
    <row r="203" spans="1:9" s="637" customFormat="1" ht="36.75" hidden="1" outlineLevel="2" thickBot="1" x14ac:dyDescent="0.3">
      <c r="A203" s="798"/>
      <c r="B203" s="799"/>
      <c r="C203" s="822"/>
      <c r="D203" s="823"/>
      <c r="E203" s="802" t="s">
        <v>12</v>
      </c>
      <c r="F203" s="803"/>
      <c r="G203" s="621"/>
      <c r="H203" s="621"/>
      <c r="I203" s="621"/>
    </row>
    <row r="204" spans="1:9" s="637" customFormat="1" ht="16.5" hidden="1" outlineLevel="2" thickBot="1" x14ac:dyDescent="0.3">
      <c r="A204" s="798"/>
      <c r="B204" s="799"/>
      <c r="C204" s="822"/>
      <c r="D204" s="823"/>
      <c r="E204" s="802" t="s">
        <v>13</v>
      </c>
      <c r="F204" s="803"/>
      <c r="G204" s="621">
        <f>H204+I204</f>
        <v>0</v>
      </c>
      <c r="H204" s="621"/>
      <c r="I204" s="621"/>
    </row>
    <row r="205" spans="1:9" s="637" customFormat="1" ht="16.5" hidden="1" outlineLevel="2" thickBot="1" x14ac:dyDescent="0.3">
      <c r="A205" s="798"/>
      <c r="B205" s="799"/>
      <c r="C205" s="822"/>
      <c r="D205" s="823"/>
      <c r="E205" s="802" t="s">
        <v>13</v>
      </c>
      <c r="F205" s="803"/>
      <c r="G205" s="621">
        <f>H205+I205</f>
        <v>0</v>
      </c>
      <c r="H205" s="621"/>
      <c r="I205" s="621"/>
    </row>
    <row r="206" spans="1:9" s="637" customFormat="1" ht="16.5" hidden="1" outlineLevel="2" thickBot="1" x14ac:dyDescent="0.3">
      <c r="A206" s="798">
        <v>2320</v>
      </c>
      <c r="B206" s="849" t="s">
        <v>68</v>
      </c>
      <c r="C206" s="825">
        <v>2</v>
      </c>
      <c r="D206" s="826">
        <v>0</v>
      </c>
      <c r="E206" s="827" t="s">
        <v>729</v>
      </c>
      <c r="F206" s="829" t="s">
        <v>325</v>
      </c>
      <c r="G206" s="621">
        <f>H206+I206</f>
        <v>0</v>
      </c>
      <c r="H206" s="621">
        <f>H208</f>
        <v>0</v>
      </c>
      <c r="I206" s="621">
        <f>I208</f>
        <v>0</v>
      </c>
    </row>
    <row r="207" spans="1:9" s="639" customFormat="1" ht="10.5" hidden="1" customHeight="1" outlineLevel="2" thickBot="1" x14ac:dyDescent="0.3">
      <c r="A207" s="798"/>
      <c r="B207" s="824"/>
      <c r="C207" s="825"/>
      <c r="D207" s="826"/>
      <c r="E207" s="802" t="s">
        <v>807</v>
      </c>
      <c r="F207" s="829"/>
      <c r="G207" s="621"/>
      <c r="H207" s="621"/>
      <c r="I207" s="621"/>
    </row>
    <row r="208" spans="1:9" s="637" customFormat="1" ht="16.5" hidden="1" outlineLevel="2" thickBot="1" x14ac:dyDescent="0.3">
      <c r="A208" s="798">
        <v>2321</v>
      </c>
      <c r="B208" s="851" t="s">
        <v>68</v>
      </c>
      <c r="C208" s="822">
        <v>2</v>
      </c>
      <c r="D208" s="823">
        <v>1</v>
      </c>
      <c r="E208" s="802" t="s">
        <v>730</v>
      </c>
      <c r="F208" s="835" t="s">
        <v>326</v>
      </c>
      <c r="G208" s="621">
        <f>H208+I208</f>
        <v>0</v>
      </c>
      <c r="H208" s="621">
        <f>H210+H211</f>
        <v>0</v>
      </c>
      <c r="I208" s="621">
        <f>I210+I211</f>
        <v>0</v>
      </c>
    </row>
    <row r="209" spans="1:9" s="637" customFormat="1" ht="36.75" hidden="1" outlineLevel="2" thickBot="1" x14ac:dyDescent="0.3">
      <c r="A209" s="798"/>
      <c r="B209" s="799"/>
      <c r="C209" s="822"/>
      <c r="D209" s="823"/>
      <c r="E209" s="802" t="s">
        <v>12</v>
      </c>
      <c r="F209" s="803"/>
      <c r="G209" s="621"/>
      <c r="H209" s="621"/>
      <c r="I209" s="621"/>
    </row>
    <row r="210" spans="1:9" s="637" customFormat="1" ht="16.5" hidden="1" outlineLevel="2" thickBot="1" x14ac:dyDescent="0.3">
      <c r="A210" s="798"/>
      <c r="B210" s="799"/>
      <c r="C210" s="822"/>
      <c r="D210" s="823"/>
      <c r="E210" s="802" t="s">
        <v>13</v>
      </c>
      <c r="F210" s="803"/>
      <c r="G210" s="621">
        <f>H210+I210</f>
        <v>0</v>
      </c>
      <c r="H210" s="621"/>
      <c r="I210" s="621"/>
    </row>
    <row r="211" spans="1:9" s="637" customFormat="1" ht="16.5" hidden="1" outlineLevel="2" thickBot="1" x14ac:dyDescent="0.3">
      <c r="A211" s="798"/>
      <c r="B211" s="799"/>
      <c r="C211" s="822"/>
      <c r="D211" s="823"/>
      <c r="E211" s="802" t="s">
        <v>13</v>
      </c>
      <c r="F211" s="803"/>
      <c r="G211" s="621">
        <f>H211+I211</f>
        <v>0</v>
      </c>
      <c r="H211" s="621"/>
      <c r="I211" s="621"/>
    </row>
    <row r="212" spans="1:9" s="637" customFormat="1" ht="24.75" hidden="1" outlineLevel="2" thickBot="1" x14ac:dyDescent="0.3">
      <c r="A212" s="798">
        <v>2330</v>
      </c>
      <c r="B212" s="849" t="s">
        <v>68</v>
      </c>
      <c r="C212" s="825">
        <v>3</v>
      </c>
      <c r="D212" s="826">
        <v>0</v>
      </c>
      <c r="E212" s="827" t="s">
        <v>731</v>
      </c>
      <c r="F212" s="829" t="s">
        <v>327</v>
      </c>
      <c r="G212" s="621">
        <f>H212+I212</f>
        <v>0</v>
      </c>
      <c r="H212" s="621">
        <f>H214+H218</f>
        <v>0</v>
      </c>
      <c r="I212" s="621">
        <f>I214+I218</f>
        <v>0</v>
      </c>
    </row>
    <row r="213" spans="1:9" s="639" customFormat="1" ht="10.5" hidden="1" customHeight="1" outlineLevel="2" thickBot="1" x14ac:dyDescent="0.3">
      <c r="A213" s="798"/>
      <c r="B213" s="824"/>
      <c r="C213" s="825"/>
      <c r="D213" s="826"/>
      <c r="E213" s="802" t="s">
        <v>807</v>
      </c>
      <c r="F213" s="829"/>
      <c r="G213" s="621"/>
      <c r="H213" s="621"/>
      <c r="I213" s="621"/>
    </row>
    <row r="214" spans="1:9" s="637" customFormat="1" ht="16.5" hidden="1" outlineLevel="2" thickBot="1" x14ac:dyDescent="0.3">
      <c r="A214" s="798">
        <v>2331</v>
      </c>
      <c r="B214" s="851" t="s">
        <v>68</v>
      </c>
      <c r="C214" s="822">
        <v>3</v>
      </c>
      <c r="D214" s="823">
        <v>1</v>
      </c>
      <c r="E214" s="802" t="s">
        <v>328</v>
      </c>
      <c r="F214" s="852">
        <f>Sheet6!G745+Sheet6!G317+Sheet6!I69+Sheet6!I133+Sheet6!I439+Sheet6!I324+Sheet6!I723</f>
        <v>2530246.7999999998</v>
      </c>
      <c r="G214" s="621">
        <f>H214+I214</f>
        <v>0</v>
      </c>
      <c r="H214" s="621">
        <f>H216+H217</f>
        <v>0</v>
      </c>
      <c r="I214" s="621">
        <f>I216+I217</f>
        <v>0</v>
      </c>
    </row>
    <row r="215" spans="1:9" s="637" customFormat="1" ht="36.75" hidden="1" outlineLevel="2" thickBot="1" x14ac:dyDescent="0.3">
      <c r="A215" s="798"/>
      <c r="B215" s="799"/>
      <c r="C215" s="822"/>
      <c r="D215" s="823"/>
      <c r="E215" s="802" t="s">
        <v>12</v>
      </c>
      <c r="F215" s="803"/>
      <c r="G215" s="621"/>
      <c r="H215" s="621"/>
      <c r="I215" s="621"/>
    </row>
    <row r="216" spans="1:9" s="637" customFormat="1" ht="16.5" hidden="1" outlineLevel="2" thickBot="1" x14ac:dyDescent="0.3">
      <c r="A216" s="798"/>
      <c r="B216" s="799"/>
      <c r="C216" s="822"/>
      <c r="D216" s="823"/>
      <c r="E216" s="802" t="s">
        <v>13</v>
      </c>
      <c r="F216" s="803"/>
      <c r="G216" s="621">
        <f>H216+I216</f>
        <v>0</v>
      </c>
      <c r="H216" s="621"/>
      <c r="I216" s="621"/>
    </row>
    <row r="217" spans="1:9" s="637" customFormat="1" ht="16.5" hidden="1" outlineLevel="2" thickBot="1" x14ac:dyDescent="0.3">
      <c r="A217" s="798"/>
      <c r="B217" s="799"/>
      <c r="C217" s="822"/>
      <c r="D217" s="823"/>
      <c r="E217" s="802" t="s">
        <v>13</v>
      </c>
      <c r="F217" s="803"/>
      <c r="G217" s="621">
        <f>H217+I217</f>
        <v>0</v>
      </c>
      <c r="H217" s="621"/>
      <c r="I217" s="621"/>
    </row>
    <row r="218" spans="1:9" s="637" customFormat="1" ht="16.5" hidden="1" outlineLevel="2" thickBot="1" x14ac:dyDescent="0.3">
      <c r="A218" s="798">
        <v>2332</v>
      </c>
      <c r="B218" s="851" t="s">
        <v>68</v>
      </c>
      <c r="C218" s="822">
        <v>3</v>
      </c>
      <c r="D218" s="823">
        <v>2</v>
      </c>
      <c r="E218" s="802" t="s">
        <v>732</v>
      </c>
      <c r="F218" s="835"/>
      <c r="G218" s="621">
        <f>H218+I218</f>
        <v>0</v>
      </c>
      <c r="H218" s="621">
        <f>H220+H221</f>
        <v>0</v>
      </c>
      <c r="I218" s="621">
        <f>I220+I221</f>
        <v>0</v>
      </c>
    </row>
    <row r="219" spans="1:9" s="637" customFormat="1" ht="36.75" hidden="1" outlineLevel="2" thickBot="1" x14ac:dyDescent="0.3">
      <c r="A219" s="798"/>
      <c r="B219" s="799"/>
      <c r="C219" s="822"/>
      <c r="D219" s="823"/>
      <c r="E219" s="802" t="s">
        <v>12</v>
      </c>
      <c r="F219" s="803"/>
      <c r="G219" s="621"/>
      <c r="H219" s="621"/>
      <c r="I219" s="621"/>
    </row>
    <row r="220" spans="1:9" s="637" customFormat="1" ht="16.5" hidden="1" outlineLevel="2" thickBot="1" x14ac:dyDescent="0.3">
      <c r="A220" s="798"/>
      <c r="B220" s="799"/>
      <c r="C220" s="822"/>
      <c r="D220" s="823"/>
      <c r="E220" s="802" t="s">
        <v>13</v>
      </c>
      <c r="F220" s="803"/>
      <c r="G220" s="621">
        <f>H220+I220</f>
        <v>0</v>
      </c>
      <c r="H220" s="621"/>
      <c r="I220" s="621"/>
    </row>
    <row r="221" spans="1:9" s="637" customFormat="1" ht="16.5" hidden="1" outlineLevel="2" thickBot="1" x14ac:dyDescent="0.3">
      <c r="A221" s="798"/>
      <c r="B221" s="799"/>
      <c r="C221" s="822"/>
      <c r="D221" s="823"/>
      <c r="E221" s="802" t="s">
        <v>13</v>
      </c>
      <c r="F221" s="803"/>
      <c r="G221" s="621">
        <f>H221+I221</f>
        <v>0</v>
      </c>
      <c r="H221" s="621"/>
      <c r="I221" s="621"/>
    </row>
    <row r="222" spans="1:9" s="637" customFormat="1" ht="16.5" hidden="1" outlineLevel="2" thickBot="1" x14ac:dyDescent="0.3">
      <c r="A222" s="798">
        <v>2340</v>
      </c>
      <c r="B222" s="849" t="s">
        <v>68</v>
      </c>
      <c r="C222" s="825">
        <v>4</v>
      </c>
      <c r="D222" s="826">
        <v>0</v>
      </c>
      <c r="E222" s="827" t="s">
        <v>733</v>
      </c>
      <c r="F222" s="835"/>
      <c r="G222" s="621">
        <f>H222+I222</f>
        <v>0</v>
      </c>
      <c r="H222" s="621">
        <f>H224</f>
        <v>0</v>
      </c>
      <c r="I222" s="621">
        <f>I224</f>
        <v>0</v>
      </c>
    </row>
    <row r="223" spans="1:9" s="639" customFormat="1" ht="10.5" hidden="1" customHeight="1" outlineLevel="2" thickBot="1" x14ac:dyDescent="0.3">
      <c r="A223" s="798"/>
      <c r="B223" s="824"/>
      <c r="C223" s="825"/>
      <c r="D223" s="826"/>
      <c r="E223" s="802" t="s">
        <v>807</v>
      </c>
      <c r="F223" s="829"/>
      <c r="G223" s="621"/>
      <c r="H223" s="621"/>
      <c r="I223" s="621"/>
    </row>
    <row r="224" spans="1:9" s="637" customFormat="1" ht="16.5" hidden="1" outlineLevel="2" thickBot="1" x14ac:dyDescent="0.3">
      <c r="A224" s="798">
        <v>2341</v>
      </c>
      <c r="B224" s="851" t="s">
        <v>68</v>
      </c>
      <c r="C224" s="822">
        <v>4</v>
      </c>
      <c r="D224" s="823">
        <v>1</v>
      </c>
      <c r="E224" s="802" t="s">
        <v>733</v>
      </c>
      <c r="F224" s="835"/>
      <c r="G224" s="621">
        <f>H224+I224</f>
        <v>0</v>
      </c>
      <c r="H224" s="621">
        <f>H226+H227</f>
        <v>0</v>
      </c>
      <c r="I224" s="621">
        <f>I226+I227</f>
        <v>0</v>
      </c>
    </row>
    <row r="225" spans="1:9" s="637" customFormat="1" ht="36.75" hidden="1" outlineLevel="2" thickBot="1" x14ac:dyDescent="0.3">
      <c r="A225" s="798"/>
      <c r="B225" s="799"/>
      <c r="C225" s="822"/>
      <c r="D225" s="823"/>
      <c r="E225" s="802" t="s">
        <v>12</v>
      </c>
      <c r="F225" s="803"/>
      <c r="G225" s="621"/>
      <c r="H225" s="621"/>
      <c r="I225" s="621"/>
    </row>
    <row r="226" spans="1:9" s="637" customFormat="1" ht="16.5" hidden="1" outlineLevel="2" thickBot="1" x14ac:dyDescent="0.3">
      <c r="A226" s="798"/>
      <c r="B226" s="799"/>
      <c r="C226" s="822"/>
      <c r="D226" s="823"/>
      <c r="E226" s="802" t="s">
        <v>13</v>
      </c>
      <c r="F226" s="803"/>
      <c r="G226" s="621">
        <f>H226+I226</f>
        <v>0</v>
      </c>
      <c r="H226" s="621"/>
      <c r="I226" s="621"/>
    </row>
    <row r="227" spans="1:9" s="637" customFormat="1" ht="16.5" hidden="1" outlineLevel="2" thickBot="1" x14ac:dyDescent="0.3">
      <c r="A227" s="798"/>
      <c r="B227" s="799"/>
      <c r="C227" s="822"/>
      <c r="D227" s="823"/>
      <c r="E227" s="802" t="s">
        <v>13</v>
      </c>
      <c r="F227" s="803"/>
      <c r="G227" s="621">
        <f>H227+I227</f>
        <v>0</v>
      </c>
      <c r="H227" s="621"/>
      <c r="I227" s="621"/>
    </row>
    <row r="228" spans="1:9" s="637" customFormat="1" ht="16.5" hidden="1" outlineLevel="2" thickBot="1" x14ac:dyDescent="0.3">
      <c r="A228" s="798">
        <v>2350</v>
      </c>
      <c r="B228" s="849" t="s">
        <v>68</v>
      </c>
      <c r="C228" s="825">
        <v>5</v>
      </c>
      <c r="D228" s="826">
        <v>0</v>
      </c>
      <c r="E228" s="827" t="s">
        <v>330</v>
      </c>
      <c r="F228" s="829" t="s">
        <v>331</v>
      </c>
      <c r="G228" s="621">
        <f>H228+I228</f>
        <v>0</v>
      </c>
      <c r="H228" s="621">
        <f>H230</f>
        <v>0</v>
      </c>
      <c r="I228" s="621">
        <f>I230</f>
        <v>0</v>
      </c>
    </row>
    <row r="229" spans="1:9" s="639" customFormat="1" ht="10.5" hidden="1" customHeight="1" outlineLevel="2" thickBot="1" x14ac:dyDescent="0.3">
      <c r="A229" s="798"/>
      <c r="B229" s="824"/>
      <c r="C229" s="825"/>
      <c r="D229" s="826"/>
      <c r="E229" s="802" t="s">
        <v>807</v>
      </c>
      <c r="F229" s="829"/>
      <c r="G229" s="621"/>
      <c r="H229" s="621"/>
      <c r="I229" s="621"/>
    </row>
    <row r="230" spans="1:9" s="637" customFormat="1" ht="16.5" hidden="1" outlineLevel="2" thickBot="1" x14ac:dyDescent="0.3">
      <c r="A230" s="798">
        <v>2351</v>
      </c>
      <c r="B230" s="851" t="s">
        <v>68</v>
      </c>
      <c r="C230" s="822">
        <v>5</v>
      </c>
      <c r="D230" s="823">
        <v>1</v>
      </c>
      <c r="E230" s="802" t="s">
        <v>332</v>
      </c>
      <c r="F230" s="835" t="s">
        <v>331</v>
      </c>
      <c r="G230" s="621">
        <f>H230+I230</f>
        <v>0</v>
      </c>
      <c r="H230" s="621">
        <f>H232+H233</f>
        <v>0</v>
      </c>
      <c r="I230" s="621">
        <f>I232+I233</f>
        <v>0</v>
      </c>
    </row>
    <row r="231" spans="1:9" s="637" customFormat="1" ht="36.75" hidden="1" outlineLevel="2" thickBot="1" x14ac:dyDescent="0.3">
      <c r="A231" s="798"/>
      <c r="B231" s="799"/>
      <c r="C231" s="822"/>
      <c r="D231" s="823"/>
      <c r="E231" s="802" t="s">
        <v>12</v>
      </c>
      <c r="F231" s="803"/>
      <c r="G231" s="621"/>
      <c r="H231" s="621"/>
      <c r="I231" s="621"/>
    </row>
    <row r="232" spans="1:9" s="637" customFormat="1" ht="16.5" hidden="1" outlineLevel="2" thickBot="1" x14ac:dyDescent="0.3">
      <c r="A232" s="798"/>
      <c r="B232" s="799"/>
      <c r="C232" s="822"/>
      <c r="D232" s="823"/>
      <c r="E232" s="802" t="s">
        <v>13</v>
      </c>
      <c r="F232" s="803"/>
      <c r="G232" s="621">
        <f>H232+I232</f>
        <v>0</v>
      </c>
      <c r="H232" s="621"/>
      <c r="I232" s="621"/>
    </row>
    <row r="233" spans="1:9" s="637" customFormat="1" ht="16.5" hidden="1" outlineLevel="2" thickBot="1" x14ac:dyDescent="0.3">
      <c r="A233" s="798"/>
      <c r="B233" s="799"/>
      <c r="C233" s="822"/>
      <c r="D233" s="823"/>
      <c r="E233" s="802" t="s">
        <v>13</v>
      </c>
      <c r="F233" s="803"/>
      <c r="G233" s="621">
        <f>H233+I233</f>
        <v>0</v>
      </c>
      <c r="H233" s="621"/>
      <c r="I233" s="621"/>
    </row>
    <row r="234" spans="1:9" s="637" customFormat="1" ht="36.75" hidden="1" outlineLevel="2" thickBot="1" x14ac:dyDescent="0.3">
      <c r="A234" s="798">
        <v>2360</v>
      </c>
      <c r="B234" s="849" t="s">
        <v>68</v>
      </c>
      <c r="C234" s="825">
        <v>6</v>
      </c>
      <c r="D234" s="826">
        <v>0</v>
      </c>
      <c r="E234" s="827" t="s">
        <v>846</v>
      </c>
      <c r="F234" s="829" t="s">
        <v>333</v>
      </c>
      <c r="G234" s="621">
        <f>H234+I234</f>
        <v>0</v>
      </c>
      <c r="H234" s="621">
        <f>H236</f>
        <v>0</v>
      </c>
      <c r="I234" s="621">
        <f>I236</f>
        <v>0</v>
      </c>
    </row>
    <row r="235" spans="1:9" s="639" customFormat="1" ht="10.5" hidden="1" customHeight="1" outlineLevel="2" thickBot="1" x14ac:dyDescent="0.3">
      <c r="A235" s="798"/>
      <c r="B235" s="824"/>
      <c r="C235" s="825"/>
      <c r="D235" s="826"/>
      <c r="E235" s="802" t="s">
        <v>807</v>
      </c>
      <c r="F235" s="829"/>
      <c r="G235" s="621"/>
      <c r="H235" s="621"/>
      <c r="I235" s="621"/>
    </row>
    <row r="236" spans="1:9" s="637" customFormat="1" ht="36.75" hidden="1" outlineLevel="2" thickBot="1" x14ac:dyDescent="0.3">
      <c r="A236" s="798">
        <v>2361</v>
      </c>
      <c r="B236" s="851" t="s">
        <v>68</v>
      </c>
      <c r="C236" s="822">
        <v>6</v>
      </c>
      <c r="D236" s="823">
        <v>1</v>
      </c>
      <c r="E236" s="802" t="s">
        <v>846</v>
      </c>
      <c r="F236" s="835" t="s">
        <v>334</v>
      </c>
      <c r="G236" s="621">
        <f>H236+I236</f>
        <v>0</v>
      </c>
      <c r="H236" s="621">
        <f>H238+H239</f>
        <v>0</v>
      </c>
      <c r="I236" s="621">
        <f>I238+I239</f>
        <v>0</v>
      </c>
    </row>
    <row r="237" spans="1:9" s="637" customFormat="1" ht="36.75" hidden="1" outlineLevel="2" thickBot="1" x14ac:dyDescent="0.3">
      <c r="A237" s="798"/>
      <c r="B237" s="799"/>
      <c r="C237" s="822"/>
      <c r="D237" s="823"/>
      <c r="E237" s="802" t="s">
        <v>12</v>
      </c>
      <c r="F237" s="803"/>
      <c r="G237" s="621"/>
      <c r="H237" s="621"/>
      <c r="I237" s="621"/>
    </row>
    <row r="238" spans="1:9" s="637" customFormat="1" ht="16.5" hidden="1" outlineLevel="2" thickBot="1" x14ac:dyDescent="0.3">
      <c r="A238" s="798"/>
      <c r="B238" s="799"/>
      <c r="C238" s="822"/>
      <c r="D238" s="823"/>
      <c r="E238" s="802" t="s">
        <v>13</v>
      </c>
      <c r="F238" s="803"/>
      <c r="G238" s="621">
        <f>H238+I238</f>
        <v>0</v>
      </c>
      <c r="H238" s="621"/>
      <c r="I238" s="621"/>
    </row>
    <row r="239" spans="1:9" s="637" customFormat="1" ht="16.5" hidden="1" outlineLevel="2" thickBot="1" x14ac:dyDescent="0.3">
      <c r="A239" s="798"/>
      <c r="B239" s="799"/>
      <c r="C239" s="822"/>
      <c r="D239" s="823"/>
      <c r="E239" s="802" t="s">
        <v>13</v>
      </c>
      <c r="F239" s="803"/>
      <c r="G239" s="621">
        <f>H239+I239</f>
        <v>0</v>
      </c>
      <c r="H239" s="621"/>
      <c r="I239" s="621"/>
    </row>
    <row r="240" spans="1:9" s="637" customFormat="1" ht="29.25" hidden="1" outlineLevel="2" thickBot="1" x14ac:dyDescent="0.3">
      <c r="A240" s="798">
        <v>2370</v>
      </c>
      <c r="B240" s="849" t="s">
        <v>68</v>
      </c>
      <c r="C240" s="825">
        <v>7</v>
      </c>
      <c r="D240" s="826">
        <v>0</v>
      </c>
      <c r="E240" s="827" t="s">
        <v>848</v>
      </c>
      <c r="F240" s="829" t="s">
        <v>335</v>
      </c>
      <c r="G240" s="621">
        <f>H240+I240</f>
        <v>0</v>
      </c>
      <c r="H240" s="621">
        <f>H242</f>
        <v>0</v>
      </c>
      <c r="I240" s="621">
        <f>I242</f>
        <v>0</v>
      </c>
    </row>
    <row r="241" spans="1:9" s="639" customFormat="1" ht="10.5" hidden="1" customHeight="1" outlineLevel="2" thickBot="1" x14ac:dyDescent="0.3">
      <c r="A241" s="798"/>
      <c r="B241" s="824"/>
      <c r="C241" s="825"/>
      <c r="D241" s="826"/>
      <c r="E241" s="802" t="s">
        <v>807</v>
      </c>
      <c r="F241" s="829"/>
      <c r="G241" s="621"/>
      <c r="H241" s="621"/>
      <c r="I241" s="621"/>
    </row>
    <row r="242" spans="1:9" s="637" customFormat="1" ht="24.75" hidden="1" outlineLevel="2" thickBot="1" x14ac:dyDescent="0.3">
      <c r="A242" s="798">
        <v>2371</v>
      </c>
      <c r="B242" s="851" t="s">
        <v>68</v>
      </c>
      <c r="C242" s="822">
        <v>7</v>
      </c>
      <c r="D242" s="823">
        <v>1</v>
      </c>
      <c r="E242" s="802" t="s">
        <v>848</v>
      </c>
      <c r="F242" s="835" t="s">
        <v>336</v>
      </c>
      <c r="G242" s="621">
        <f>H242+I242</f>
        <v>0</v>
      </c>
      <c r="H242" s="621">
        <f>H244+H245</f>
        <v>0</v>
      </c>
      <c r="I242" s="621">
        <f>I244+I245</f>
        <v>0</v>
      </c>
    </row>
    <row r="243" spans="1:9" s="637" customFormat="1" ht="36.75" hidden="1" outlineLevel="2" thickBot="1" x14ac:dyDescent="0.3">
      <c r="A243" s="798"/>
      <c r="B243" s="799"/>
      <c r="C243" s="822"/>
      <c r="D243" s="823"/>
      <c r="E243" s="802" t="s">
        <v>12</v>
      </c>
      <c r="F243" s="803"/>
      <c r="G243" s="621"/>
      <c r="H243" s="621"/>
      <c r="I243" s="621"/>
    </row>
    <row r="244" spans="1:9" s="637" customFormat="1" ht="16.5" hidden="1" outlineLevel="2" thickBot="1" x14ac:dyDescent="0.3">
      <c r="A244" s="798"/>
      <c r="B244" s="799"/>
      <c r="C244" s="822"/>
      <c r="D244" s="823"/>
      <c r="E244" s="802" t="s">
        <v>13</v>
      </c>
      <c r="F244" s="803"/>
      <c r="G244" s="621">
        <f>H244+I244</f>
        <v>0</v>
      </c>
      <c r="H244" s="621"/>
      <c r="I244" s="621"/>
    </row>
    <row r="245" spans="1:9" s="637" customFormat="1" ht="16.5" hidden="1" outlineLevel="2" thickBot="1" x14ac:dyDescent="0.3">
      <c r="A245" s="798"/>
      <c r="B245" s="799"/>
      <c r="C245" s="822"/>
      <c r="D245" s="823"/>
      <c r="E245" s="802" t="s">
        <v>13</v>
      </c>
      <c r="F245" s="803"/>
      <c r="G245" s="621">
        <f>H245+I245</f>
        <v>0</v>
      </c>
      <c r="H245" s="621"/>
      <c r="I245" s="621"/>
    </row>
    <row r="246" spans="1:9" s="842" customFormat="1" ht="45" customHeight="1" collapsed="1" thickBot="1" x14ac:dyDescent="0.25">
      <c r="A246" s="838">
        <v>2400</v>
      </c>
      <c r="B246" s="849" t="s">
        <v>72</v>
      </c>
      <c r="C246" s="825">
        <v>0</v>
      </c>
      <c r="D246" s="826">
        <v>0</v>
      </c>
      <c r="E246" s="850" t="s">
        <v>869</v>
      </c>
      <c r="F246" s="840" t="s">
        <v>337</v>
      </c>
      <c r="G246" s="706">
        <f>H246+I246</f>
        <v>712818.5</v>
      </c>
      <c r="H246" s="706">
        <f>H248+H258+H283+H297+H311+H343+H349+H367+H385</f>
        <v>16200</v>
      </c>
      <c r="I246" s="853">
        <f>I258+I283+I297+I311+I349+I385</f>
        <v>696618.5</v>
      </c>
    </row>
    <row r="247" spans="1:9" s="637" customFormat="1" ht="11.25" customHeight="1" thickBot="1" x14ac:dyDescent="0.3">
      <c r="A247" s="843"/>
      <c r="B247" s="824"/>
      <c r="C247" s="844"/>
      <c r="D247" s="845"/>
      <c r="E247" s="802" t="s">
        <v>806</v>
      </c>
      <c r="F247" s="846"/>
      <c r="G247" s="706"/>
      <c r="H247" s="706"/>
      <c r="I247" s="854"/>
    </row>
    <row r="248" spans="1:9" s="637" customFormat="1" ht="36.75" hidden="1" outlineLevel="1" thickBot="1" x14ac:dyDescent="0.3">
      <c r="A248" s="798">
        <v>2410</v>
      </c>
      <c r="B248" s="849" t="s">
        <v>72</v>
      </c>
      <c r="C248" s="825">
        <v>1</v>
      </c>
      <c r="D248" s="826">
        <v>0</v>
      </c>
      <c r="E248" s="827" t="s">
        <v>338</v>
      </c>
      <c r="F248" s="829" t="s">
        <v>341</v>
      </c>
      <c r="G248" s="707">
        <f>H248+I248</f>
        <v>0</v>
      </c>
      <c r="H248" s="707">
        <f>H250+H270</f>
        <v>0</v>
      </c>
      <c r="I248" s="853">
        <f>I250+I270</f>
        <v>0</v>
      </c>
    </row>
    <row r="249" spans="1:9" s="639" customFormat="1" ht="10.5" hidden="1" customHeight="1" outlineLevel="1" thickBot="1" x14ac:dyDescent="0.3">
      <c r="A249" s="798"/>
      <c r="B249" s="824"/>
      <c r="C249" s="825"/>
      <c r="D249" s="826"/>
      <c r="E249" s="802" t="s">
        <v>807</v>
      </c>
      <c r="F249" s="829"/>
      <c r="G249" s="707"/>
      <c r="H249" s="707"/>
      <c r="I249" s="853"/>
    </row>
    <row r="250" spans="1:9" s="637" customFormat="1" ht="24.75" hidden="1" outlineLevel="1" thickBot="1" x14ac:dyDescent="0.3">
      <c r="A250" s="798">
        <v>2411</v>
      </c>
      <c r="B250" s="851" t="s">
        <v>72</v>
      </c>
      <c r="C250" s="822">
        <v>1</v>
      </c>
      <c r="D250" s="823">
        <v>1</v>
      </c>
      <c r="E250" s="802" t="s">
        <v>342</v>
      </c>
      <c r="F250" s="803" t="s">
        <v>343</v>
      </c>
      <c r="G250" s="707">
        <f>H250+I250</f>
        <v>0</v>
      </c>
      <c r="H250" s="707">
        <f>H252+H253</f>
        <v>0</v>
      </c>
      <c r="I250" s="853">
        <f>I252+I253</f>
        <v>0</v>
      </c>
    </row>
    <row r="251" spans="1:9" s="637" customFormat="1" ht="36.75" hidden="1" outlineLevel="1" thickBot="1" x14ac:dyDescent="0.3">
      <c r="A251" s="798"/>
      <c r="B251" s="799"/>
      <c r="C251" s="822"/>
      <c r="D251" s="823"/>
      <c r="E251" s="802" t="s">
        <v>12</v>
      </c>
      <c r="F251" s="803"/>
      <c r="G251" s="707"/>
      <c r="H251" s="707"/>
      <c r="I251" s="853"/>
    </row>
    <row r="252" spans="1:9" s="637" customFormat="1" ht="16.5" hidden="1" outlineLevel="1" thickBot="1" x14ac:dyDescent="0.3">
      <c r="A252" s="798"/>
      <c r="B252" s="799"/>
      <c r="C252" s="822"/>
      <c r="D252" s="823"/>
      <c r="E252" s="802" t="s">
        <v>13</v>
      </c>
      <c r="F252" s="803"/>
      <c r="G252" s="707">
        <f>H252+I252</f>
        <v>0</v>
      </c>
      <c r="H252" s="707"/>
      <c r="I252" s="853"/>
    </row>
    <row r="253" spans="1:9" s="637" customFormat="1" ht="16.5" hidden="1" outlineLevel="1" thickBot="1" x14ac:dyDescent="0.3">
      <c r="A253" s="798"/>
      <c r="B253" s="799"/>
      <c r="C253" s="822"/>
      <c r="D253" s="823"/>
      <c r="E253" s="802" t="s">
        <v>13</v>
      </c>
      <c r="F253" s="803"/>
      <c r="G253" s="707">
        <f>H253+I253</f>
        <v>0</v>
      </c>
      <c r="H253" s="707"/>
      <c r="I253" s="853"/>
    </row>
    <row r="254" spans="1:9" s="637" customFormat="1" ht="24.75" hidden="1" outlineLevel="1" thickBot="1" x14ac:dyDescent="0.3">
      <c r="A254" s="798">
        <v>2412</v>
      </c>
      <c r="B254" s="851" t="s">
        <v>72</v>
      </c>
      <c r="C254" s="822">
        <v>1</v>
      </c>
      <c r="D254" s="823">
        <v>2</v>
      </c>
      <c r="E254" s="802" t="s">
        <v>344</v>
      </c>
      <c r="F254" s="835" t="s">
        <v>345</v>
      </c>
      <c r="G254" s="707">
        <f>H254+I254</f>
        <v>0</v>
      </c>
      <c r="H254" s="707">
        <f>H256+H257</f>
        <v>0</v>
      </c>
      <c r="I254" s="853">
        <f>I256+I257</f>
        <v>0</v>
      </c>
    </row>
    <row r="255" spans="1:9" s="637" customFormat="1" ht="36.75" hidden="1" outlineLevel="1" thickBot="1" x14ac:dyDescent="0.3">
      <c r="A255" s="798"/>
      <c r="B255" s="799"/>
      <c r="C255" s="822"/>
      <c r="D255" s="823"/>
      <c r="E255" s="802" t="s">
        <v>12</v>
      </c>
      <c r="F255" s="803"/>
      <c r="G255" s="707"/>
      <c r="H255" s="707"/>
      <c r="I255" s="853"/>
    </row>
    <row r="256" spans="1:9" s="637" customFormat="1" ht="16.5" hidden="1" outlineLevel="1" thickBot="1" x14ac:dyDescent="0.3">
      <c r="A256" s="798"/>
      <c r="B256" s="799"/>
      <c r="C256" s="822"/>
      <c r="D256" s="823"/>
      <c r="E256" s="802" t="s">
        <v>13</v>
      </c>
      <c r="F256" s="803"/>
      <c r="G256" s="707">
        <f>H256+I256</f>
        <v>0</v>
      </c>
      <c r="H256" s="707"/>
      <c r="I256" s="853"/>
    </row>
    <row r="257" spans="1:9" s="637" customFormat="1" ht="16.5" hidden="1" outlineLevel="1" thickBot="1" x14ac:dyDescent="0.3">
      <c r="A257" s="798"/>
      <c r="B257" s="799"/>
      <c r="C257" s="822"/>
      <c r="D257" s="823"/>
      <c r="E257" s="802" t="s">
        <v>13</v>
      </c>
      <c r="F257" s="803"/>
      <c r="G257" s="707">
        <f>H257+I257</f>
        <v>0</v>
      </c>
      <c r="H257" s="707"/>
      <c r="I257" s="853"/>
    </row>
    <row r="258" spans="1:9" s="637" customFormat="1" ht="36.75" collapsed="1" thickBot="1" x14ac:dyDescent="0.3">
      <c r="A258" s="798">
        <v>2420</v>
      </c>
      <c r="B258" s="849" t="s">
        <v>72</v>
      </c>
      <c r="C258" s="825">
        <v>2</v>
      </c>
      <c r="D258" s="826">
        <v>0</v>
      </c>
      <c r="E258" s="827" t="s">
        <v>346</v>
      </c>
      <c r="F258" s="829" t="s">
        <v>347</v>
      </c>
      <c r="G258" s="706">
        <f>H258+I258</f>
        <v>666000</v>
      </c>
      <c r="H258" s="706">
        <f>H260+H270+H274+H278</f>
        <v>16000</v>
      </c>
      <c r="I258" s="853">
        <f>I260+I270+I274+I278</f>
        <v>650000</v>
      </c>
    </row>
    <row r="259" spans="1:9" s="639" customFormat="1" ht="18" customHeight="1" thickBot="1" x14ac:dyDescent="0.3">
      <c r="A259" s="798"/>
      <c r="B259" s="824"/>
      <c r="C259" s="825"/>
      <c r="D259" s="826"/>
      <c r="E259" s="802" t="s">
        <v>807</v>
      </c>
      <c r="F259" s="829"/>
      <c r="G259" s="706"/>
      <c r="H259" s="706"/>
      <c r="I259" s="853"/>
    </row>
    <row r="260" spans="1:9" s="637" customFormat="1" ht="16.5" thickBot="1" x14ac:dyDescent="0.3">
      <c r="A260" s="798">
        <v>2421</v>
      </c>
      <c r="B260" s="851" t="s">
        <v>72</v>
      </c>
      <c r="C260" s="822">
        <v>2</v>
      </c>
      <c r="D260" s="823">
        <v>1</v>
      </c>
      <c r="E260" s="802" t="s">
        <v>348</v>
      </c>
      <c r="F260" s="835" t="s">
        <v>349</v>
      </c>
      <c r="G260" s="706">
        <f>H260+I260</f>
        <v>13000</v>
      </c>
      <c r="H260" s="706">
        <f>H262+H264+H266+H267+H268+H269+H263+H265</f>
        <v>13000</v>
      </c>
      <c r="I260" s="853">
        <f>I262+I264+I266+I267+I268+I269</f>
        <v>0</v>
      </c>
    </row>
    <row r="261" spans="1:9" s="637" customFormat="1" ht="23.25" customHeight="1" thickBot="1" x14ac:dyDescent="0.3">
      <c r="A261" s="798"/>
      <c r="B261" s="799"/>
      <c r="C261" s="822"/>
      <c r="D261" s="823"/>
      <c r="E261" s="802" t="s">
        <v>12</v>
      </c>
      <c r="F261" s="803"/>
      <c r="G261" s="621"/>
      <c r="H261" s="621"/>
      <c r="I261" s="855"/>
    </row>
    <row r="262" spans="1:9" s="637" customFormat="1" ht="24" hidden="1" customHeight="1" thickBot="1" x14ac:dyDescent="0.3">
      <c r="A262" s="798"/>
      <c r="B262" s="799"/>
      <c r="C262" s="822"/>
      <c r="D262" s="823"/>
      <c r="E262" s="802">
        <v>4111</v>
      </c>
      <c r="F262" s="803"/>
      <c r="G262" s="706">
        <f t="shared" ref="G262:G270" si="6">H262+I262</f>
        <v>0</v>
      </c>
      <c r="H262" s="706"/>
      <c r="I262" s="853"/>
    </row>
    <row r="263" spans="1:9" s="637" customFormat="1" ht="18.75" customHeight="1" thickBot="1" x14ac:dyDescent="0.3">
      <c r="A263" s="798"/>
      <c r="B263" s="799"/>
      <c r="C263" s="822"/>
      <c r="D263" s="823"/>
      <c r="E263" s="802">
        <v>4239</v>
      </c>
      <c r="F263" s="803"/>
      <c r="G263" s="706">
        <f t="shared" si="6"/>
        <v>13000</v>
      </c>
      <c r="H263" s="706">
        <v>13000</v>
      </c>
      <c r="I263" s="853"/>
    </row>
    <row r="264" spans="1:9" s="637" customFormat="1" ht="24" hidden="1" customHeight="1" thickBot="1" x14ac:dyDescent="0.3">
      <c r="A264" s="798"/>
      <c r="B264" s="799"/>
      <c r="C264" s="822"/>
      <c r="D264" s="823"/>
      <c r="E264" s="802">
        <v>4264</v>
      </c>
      <c r="F264" s="803"/>
      <c r="G264" s="706">
        <f t="shared" si="6"/>
        <v>0</v>
      </c>
      <c r="H264" s="706"/>
      <c r="I264" s="853"/>
    </row>
    <row r="265" spans="1:9" s="637" customFormat="1" ht="24" hidden="1" customHeight="1" thickBot="1" x14ac:dyDescent="0.3">
      <c r="A265" s="798"/>
      <c r="B265" s="799"/>
      <c r="C265" s="822"/>
      <c r="D265" s="823"/>
      <c r="E265" s="802">
        <v>4729</v>
      </c>
      <c r="F265" s="803"/>
      <c r="G265" s="706">
        <f t="shared" si="6"/>
        <v>0</v>
      </c>
      <c r="H265" s="706"/>
      <c r="I265" s="853"/>
    </row>
    <row r="266" spans="1:9" s="637" customFormat="1" ht="21" hidden="1" customHeight="1" thickBot="1" x14ac:dyDescent="0.3">
      <c r="A266" s="798"/>
      <c r="B266" s="799"/>
      <c r="C266" s="822"/>
      <c r="D266" s="823"/>
      <c r="E266" s="802">
        <v>5113</v>
      </c>
      <c r="F266" s="803"/>
      <c r="G266" s="707">
        <f t="shared" si="6"/>
        <v>0</v>
      </c>
      <c r="H266" s="706"/>
      <c r="I266" s="853"/>
    </row>
    <row r="267" spans="1:9" s="637" customFormat="1" ht="21" hidden="1" customHeight="1" thickBot="1" x14ac:dyDescent="0.3">
      <c r="A267" s="798"/>
      <c r="B267" s="799"/>
      <c r="C267" s="822"/>
      <c r="D267" s="823"/>
      <c r="E267" s="802" t="s">
        <v>13</v>
      </c>
      <c r="F267" s="803"/>
      <c r="G267" s="622">
        <f t="shared" si="6"/>
        <v>0</v>
      </c>
      <c r="H267" s="621"/>
      <c r="I267" s="855"/>
    </row>
    <row r="268" spans="1:9" s="637" customFormat="1" ht="21" hidden="1" customHeight="1" thickBot="1" x14ac:dyDescent="0.3">
      <c r="A268" s="798"/>
      <c r="B268" s="799"/>
      <c r="C268" s="822"/>
      <c r="D268" s="823"/>
      <c r="E268" s="802" t="s">
        <v>13</v>
      </c>
      <c r="F268" s="803"/>
      <c r="G268" s="622">
        <f t="shared" si="6"/>
        <v>0</v>
      </c>
      <c r="H268" s="621"/>
      <c r="I268" s="855"/>
    </row>
    <row r="269" spans="1:9" s="637" customFormat="1" ht="21" hidden="1" customHeight="1" thickBot="1" x14ac:dyDescent="0.3">
      <c r="A269" s="798"/>
      <c r="B269" s="799"/>
      <c r="C269" s="822"/>
      <c r="D269" s="823"/>
      <c r="E269" s="802" t="s">
        <v>13</v>
      </c>
      <c r="F269" s="803"/>
      <c r="G269" s="622">
        <f t="shared" si="6"/>
        <v>0</v>
      </c>
      <c r="H269" s="621"/>
      <c r="I269" s="855"/>
    </row>
    <row r="270" spans="1:9" s="637" customFormat="1" ht="21" customHeight="1" outlineLevel="1" thickBot="1" x14ac:dyDescent="0.3">
      <c r="A270" s="798">
        <v>2422</v>
      </c>
      <c r="B270" s="851" t="s">
        <v>72</v>
      </c>
      <c r="C270" s="822">
        <v>2</v>
      </c>
      <c r="D270" s="823">
        <v>2</v>
      </c>
      <c r="E270" s="802" t="s">
        <v>350</v>
      </c>
      <c r="F270" s="835" t="s">
        <v>351</v>
      </c>
      <c r="G270" s="622">
        <f t="shared" si="6"/>
        <v>0</v>
      </c>
      <c r="H270" s="621">
        <f>H272+H273</f>
        <v>0</v>
      </c>
      <c r="I270" s="855">
        <f>I272+I273</f>
        <v>0</v>
      </c>
    </row>
    <row r="271" spans="1:9" s="637" customFormat="1" ht="21" customHeight="1" outlineLevel="1" thickBot="1" x14ac:dyDescent="0.3">
      <c r="A271" s="798"/>
      <c r="B271" s="799"/>
      <c r="C271" s="822"/>
      <c r="D271" s="823"/>
      <c r="E271" s="802" t="s">
        <v>12</v>
      </c>
      <c r="F271" s="803"/>
      <c r="G271" s="622"/>
      <c r="H271" s="621"/>
      <c r="I271" s="855"/>
    </row>
    <row r="272" spans="1:9" s="637" customFormat="1" ht="21" customHeight="1" outlineLevel="1" thickBot="1" x14ac:dyDescent="0.3">
      <c r="A272" s="798"/>
      <c r="B272" s="799"/>
      <c r="C272" s="822"/>
      <c r="D272" s="823"/>
      <c r="E272" s="802" t="s">
        <v>13</v>
      </c>
      <c r="F272" s="803"/>
      <c r="G272" s="622">
        <f>H272+I272</f>
        <v>0</v>
      </c>
      <c r="H272" s="621"/>
      <c r="I272" s="855"/>
    </row>
    <row r="273" spans="1:10" s="637" customFormat="1" ht="21" customHeight="1" outlineLevel="1" thickBot="1" x14ac:dyDescent="0.3">
      <c r="A273" s="798"/>
      <c r="B273" s="799"/>
      <c r="C273" s="822"/>
      <c r="D273" s="823"/>
      <c r="E273" s="802" t="s">
        <v>13</v>
      </c>
      <c r="F273" s="803"/>
      <c r="G273" s="622">
        <f>H273+I273</f>
        <v>0</v>
      </c>
      <c r="H273" s="621"/>
      <c r="I273" s="855"/>
    </row>
    <row r="274" spans="1:10" s="637" customFormat="1" ht="21" customHeight="1" outlineLevel="1" thickBot="1" x14ac:dyDescent="0.3">
      <c r="A274" s="798">
        <v>2423</v>
      </c>
      <c r="B274" s="851" t="s">
        <v>72</v>
      </c>
      <c r="C274" s="822">
        <v>2</v>
      </c>
      <c r="D274" s="823">
        <v>3</v>
      </c>
      <c r="E274" s="802" t="s">
        <v>352</v>
      </c>
      <c r="F274" s="835" t="s">
        <v>353</v>
      </c>
      <c r="G274" s="622">
        <f>H274+I274</f>
        <v>0</v>
      </c>
      <c r="H274" s="621">
        <f>H276+H277</f>
        <v>0</v>
      </c>
      <c r="I274" s="855">
        <f>I276+I277</f>
        <v>0</v>
      </c>
    </row>
    <row r="275" spans="1:10" s="637" customFormat="1" ht="21" customHeight="1" outlineLevel="1" thickBot="1" x14ac:dyDescent="0.3">
      <c r="A275" s="798"/>
      <c r="B275" s="799"/>
      <c r="C275" s="822"/>
      <c r="D275" s="823"/>
      <c r="E275" s="802" t="s">
        <v>12</v>
      </c>
      <c r="F275" s="803"/>
      <c r="G275" s="622"/>
      <c r="H275" s="621"/>
      <c r="I275" s="855"/>
    </row>
    <row r="276" spans="1:10" s="637" customFormat="1" ht="21" customHeight="1" outlineLevel="1" thickBot="1" x14ac:dyDescent="0.3">
      <c r="A276" s="798"/>
      <c r="B276" s="799"/>
      <c r="C276" s="822"/>
      <c r="D276" s="823"/>
      <c r="E276" s="802" t="s">
        <v>13</v>
      </c>
      <c r="F276" s="803"/>
      <c r="G276" s="622">
        <f>H276+I276</f>
        <v>0</v>
      </c>
      <c r="H276" s="621"/>
      <c r="I276" s="855"/>
    </row>
    <row r="277" spans="1:10" s="637" customFormat="1" ht="21" customHeight="1" outlineLevel="1" thickBot="1" x14ac:dyDescent="0.3">
      <c r="A277" s="798"/>
      <c r="B277" s="799"/>
      <c r="C277" s="822"/>
      <c r="D277" s="823"/>
      <c r="E277" s="802" t="s">
        <v>13</v>
      </c>
      <c r="F277" s="803"/>
      <c r="G277" s="622">
        <f>H277+I277</f>
        <v>0</v>
      </c>
      <c r="H277" s="621"/>
      <c r="I277" s="855"/>
    </row>
    <row r="278" spans="1:10" s="637" customFormat="1" ht="21" customHeight="1" outlineLevel="1" thickBot="1" x14ac:dyDescent="0.3">
      <c r="A278" s="798">
        <v>2424</v>
      </c>
      <c r="B278" s="851" t="s">
        <v>72</v>
      </c>
      <c r="C278" s="822">
        <v>2</v>
      </c>
      <c r="D278" s="823">
        <v>4</v>
      </c>
      <c r="E278" s="802" t="s">
        <v>73</v>
      </c>
      <c r="F278" s="835"/>
      <c r="G278" s="707">
        <f>H278+I278</f>
        <v>653000</v>
      </c>
      <c r="H278" s="706">
        <f>H280+H282+H281</f>
        <v>3000</v>
      </c>
      <c r="I278" s="853">
        <f>I282</f>
        <v>650000</v>
      </c>
    </row>
    <row r="279" spans="1:10" s="637" customFormat="1" ht="21" customHeight="1" outlineLevel="1" thickBot="1" x14ac:dyDescent="0.3">
      <c r="A279" s="798"/>
      <c r="B279" s="799"/>
      <c r="C279" s="822"/>
      <c r="D279" s="823"/>
      <c r="E279" s="802" t="s">
        <v>12</v>
      </c>
      <c r="F279" s="803"/>
      <c r="G279" s="622"/>
      <c r="H279" s="621"/>
      <c r="I279" s="855"/>
    </row>
    <row r="280" spans="1:10" s="637" customFormat="1" ht="27" customHeight="1" outlineLevel="1" thickBot="1" x14ac:dyDescent="0.3">
      <c r="A280" s="798"/>
      <c r="B280" s="799"/>
      <c r="C280" s="822"/>
      <c r="D280" s="823"/>
      <c r="E280" s="802">
        <v>4213</v>
      </c>
      <c r="F280" s="803"/>
      <c r="G280" s="707">
        <f>H280+I280</f>
        <v>1000</v>
      </c>
      <c r="H280" s="706">
        <v>1000</v>
      </c>
      <c r="I280" s="853"/>
    </row>
    <row r="281" spans="1:10" s="637" customFormat="1" ht="27" customHeight="1" outlineLevel="1" thickBot="1" x14ac:dyDescent="0.3">
      <c r="A281" s="798"/>
      <c r="B281" s="799"/>
      <c r="C281" s="822"/>
      <c r="D281" s="823"/>
      <c r="E281" s="802">
        <v>4239</v>
      </c>
      <c r="F281" s="803"/>
      <c r="G281" s="707">
        <f>H281+I281</f>
        <v>2000</v>
      </c>
      <c r="H281" s="706">
        <v>2000</v>
      </c>
      <c r="I281" s="853"/>
    </row>
    <row r="282" spans="1:10" s="637" customFormat="1" ht="27" customHeight="1" outlineLevel="1" thickBot="1" x14ac:dyDescent="0.3">
      <c r="A282" s="798"/>
      <c r="B282" s="799"/>
      <c r="C282" s="822"/>
      <c r="D282" s="823"/>
      <c r="E282" s="802">
        <v>5113</v>
      </c>
      <c r="F282" s="803"/>
      <c r="G282" s="707">
        <f>H282+I282</f>
        <v>650000</v>
      </c>
      <c r="H282" s="856"/>
      <c r="I282" s="853">
        <v>650000</v>
      </c>
      <c r="J282" s="857"/>
    </row>
    <row r="283" spans="1:10" s="637" customFormat="1" ht="27" customHeight="1" outlineLevel="1" thickBot="1" x14ac:dyDescent="0.3">
      <c r="A283" s="798">
        <v>2430</v>
      </c>
      <c r="B283" s="849" t="s">
        <v>72</v>
      </c>
      <c r="C283" s="825">
        <v>3</v>
      </c>
      <c r="D283" s="826">
        <v>0</v>
      </c>
      <c r="E283" s="827" t="s">
        <v>354</v>
      </c>
      <c r="F283" s="829" t="s">
        <v>355</v>
      </c>
      <c r="G283" s="622">
        <f>H283+I283</f>
        <v>0</v>
      </c>
      <c r="H283" s="621">
        <f>H285+H289+H293</f>
        <v>0</v>
      </c>
      <c r="I283" s="855">
        <f>I285+I289+I293</f>
        <v>0</v>
      </c>
    </row>
    <row r="284" spans="1:10" s="639" customFormat="1" ht="27" customHeight="1" outlineLevel="1" thickBot="1" x14ac:dyDescent="0.3">
      <c r="A284" s="798"/>
      <c r="B284" s="824"/>
      <c r="C284" s="825"/>
      <c r="D284" s="826"/>
      <c r="E284" s="802" t="s">
        <v>807</v>
      </c>
      <c r="F284" s="829"/>
      <c r="G284" s="622"/>
      <c r="H284" s="621"/>
      <c r="I284" s="855"/>
    </row>
    <row r="285" spans="1:10" s="637" customFormat="1" ht="27" customHeight="1" outlineLevel="1" thickBot="1" x14ac:dyDescent="0.3">
      <c r="A285" s="798">
        <v>2431</v>
      </c>
      <c r="B285" s="851" t="s">
        <v>72</v>
      </c>
      <c r="C285" s="822">
        <v>3</v>
      </c>
      <c r="D285" s="823">
        <v>1</v>
      </c>
      <c r="E285" s="802" t="s">
        <v>356</v>
      </c>
      <c r="F285" s="835" t="s">
        <v>357</v>
      </c>
      <c r="G285" s="622">
        <f>H285+I285</f>
        <v>0</v>
      </c>
      <c r="H285" s="621">
        <f>H287+H288</f>
        <v>0</v>
      </c>
      <c r="I285" s="855">
        <f>I287+I288</f>
        <v>0</v>
      </c>
    </row>
    <row r="286" spans="1:10" s="637" customFormat="1" ht="27" customHeight="1" outlineLevel="1" thickBot="1" x14ac:dyDescent="0.3">
      <c r="A286" s="798"/>
      <c r="B286" s="799"/>
      <c r="C286" s="822"/>
      <c r="D286" s="823"/>
      <c r="E286" s="802" t="s">
        <v>12</v>
      </c>
      <c r="F286" s="803"/>
      <c r="G286" s="622"/>
      <c r="H286" s="621"/>
      <c r="I286" s="855"/>
    </row>
    <row r="287" spans="1:10" s="637" customFormat="1" ht="27" customHeight="1" outlineLevel="1" thickBot="1" x14ac:dyDescent="0.3">
      <c r="A287" s="798"/>
      <c r="B287" s="799"/>
      <c r="C287" s="822"/>
      <c r="D287" s="823"/>
      <c r="E287" s="802" t="s">
        <v>13</v>
      </c>
      <c r="F287" s="803"/>
      <c r="G287" s="622">
        <f>H287+I287</f>
        <v>0</v>
      </c>
      <c r="H287" s="621"/>
      <c r="I287" s="855"/>
    </row>
    <row r="288" spans="1:10" s="637" customFormat="1" ht="27" customHeight="1" outlineLevel="1" thickBot="1" x14ac:dyDescent="0.3">
      <c r="A288" s="798"/>
      <c r="B288" s="799"/>
      <c r="C288" s="822"/>
      <c r="D288" s="823"/>
      <c r="E288" s="802" t="s">
        <v>13</v>
      </c>
      <c r="F288" s="803"/>
      <c r="G288" s="622">
        <f>H288+I288</f>
        <v>0</v>
      </c>
      <c r="H288" s="621"/>
      <c r="I288" s="855"/>
    </row>
    <row r="289" spans="1:9" s="637" customFormat="1" ht="27" customHeight="1" outlineLevel="1" thickBot="1" x14ac:dyDescent="0.3">
      <c r="A289" s="798">
        <v>2432</v>
      </c>
      <c r="B289" s="851" t="s">
        <v>72</v>
      </c>
      <c r="C289" s="822">
        <v>3</v>
      </c>
      <c r="D289" s="823">
        <v>2</v>
      </c>
      <c r="E289" s="802" t="s">
        <v>358</v>
      </c>
      <c r="F289" s="835" t="s">
        <v>359</v>
      </c>
      <c r="G289" s="622">
        <f>H289+I289</f>
        <v>0</v>
      </c>
      <c r="H289" s="621">
        <f>H291+H292</f>
        <v>0</v>
      </c>
      <c r="I289" s="855">
        <f>I291+I292</f>
        <v>0</v>
      </c>
    </row>
    <row r="290" spans="1:9" s="637" customFormat="1" ht="27" customHeight="1" outlineLevel="1" thickBot="1" x14ac:dyDescent="0.3">
      <c r="A290" s="798"/>
      <c r="B290" s="799"/>
      <c r="C290" s="822"/>
      <c r="D290" s="823"/>
      <c r="E290" s="802" t="s">
        <v>12</v>
      </c>
      <c r="F290" s="803"/>
      <c r="G290" s="622"/>
      <c r="H290" s="621"/>
      <c r="I290" s="855"/>
    </row>
    <row r="291" spans="1:9" s="637" customFormat="1" ht="27" customHeight="1" outlineLevel="1" thickBot="1" x14ac:dyDescent="0.3">
      <c r="A291" s="798"/>
      <c r="B291" s="799"/>
      <c r="C291" s="822"/>
      <c r="D291" s="823"/>
      <c r="E291" s="802" t="s">
        <v>13</v>
      </c>
      <c r="F291" s="803"/>
      <c r="G291" s="622">
        <f>H291+I291</f>
        <v>0</v>
      </c>
      <c r="H291" s="621"/>
      <c r="I291" s="855"/>
    </row>
    <row r="292" spans="1:9" s="637" customFormat="1" ht="27" customHeight="1" outlineLevel="1" thickBot="1" x14ac:dyDescent="0.3">
      <c r="A292" s="798"/>
      <c r="B292" s="799"/>
      <c r="C292" s="822"/>
      <c r="D292" s="823"/>
      <c r="E292" s="802" t="s">
        <v>13</v>
      </c>
      <c r="F292" s="803"/>
      <c r="G292" s="622">
        <f>H292+I292</f>
        <v>0</v>
      </c>
      <c r="H292" s="621"/>
      <c r="I292" s="855"/>
    </row>
    <row r="293" spans="1:9" s="637" customFormat="1" ht="27" customHeight="1" outlineLevel="1" thickBot="1" x14ac:dyDescent="0.3">
      <c r="A293" s="798">
        <v>2433</v>
      </c>
      <c r="B293" s="851" t="s">
        <v>72</v>
      </c>
      <c r="C293" s="822">
        <v>3</v>
      </c>
      <c r="D293" s="823">
        <v>3</v>
      </c>
      <c r="E293" s="802" t="s">
        <v>360</v>
      </c>
      <c r="F293" s="835" t="s">
        <v>361</v>
      </c>
      <c r="G293" s="622">
        <f>H293+I293</f>
        <v>0</v>
      </c>
      <c r="H293" s="621">
        <f>H295+H296</f>
        <v>0</v>
      </c>
      <c r="I293" s="855">
        <f>I295+I296</f>
        <v>0</v>
      </c>
    </row>
    <row r="294" spans="1:9" s="637" customFormat="1" ht="27" customHeight="1" outlineLevel="1" thickBot="1" x14ac:dyDescent="0.3">
      <c r="A294" s="798"/>
      <c r="B294" s="799"/>
      <c r="C294" s="822"/>
      <c r="D294" s="823"/>
      <c r="E294" s="802" t="s">
        <v>12</v>
      </c>
      <c r="F294" s="803"/>
      <c r="G294" s="622"/>
      <c r="H294" s="621"/>
      <c r="I294" s="855"/>
    </row>
    <row r="295" spans="1:9" s="637" customFormat="1" ht="27" customHeight="1" outlineLevel="1" thickBot="1" x14ac:dyDescent="0.3">
      <c r="A295" s="798"/>
      <c r="B295" s="799"/>
      <c r="C295" s="822"/>
      <c r="D295" s="823"/>
      <c r="E295" s="802" t="s">
        <v>13</v>
      </c>
      <c r="F295" s="803"/>
      <c r="G295" s="622">
        <f>H295+I295</f>
        <v>0</v>
      </c>
      <c r="H295" s="621"/>
      <c r="I295" s="855"/>
    </row>
    <row r="296" spans="1:9" s="637" customFormat="1" ht="27" customHeight="1" outlineLevel="1" thickBot="1" x14ac:dyDescent="0.3">
      <c r="A296" s="798"/>
      <c r="B296" s="799"/>
      <c r="C296" s="822"/>
      <c r="D296" s="823"/>
      <c r="E296" s="802" t="s">
        <v>13</v>
      </c>
      <c r="F296" s="803"/>
      <c r="G296" s="622">
        <f>H296+I296</f>
        <v>0</v>
      </c>
      <c r="H296" s="621"/>
      <c r="I296" s="855"/>
    </row>
    <row r="297" spans="1:9" s="637" customFormat="1" ht="27" customHeight="1" outlineLevel="1" thickBot="1" x14ac:dyDescent="0.3">
      <c r="A297" s="798">
        <v>2440</v>
      </c>
      <c r="B297" s="849" t="s">
        <v>72</v>
      </c>
      <c r="C297" s="825">
        <v>4</v>
      </c>
      <c r="D297" s="826">
        <v>0</v>
      </c>
      <c r="E297" s="827" t="s">
        <v>368</v>
      </c>
      <c r="F297" s="829" t="s">
        <v>369</v>
      </c>
      <c r="G297" s="622">
        <f>H297+I297</f>
        <v>0</v>
      </c>
      <c r="H297" s="621">
        <f>H299+H303+H307</f>
        <v>0</v>
      </c>
      <c r="I297" s="855">
        <f>I299+I303+I307</f>
        <v>0</v>
      </c>
    </row>
    <row r="298" spans="1:9" s="639" customFormat="1" ht="27" customHeight="1" outlineLevel="1" thickBot="1" x14ac:dyDescent="0.3">
      <c r="A298" s="798"/>
      <c r="B298" s="824"/>
      <c r="C298" s="825"/>
      <c r="D298" s="826"/>
      <c r="E298" s="802" t="s">
        <v>807</v>
      </c>
      <c r="F298" s="829"/>
      <c r="G298" s="622"/>
      <c r="H298" s="621"/>
      <c r="I298" s="855"/>
    </row>
    <row r="299" spans="1:9" s="637" customFormat="1" ht="27" customHeight="1" outlineLevel="1" thickBot="1" x14ac:dyDescent="0.3">
      <c r="A299" s="798">
        <v>2441</v>
      </c>
      <c r="B299" s="851" t="s">
        <v>72</v>
      </c>
      <c r="C299" s="822">
        <v>4</v>
      </c>
      <c r="D299" s="823">
        <v>1</v>
      </c>
      <c r="E299" s="802" t="s">
        <v>370</v>
      </c>
      <c r="F299" s="835" t="s">
        <v>371</v>
      </c>
      <c r="G299" s="622">
        <f>H299+I299</f>
        <v>0</v>
      </c>
      <c r="H299" s="621">
        <f>H301+H302</f>
        <v>0</v>
      </c>
      <c r="I299" s="855">
        <f>I301+I302</f>
        <v>0</v>
      </c>
    </row>
    <row r="300" spans="1:9" s="637" customFormat="1" ht="27" customHeight="1" outlineLevel="1" thickBot="1" x14ac:dyDescent="0.3">
      <c r="A300" s="798"/>
      <c r="B300" s="799"/>
      <c r="C300" s="822"/>
      <c r="D300" s="823"/>
      <c r="E300" s="802" t="s">
        <v>12</v>
      </c>
      <c r="F300" s="803"/>
      <c r="G300" s="622"/>
      <c r="H300" s="621"/>
      <c r="I300" s="855"/>
    </row>
    <row r="301" spans="1:9" s="637" customFormat="1" ht="27" customHeight="1" outlineLevel="1" thickBot="1" x14ac:dyDescent="0.3">
      <c r="A301" s="798"/>
      <c r="B301" s="799"/>
      <c r="C301" s="822"/>
      <c r="D301" s="823"/>
      <c r="E301" s="802" t="s">
        <v>13</v>
      </c>
      <c r="F301" s="803"/>
      <c r="G301" s="622">
        <f>H301+I301</f>
        <v>0</v>
      </c>
      <c r="H301" s="621"/>
      <c r="I301" s="855"/>
    </row>
    <row r="302" spans="1:9" s="637" customFormat="1" ht="27" customHeight="1" outlineLevel="1" thickBot="1" x14ac:dyDescent="0.3">
      <c r="A302" s="798"/>
      <c r="B302" s="799"/>
      <c r="C302" s="822"/>
      <c r="D302" s="823"/>
      <c r="E302" s="802" t="s">
        <v>13</v>
      </c>
      <c r="F302" s="803"/>
      <c r="G302" s="622">
        <f>H302+I302</f>
        <v>0</v>
      </c>
      <c r="H302" s="621"/>
      <c r="I302" s="855"/>
    </row>
    <row r="303" spans="1:9" s="637" customFormat="1" ht="27" customHeight="1" outlineLevel="1" thickBot="1" x14ac:dyDescent="0.3">
      <c r="A303" s="798">
        <v>2442</v>
      </c>
      <c r="B303" s="851" t="s">
        <v>72</v>
      </c>
      <c r="C303" s="822">
        <v>4</v>
      </c>
      <c r="D303" s="823">
        <v>2</v>
      </c>
      <c r="E303" s="802" t="s">
        <v>372</v>
      </c>
      <c r="F303" s="835" t="s">
        <v>373</v>
      </c>
      <c r="G303" s="622">
        <f>H303+I303</f>
        <v>0</v>
      </c>
      <c r="H303" s="621">
        <f>H305+H306</f>
        <v>0</v>
      </c>
      <c r="I303" s="855">
        <f>I305+I306</f>
        <v>0</v>
      </c>
    </row>
    <row r="304" spans="1:9" s="637" customFormat="1" ht="27" customHeight="1" outlineLevel="1" thickBot="1" x14ac:dyDescent="0.3">
      <c r="A304" s="798"/>
      <c r="B304" s="799"/>
      <c r="C304" s="822"/>
      <c r="D304" s="823"/>
      <c r="E304" s="802" t="s">
        <v>12</v>
      </c>
      <c r="F304" s="803"/>
      <c r="G304" s="622"/>
      <c r="H304" s="621"/>
      <c r="I304" s="855"/>
    </row>
    <row r="305" spans="1:9" s="637" customFormat="1" ht="27" customHeight="1" outlineLevel="1" thickBot="1" x14ac:dyDescent="0.3">
      <c r="A305" s="798"/>
      <c r="B305" s="799"/>
      <c r="C305" s="822"/>
      <c r="D305" s="823"/>
      <c r="E305" s="802" t="s">
        <v>13</v>
      </c>
      <c r="F305" s="803"/>
      <c r="G305" s="622">
        <f>H305+I305</f>
        <v>0</v>
      </c>
      <c r="H305" s="621"/>
      <c r="I305" s="855"/>
    </row>
    <row r="306" spans="1:9" s="637" customFormat="1" ht="27" customHeight="1" outlineLevel="1" thickBot="1" x14ac:dyDescent="0.3">
      <c r="A306" s="798"/>
      <c r="B306" s="799"/>
      <c r="C306" s="822"/>
      <c r="D306" s="823"/>
      <c r="E306" s="802" t="s">
        <v>13</v>
      </c>
      <c r="F306" s="803"/>
      <c r="G306" s="622">
        <f>H306+I306</f>
        <v>0</v>
      </c>
      <c r="H306" s="621"/>
      <c r="I306" s="855"/>
    </row>
    <row r="307" spans="1:9" s="637" customFormat="1" ht="27" customHeight="1" outlineLevel="1" thickBot="1" x14ac:dyDescent="0.3">
      <c r="A307" s="798">
        <v>2443</v>
      </c>
      <c r="B307" s="851" t="s">
        <v>72</v>
      </c>
      <c r="C307" s="822">
        <v>4</v>
      </c>
      <c r="D307" s="823">
        <v>3</v>
      </c>
      <c r="E307" s="802" t="s">
        <v>374</v>
      </c>
      <c r="F307" s="835" t="s">
        <v>375</v>
      </c>
      <c r="G307" s="622">
        <f>H307+I307</f>
        <v>0</v>
      </c>
      <c r="H307" s="621">
        <f>H309+H310</f>
        <v>0</v>
      </c>
      <c r="I307" s="855">
        <f>I309+I310</f>
        <v>0</v>
      </c>
    </row>
    <row r="308" spans="1:9" s="637" customFormat="1" ht="27" customHeight="1" outlineLevel="1" thickBot="1" x14ac:dyDescent="0.3">
      <c r="A308" s="798"/>
      <c r="B308" s="799"/>
      <c r="C308" s="822"/>
      <c r="D308" s="823"/>
      <c r="E308" s="802" t="s">
        <v>12</v>
      </c>
      <c r="F308" s="803"/>
      <c r="G308" s="622"/>
      <c r="H308" s="621"/>
      <c r="I308" s="855"/>
    </row>
    <row r="309" spans="1:9" s="637" customFormat="1" ht="27" customHeight="1" outlineLevel="1" thickBot="1" x14ac:dyDescent="0.3">
      <c r="A309" s="798"/>
      <c r="B309" s="799"/>
      <c r="C309" s="822"/>
      <c r="D309" s="823"/>
      <c r="E309" s="802" t="s">
        <v>13</v>
      </c>
      <c r="F309" s="803"/>
      <c r="G309" s="622">
        <f>H309+I309</f>
        <v>0</v>
      </c>
      <c r="H309" s="621"/>
      <c r="I309" s="855"/>
    </row>
    <row r="310" spans="1:9" s="637" customFormat="1" ht="27" customHeight="1" outlineLevel="1" thickBot="1" x14ac:dyDescent="0.3">
      <c r="A310" s="798"/>
      <c r="B310" s="799"/>
      <c r="C310" s="822"/>
      <c r="D310" s="823"/>
      <c r="E310" s="802">
        <v>5113</v>
      </c>
      <c r="F310" s="803"/>
      <c r="G310" s="707">
        <f>H310+I310</f>
        <v>0</v>
      </c>
      <c r="H310" s="706"/>
      <c r="I310" s="853"/>
    </row>
    <row r="311" spans="1:9" s="637" customFormat="1" ht="23.25" customHeight="1" thickBot="1" x14ac:dyDescent="0.3">
      <c r="A311" s="798">
        <v>2450</v>
      </c>
      <c r="B311" s="849" t="s">
        <v>72</v>
      </c>
      <c r="C311" s="825">
        <v>5</v>
      </c>
      <c r="D311" s="826">
        <v>0</v>
      </c>
      <c r="E311" s="827" t="s">
        <v>376</v>
      </c>
      <c r="F311" s="847" t="s">
        <v>377</v>
      </c>
      <c r="G311" s="707">
        <f>H311+I311</f>
        <v>646818.5</v>
      </c>
      <c r="H311" s="706">
        <f>H313+H327+H331+H335+H339</f>
        <v>200</v>
      </c>
      <c r="I311" s="853">
        <f>I313+I324+I318+I323+I339</f>
        <v>646618.5</v>
      </c>
    </row>
    <row r="312" spans="1:9" s="639" customFormat="1" ht="20.25" customHeight="1" thickBot="1" x14ac:dyDescent="0.3">
      <c r="A312" s="798"/>
      <c r="B312" s="824"/>
      <c r="C312" s="825"/>
      <c r="D312" s="826"/>
      <c r="E312" s="802" t="s">
        <v>807</v>
      </c>
      <c r="F312" s="829"/>
      <c r="G312" s="707"/>
      <c r="H312" s="706"/>
      <c r="I312" s="853"/>
    </row>
    <row r="313" spans="1:9" s="637" customFormat="1" ht="16.5" thickBot="1" x14ac:dyDescent="0.3">
      <c r="A313" s="798">
        <v>2451</v>
      </c>
      <c r="B313" s="851" t="s">
        <v>72</v>
      </c>
      <c r="C313" s="822">
        <v>5</v>
      </c>
      <c r="D313" s="823">
        <v>1</v>
      </c>
      <c r="E313" s="802" t="s">
        <v>378</v>
      </c>
      <c r="F313" s="835" t="s">
        <v>379</v>
      </c>
      <c r="G313" s="707">
        <f>H313+I313</f>
        <v>646818.5</v>
      </c>
      <c r="H313" s="706">
        <f>H317+H324+H315+H316</f>
        <v>200</v>
      </c>
      <c r="I313" s="853">
        <f>I317+I319</f>
        <v>646618.5</v>
      </c>
    </row>
    <row r="314" spans="1:9" s="637" customFormat="1" ht="24" customHeight="1" thickBot="1" x14ac:dyDescent="0.3">
      <c r="A314" s="798"/>
      <c r="B314" s="799"/>
      <c r="C314" s="822"/>
      <c r="D314" s="823"/>
      <c r="E314" s="802" t="s">
        <v>12</v>
      </c>
      <c r="F314" s="803"/>
      <c r="G314" s="622"/>
      <c r="H314" s="621"/>
      <c r="I314" s="622"/>
    </row>
    <row r="315" spans="1:9" s="637" customFormat="1" ht="19.5" hidden="1" customHeight="1" thickBot="1" x14ac:dyDescent="0.3">
      <c r="A315" s="798"/>
      <c r="B315" s="799"/>
      <c r="C315" s="822"/>
      <c r="D315" s="823"/>
      <c r="E315" s="802">
        <v>4264</v>
      </c>
      <c r="F315" s="803"/>
      <c r="G315" s="707">
        <f>H315</f>
        <v>0</v>
      </c>
      <c r="H315" s="706"/>
      <c r="I315" s="707"/>
    </row>
    <row r="316" spans="1:9" s="637" customFormat="1" ht="20.25" customHeight="1" thickBot="1" x14ac:dyDescent="0.3">
      <c r="A316" s="798"/>
      <c r="B316" s="799"/>
      <c r="C316" s="822"/>
      <c r="D316" s="823"/>
      <c r="E316" s="802">
        <v>4239</v>
      </c>
      <c r="F316" s="803"/>
      <c r="G316" s="707">
        <f>H316</f>
        <v>200</v>
      </c>
      <c r="H316" s="706">
        <v>200</v>
      </c>
      <c r="I316" s="707"/>
    </row>
    <row r="317" spans="1:9" s="637" customFormat="1" ht="18" customHeight="1" thickBot="1" x14ac:dyDescent="0.3">
      <c r="A317" s="798"/>
      <c r="B317" s="799"/>
      <c r="C317" s="822"/>
      <c r="D317" s="823"/>
      <c r="E317" s="802">
        <v>5113</v>
      </c>
      <c r="F317" s="803"/>
      <c r="G317" s="707">
        <f>H317+I317</f>
        <v>646618.5</v>
      </c>
      <c r="H317" s="706"/>
      <c r="I317" s="853">
        <v>646618.5</v>
      </c>
    </row>
    <row r="318" spans="1:9" s="637" customFormat="1" ht="21" hidden="1" customHeight="1" thickBot="1" x14ac:dyDescent="0.3">
      <c r="A318" s="798"/>
      <c r="B318" s="799"/>
      <c r="C318" s="822"/>
      <c r="D318" s="823"/>
      <c r="E318" s="802">
        <v>5129</v>
      </c>
      <c r="F318" s="803"/>
      <c r="G318" s="622">
        <f t="shared" ref="G318:G323" si="7">H318+I318</f>
        <v>0</v>
      </c>
      <c r="H318" s="621"/>
      <c r="I318" s="622"/>
    </row>
    <row r="319" spans="1:9" s="637" customFormat="1" ht="17.25" customHeight="1" thickBot="1" x14ac:dyDescent="0.3">
      <c r="A319" s="798"/>
      <c r="B319" s="799"/>
      <c r="C319" s="822"/>
      <c r="D319" s="823"/>
      <c r="E319" s="802">
        <v>5134</v>
      </c>
      <c r="F319" s="803"/>
      <c r="G319" s="707">
        <f t="shared" si="7"/>
        <v>0</v>
      </c>
      <c r="H319" s="706"/>
      <c r="I319" s="707"/>
    </row>
    <row r="320" spans="1:9" s="637" customFormat="1" ht="21" hidden="1" customHeight="1" thickBot="1" x14ac:dyDescent="0.3">
      <c r="A320" s="798"/>
      <c r="B320" s="799"/>
      <c r="C320" s="822"/>
      <c r="D320" s="823"/>
      <c r="E320" s="802"/>
      <c r="F320" s="803"/>
      <c r="G320" s="622">
        <f t="shared" si="7"/>
        <v>0</v>
      </c>
      <c r="H320" s="621"/>
      <c r="I320" s="622"/>
    </row>
    <row r="321" spans="1:9" s="637" customFormat="1" ht="21" hidden="1" customHeight="1" thickBot="1" x14ac:dyDescent="0.3">
      <c r="A321" s="798"/>
      <c r="B321" s="799"/>
      <c r="C321" s="822"/>
      <c r="D321" s="823"/>
      <c r="E321" s="802"/>
      <c r="F321" s="803"/>
      <c r="G321" s="622">
        <f t="shared" si="7"/>
        <v>0</v>
      </c>
      <c r="H321" s="621"/>
      <c r="I321" s="622"/>
    </row>
    <row r="322" spans="1:9" s="637" customFormat="1" ht="21" hidden="1" customHeight="1" thickBot="1" x14ac:dyDescent="0.3">
      <c r="A322" s="798"/>
      <c r="B322" s="799"/>
      <c r="C322" s="822"/>
      <c r="D322" s="823"/>
      <c r="E322" s="802"/>
      <c r="F322" s="803"/>
      <c r="G322" s="622">
        <f t="shared" si="7"/>
        <v>0</v>
      </c>
      <c r="H322" s="621"/>
      <c r="I322" s="622"/>
    </row>
    <row r="323" spans="1:9" s="637" customFormat="1" ht="20.25" hidden="1" customHeight="1" thickBot="1" x14ac:dyDescent="0.3">
      <c r="A323" s="798">
        <v>2452</v>
      </c>
      <c r="B323" s="799" t="s">
        <v>72</v>
      </c>
      <c r="C323" s="822">
        <v>5</v>
      </c>
      <c r="D323" s="823">
        <v>5</v>
      </c>
      <c r="E323" s="802" t="s">
        <v>955</v>
      </c>
      <c r="F323" s="803"/>
      <c r="G323" s="707">
        <f t="shared" si="7"/>
        <v>0</v>
      </c>
      <c r="H323" s="706"/>
      <c r="I323" s="707">
        <f>I325+I326</f>
        <v>0</v>
      </c>
    </row>
    <row r="324" spans="1:9" s="637" customFormat="1" ht="24" hidden="1" customHeight="1" thickBot="1" x14ac:dyDescent="0.3">
      <c r="A324" s="798"/>
      <c r="B324" s="799"/>
      <c r="C324" s="822"/>
      <c r="D324" s="823"/>
      <c r="E324" s="802">
        <v>5113</v>
      </c>
      <c r="F324" s="803"/>
      <c r="G324" s="707">
        <f>H324+I324</f>
        <v>0</v>
      </c>
      <c r="H324" s="706"/>
      <c r="I324" s="710"/>
    </row>
    <row r="325" spans="1:9" s="637" customFormat="1" ht="25.5" hidden="1" customHeight="1" thickBot="1" x14ac:dyDescent="0.3">
      <c r="A325" s="798"/>
      <c r="B325" s="799"/>
      <c r="C325" s="822"/>
      <c r="D325" s="823"/>
      <c r="E325" s="802">
        <v>5112</v>
      </c>
      <c r="F325" s="803"/>
      <c r="G325" s="707">
        <f>H325+I325</f>
        <v>0</v>
      </c>
      <c r="H325" s="706"/>
      <c r="I325" s="710"/>
    </row>
    <row r="326" spans="1:9" s="637" customFormat="1" ht="21.75" hidden="1" customHeight="1" thickBot="1" x14ac:dyDescent="0.3">
      <c r="A326" s="798"/>
      <c r="B326" s="799"/>
      <c r="C326" s="822"/>
      <c r="D326" s="823"/>
      <c r="E326" s="802">
        <v>5134</v>
      </c>
      <c r="F326" s="803"/>
      <c r="G326" s="707">
        <f>H326+I326</f>
        <v>0</v>
      </c>
      <c r="H326" s="706"/>
      <c r="I326" s="710"/>
    </row>
    <row r="327" spans="1:9" s="637" customFormat="1" ht="47.25" hidden="1" customHeight="1" outlineLevel="1" thickBot="1" x14ac:dyDescent="0.3">
      <c r="A327" s="798">
        <v>2452</v>
      </c>
      <c r="B327" s="851" t="s">
        <v>72</v>
      </c>
      <c r="C327" s="822">
        <v>5</v>
      </c>
      <c r="D327" s="823">
        <v>2</v>
      </c>
      <c r="E327" s="802" t="s">
        <v>380</v>
      </c>
      <c r="F327" s="835" t="s">
        <v>381</v>
      </c>
      <c r="G327" s="622">
        <f>H327+I327</f>
        <v>0</v>
      </c>
      <c r="H327" s="621">
        <f>H329+H330</f>
        <v>0</v>
      </c>
      <c r="I327" s="622">
        <f>I329+I330</f>
        <v>0</v>
      </c>
    </row>
    <row r="328" spans="1:9" s="637" customFormat="1" ht="47.25" hidden="1" customHeight="1" outlineLevel="1" thickBot="1" x14ac:dyDescent="0.3">
      <c r="A328" s="798"/>
      <c r="B328" s="799"/>
      <c r="C328" s="822"/>
      <c r="D328" s="823"/>
      <c r="E328" s="802" t="s">
        <v>12</v>
      </c>
      <c r="F328" s="803"/>
      <c r="G328" s="622"/>
      <c r="H328" s="621"/>
      <c r="I328" s="622"/>
    </row>
    <row r="329" spans="1:9" s="637" customFormat="1" ht="47.25" hidden="1" customHeight="1" outlineLevel="1" thickBot="1" x14ac:dyDescent="0.3">
      <c r="A329" s="798"/>
      <c r="B329" s="799"/>
      <c r="C329" s="822"/>
      <c r="D329" s="823"/>
      <c r="E329" s="802" t="s">
        <v>13</v>
      </c>
      <c r="F329" s="803"/>
      <c r="G329" s="622">
        <f>H329+I329</f>
        <v>0</v>
      </c>
      <c r="H329" s="621"/>
      <c r="I329" s="622"/>
    </row>
    <row r="330" spans="1:9" s="637" customFormat="1" ht="47.25" hidden="1" customHeight="1" outlineLevel="1" thickBot="1" x14ac:dyDescent="0.3">
      <c r="A330" s="798"/>
      <c r="B330" s="799"/>
      <c r="C330" s="822"/>
      <c r="D330" s="823"/>
      <c r="E330" s="802" t="s">
        <v>13</v>
      </c>
      <c r="F330" s="803"/>
      <c r="G330" s="622">
        <f>H330+I330</f>
        <v>0</v>
      </c>
      <c r="H330" s="621"/>
      <c r="I330" s="622"/>
    </row>
    <row r="331" spans="1:9" s="637" customFormat="1" ht="47.25" hidden="1" customHeight="1" outlineLevel="1" thickBot="1" x14ac:dyDescent="0.3">
      <c r="A331" s="798">
        <v>2453</v>
      </c>
      <c r="B331" s="851" t="s">
        <v>72</v>
      </c>
      <c r="C331" s="822">
        <v>5</v>
      </c>
      <c r="D331" s="823">
        <v>3</v>
      </c>
      <c r="E331" s="802" t="s">
        <v>382</v>
      </c>
      <c r="F331" s="835" t="s">
        <v>383</v>
      </c>
      <c r="G331" s="622">
        <f>H331+I331</f>
        <v>0</v>
      </c>
      <c r="H331" s="621">
        <f>H333+H334</f>
        <v>0</v>
      </c>
      <c r="I331" s="622">
        <f>I333+I334</f>
        <v>0</v>
      </c>
    </row>
    <row r="332" spans="1:9" s="637" customFormat="1" ht="47.25" hidden="1" customHeight="1" outlineLevel="1" thickBot="1" x14ac:dyDescent="0.3">
      <c r="A332" s="798"/>
      <c r="B332" s="799"/>
      <c r="C332" s="822"/>
      <c r="D332" s="823"/>
      <c r="E332" s="802" t="s">
        <v>12</v>
      </c>
      <c r="F332" s="803"/>
      <c r="G332" s="622"/>
      <c r="H332" s="621"/>
      <c r="I332" s="622"/>
    </row>
    <row r="333" spans="1:9" s="637" customFormat="1" ht="47.25" hidden="1" customHeight="1" outlineLevel="1" thickBot="1" x14ac:dyDescent="0.3">
      <c r="A333" s="798"/>
      <c r="B333" s="799"/>
      <c r="C333" s="822"/>
      <c r="D333" s="823"/>
      <c r="E333" s="802" t="s">
        <v>13</v>
      </c>
      <c r="F333" s="803"/>
      <c r="G333" s="622">
        <f>H333+I333</f>
        <v>0</v>
      </c>
      <c r="H333" s="621"/>
      <c r="I333" s="622"/>
    </row>
    <row r="334" spans="1:9" s="637" customFormat="1" ht="47.25" hidden="1" customHeight="1" outlineLevel="1" thickBot="1" x14ac:dyDescent="0.3">
      <c r="A334" s="798"/>
      <c r="B334" s="799"/>
      <c r="C334" s="822"/>
      <c r="D334" s="823"/>
      <c r="E334" s="802" t="s">
        <v>13</v>
      </c>
      <c r="F334" s="803"/>
      <c r="G334" s="622">
        <f>H334+I334</f>
        <v>0</v>
      </c>
      <c r="H334" s="621"/>
      <c r="I334" s="622"/>
    </row>
    <row r="335" spans="1:9" s="637" customFormat="1" ht="47.25" hidden="1" customHeight="1" outlineLevel="1" thickBot="1" x14ac:dyDescent="0.3">
      <c r="A335" s="798">
        <v>2454</v>
      </c>
      <c r="B335" s="851" t="s">
        <v>72</v>
      </c>
      <c r="C335" s="822">
        <v>5</v>
      </c>
      <c r="D335" s="823">
        <v>4</v>
      </c>
      <c r="E335" s="802" t="s">
        <v>384</v>
      </c>
      <c r="F335" s="835" t="s">
        <v>385</v>
      </c>
      <c r="G335" s="622">
        <f>H335+I335</f>
        <v>0</v>
      </c>
      <c r="H335" s="621">
        <f>H337+H338</f>
        <v>0</v>
      </c>
      <c r="I335" s="622">
        <f>I337+I338</f>
        <v>0</v>
      </c>
    </row>
    <row r="336" spans="1:9" s="637" customFormat="1" ht="47.25" hidden="1" customHeight="1" outlineLevel="1" thickBot="1" x14ac:dyDescent="0.3">
      <c r="A336" s="798"/>
      <c r="B336" s="799"/>
      <c r="C336" s="822"/>
      <c r="D336" s="823"/>
      <c r="E336" s="802" t="s">
        <v>12</v>
      </c>
      <c r="F336" s="803"/>
      <c r="G336" s="622"/>
      <c r="H336" s="621"/>
      <c r="I336" s="622"/>
    </row>
    <row r="337" spans="1:9" s="637" customFormat="1" ht="47.25" hidden="1" customHeight="1" outlineLevel="1" thickBot="1" x14ac:dyDescent="0.3">
      <c r="A337" s="798"/>
      <c r="B337" s="799"/>
      <c r="C337" s="822"/>
      <c r="D337" s="823"/>
      <c r="E337" s="802" t="s">
        <v>13</v>
      </c>
      <c r="F337" s="803"/>
      <c r="G337" s="622">
        <f>H337+I337</f>
        <v>0</v>
      </c>
      <c r="H337" s="621"/>
      <c r="I337" s="622"/>
    </row>
    <row r="338" spans="1:9" s="637" customFormat="1" ht="47.25" hidden="1" customHeight="1" outlineLevel="1" thickBot="1" x14ac:dyDescent="0.3">
      <c r="A338" s="798"/>
      <c r="B338" s="799"/>
      <c r="C338" s="822"/>
      <c r="D338" s="823"/>
      <c r="E338" s="802" t="s">
        <v>13</v>
      </c>
      <c r="F338" s="803"/>
      <c r="G338" s="622">
        <f>H338+I338</f>
        <v>0</v>
      </c>
      <c r="H338" s="621"/>
      <c r="I338" s="622"/>
    </row>
    <row r="339" spans="1:9" s="637" customFormat="1" ht="47.25" customHeight="1" outlineLevel="1" thickBot="1" x14ac:dyDescent="0.3">
      <c r="A339" s="798">
        <v>2455</v>
      </c>
      <c r="B339" s="851" t="s">
        <v>72</v>
      </c>
      <c r="C339" s="822">
        <v>5</v>
      </c>
      <c r="D339" s="823">
        <v>5</v>
      </c>
      <c r="E339" s="802" t="s">
        <v>386</v>
      </c>
      <c r="F339" s="835" t="s">
        <v>387</v>
      </c>
      <c r="G339" s="707">
        <f>H339+I339</f>
        <v>0</v>
      </c>
      <c r="H339" s="706">
        <f>H341+H342</f>
        <v>0</v>
      </c>
      <c r="I339" s="707">
        <f>I341+I342</f>
        <v>0</v>
      </c>
    </row>
    <row r="340" spans="1:9" s="637" customFormat="1" ht="27.75" customHeight="1" outlineLevel="1" thickBot="1" x14ac:dyDescent="0.3">
      <c r="A340" s="798"/>
      <c r="B340" s="799"/>
      <c r="C340" s="822"/>
      <c r="D340" s="823"/>
      <c r="E340" s="802" t="s">
        <v>12</v>
      </c>
      <c r="F340" s="803"/>
      <c r="G340" s="707"/>
      <c r="H340" s="706"/>
      <c r="I340" s="707"/>
    </row>
    <row r="341" spans="1:9" s="637" customFormat="1" ht="24" customHeight="1" outlineLevel="1" thickBot="1" x14ac:dyDescent="0.3">
      <c r="A341" s="798"/>
      <c r="B341" s="799"/>
      <c r="C341" s="822"/>
      <c r="D341" s="823"/>
      <c r="E341" s="802">
        <v>5112</v>
      </c>
      <c r="F341" s="803"/>
      <c r="G341" s="707">
        <f>H341+I341</f>
        <v>0</v>
      </c>
      <c r="H341" s="706"/>
      <c r="I341" s="707"/>
    </row>
    <row r="342" spans="1:9" s="637" customFormat="1" ht="18.75" customHeight="1" outlineLevel="1" thickBot="1" x14ac:dyDescent="0.3">
      <c r="A342" s="798"/>
      <c r="B342" s="799"/>
      <c r="C342" s="822"/>
      <c r="D342" s="823"/>
      <c r="E342" s="802">
        <v>5134</v>
      </c>
      <c r="F342" s="803"/>
      <c r="G342" s="707">
        <f>H342+I342</f>
        <v>0</v>
      </c>
      <c r="H342" s="706"/>
      <c r="I342" s="707"/>
    </row>
    <row r="343" spans="1:9" s="637" customFormat="1" ht="32.25" customHeight="1" outlineLevel="1" thickBot="1" x14ac:dyDescent="0.3">
      <c r="A343" s="798">
        <v>2460</v>
      </c>
      <c r="B343" s="849" t="s">
        <v>72</v>
      </c>
      <c r="C343" s="825">
        <v>6</v>
      </c>
      <c r="D343" s="826">
        <v>0</v>
      </c>
      <c r="E343" s="827" t="s">
        <v>388</v>
      </c>
      <c r="F343" s="829" t="s">
        <v>389</v>
      </c>
      <c r="G343" s="622">
        <f>H343+I343</f>
        <v>0</v>
      </c>
      <c r="H343" s="621">
        <f>H345</f>
        <v>0</v>
      </c>
      <c r="I343" s="622">
        <f>I345</f>
        <v>0</v>
      </c>
    </row>
    <row r="344" spans="1:9" s="639" customFormat="1" ht="47.25" hidden="1" customHeight="1" outlineLevel="1" thickBot="1" x14ac:dyDescent="0.3">
      <c r="A344" s="798"/>
      <c r="B344" s="824"/>
      <c r="C344" s="825"/>
      <c r="D344" s="826"/>
      <c r="E344" s="802" t="s">
        <v>807</v>
      </c>
      <c r="F344" s="829"/>
      <c r="G344" s="622"/>
      <c r="H344" s="621"/>
      <c r="I344" s="622"/>
    </row>
    <row r="345" spans="1:9" s="637" customFormat="1" ht="47.25" hidden="1" customHeight="1" outlineLevel="1" thickBot="1" x14ac:dyDescent="0.3">
      <c r="A345" s="798">
        <v>2461</v>
      </c>
      <c r="B345" s="851" t="s">
        <v>72</v>
      </c>
      <c r="C345" s="822">
        <v>6</v>
      </c>
      <c r="D345" s="823">
        <v>1</v>
      </c>
      <c r="E345" s="802" t="s">
        <v>390</v>
      </c>
      <c r="F345" s="835" t="s">
        <v>389</v>
      </c>
      <c r="G345" s="622">
        <f>H345+I345</f>
        <v>0</v>
      </c>
      <c r="H345" s="621">
        <f>H347+H348</f>
        <v>0</v>
      </c>
      <c r="I345" s="622">
        <f>I347+I348</f>
        <v>0</v>
      </c>
    </row>
    <row r="346" spans="1:9" s="637" customFormat="1" ht="47.25" hidden="1" customHeight="1" outlineLevel="1" thickBot="1" x14ac:dyDescent="0.3">
      <c r="A346" s="798"/>
      <c r="B346" s="799"/>
      <c r="C346" s="822"/>
      <c r="D346" s="823"/>
      <c r="E346" s="802" t="s">
        <v>12</v>
      </c>
      <c r="F346" s="803"/>
      <c r="G346" s="622"/>
      <c r="H346" s="621"/>
      <c r="I346" s="622"/>
    </row>
    <row r="347" spans="1:9" s="637" customFormat="1" ht="47.25" hidden="1" customHeight="1" outlineLevel="1" thickBot="1" x14ac:dyDescent="0.3">
      <c r="A347" s="798"/>
      <c r="B347" s="799"/>
      <c r="C347" s="822"/>
      <c r="D347" s="823"/>
      <c r="E347" s="802"/>
      <c r="F347" s="803"/>
      <c r="G347" s="622">
        <f>H347+I347</f>
        <v>0</v>
      </c>
      <c r="H347" s="621"/>
      <c r="I347" s="622"/>
    </row>
    <row r="348" spans="1:9" s="637" customFormat="1" ht="47.25" hidden="1" customHeight="1" outlineLevel="1" thickBot="1" x14ac:dyDescent="0.3">
      <c r="A348" s="798"/>
      <c r="B348" s="799"/>
      <c r="C348" s="822"/>
      <c r="D348" s="823"/>
      <c r="E348" s="802" t="s">
        <v>13</v>
      </c>
      <c r="F348" s="803"/>
      <c r="G348" s="622">
        <f>H348+I348</f>
        <v>0</v>
      </c>
      <c r="H348" s="621"/>
      <c r="I348" s="622"/>
    </row>
    <row r="349" spans="1:9" s="637" customFormat="1" ht="47.25" customHeight="1" outlineLevel="1" thickBot="1" x14ac:dyDescent="0.3">
      <c r="A349" s="798">
        <v>2470</v>
      </c>
      <c r="B349" s="849" t="s">
        <v>72</v>
      </c>
      <c r="C349" s="825">
        <v>7</v>
      </c>
      <c r="D349" s="826">
        <v>0</v>
      </c>
      <c r="E349" s="827" t="s">
        <v>391</v>
      </c>
      <c r="F349" s="847" t="s">
        <v>392</v>
      </c>
      <c r="G349" s="622">
        <f>H349+I349</f>
        <v>0</v>
      </c>
      <c r="H349" s="621">
        <f>H351+H355+H359+H363</f>
        <v>0</v>
      </c>
      <c r="I349" s="622">
        <f>I351+I355+I359+I363</f>
        <v>0</v>
      </c>
    </row>
    <row r="350" spans="1:9" s="639" customFormat="1" ht="47.25" customHeight="1" outlineLevel="1" thickBot="1" x14ac:dyDescent="0.3">
      <c r="A350" s="798"/>
      <c r="B350" s="824"/>
      <c r="C350" s="825"/>
      <c r="D350" s="826"/>
      <c r="E350" s="802" t="s">
        <v>807</v>
      </c>
      <c r="F350" s="829"/>
      <c r="G350" s="622"/>
      <c r="H350" s="621"/>
      <c r="I350" s="622"/>
    </row>
    <row r="351" spans="1:9" s="637" customFormat="1" ht="47.25" customHeight="1" outlineLevel="1" thickBot="1" x14ac:dyDescent="0.3">
      <c r="A351" s="798">
        <v>2471</v>
      </c>
      <c r="B351" s="851" t="s">
        <v>72</v>
      </c>
      <c r="C351" s="822">
        <v>7</v>
      </c>
      <c r="D351" s="823">
        <v>1</v>
      </c>
      <c r="E351" s="802" t="s">
        <v>393</v>
      </c>
      <c r="F351" s="835" t="s">
        <v>394</v>
      </c>
      <c r="G351" s="622">
        <f>H351+I351</f>
        <v>0</v>
      </c>
      <c r="H351" s="621">
        <f>H353+H354</f>
        <v>0</v>
      </c>
      <c r="I351" s="622">
        <f>I353+I354</f>
        <v>0</v>
      </c>
    </row>
    <row r="352" spans="1:9" s="637" customFormat="1" ht="47.25" customHeight="1" outlineLevel="1" thickBot="1" x14ac:dyDescent="0.3">
      <c r="A352" s="798"/>
      <c r="B352" s="799"/>
      <c r="C352" s="822"/>
      <c r="D352" s="823"/>
      <c r="E352" s="802" t="s">
        <v>12</v>
      </c>
      <c r="F352" s="803"/>
      <c r="G352" s="622"/>
      <c r="H352" s="621"/>
      <c r="I352" s="622"/>
    </row>
    <row r="353" spans="1:9" s="637" customFormat="1" ht="29.25" customHeight="1" outlineLevel="1" thickBot="1" x14ac:dyDescent="0.3">
      <c r="A353" s="798"/>
      <c r="B353" s="799"/>
      <c r="C353" s="822"/>
      <c r="D353" s="823"/>
      <c r="E353" s="802" t="s">
        <v>13</v>
      </c>
      <c r="F353" s="803"/>
      <c r="G353" s="622">
        <f>H353+I353</f>
        <v>0</v>
      </c>
      <c r="H353" s="621"/>
      <c r="I353" s="622"/>
    </row>
    <row r="354" spans="1:9" s="637" customFormat="1" ht="47.25" hidden="1" customHeight="1" outlineLevel="1" thickBot="1" x14ac:dyDescent="0.3">
      <c r="A354" s="798"/>
      <c r="B354" s="799"/>
      <c r="C354" s="822"/>
      <c r="D354" s="823"/>
      <c r="E354" s="802" t="s">
        <v>13</v>
      </c>
      <c r="F354" s="803"/>
      <c r="G354" s="622">
        <f>H354+I354</f>
        <v>0</v>
      </c>
      <c r="H354" s="621"/>
      <c r="I354" s="622"/>
    </row>
    <row r="355" spans="1:9" s="637" customFormat="1" ht="47.25" hidden="1" customHeight="1" outlineLevel="1" thickBot="1" x14ac:dyDescent="0.3">
      <c r="A355" s="798">
        <v>2472</v>
      </c>
      <c r="B355" s="851" t="s">
        <v>72</v>
      </c>
      <c r="C355" s="822">
        <v>7</v>
      </c>
      <c r="D355" s="823">
        <v>2</v>
      </c>
      <c r="E355" s="802" t="s">
        <v>395</v>
      </c>
      <c r="F355" s="858" t="s">
        <v>396</v>
      </c>
      <c r="G355" s="622">
        <f>H355+I355</f>
        <v>0</v>
      </c>
      <c r="H355" s="621">
        <f>H357+H358</f>
        <v>0</v>
      </c>
      <c r="I355" s="622">
        <f>I357+I358</f>
        <v>0</v>
      </c>
    </row>
    <row r="356" spans="1:9" s="637" customFormat="1" ht="30" customHeight="1" outlineLevel="1" thickBot="1" x14ac:dyDescent="0.3">
      <c r="A356" s="798"/>
      <c r="B356" s="799"/>
      <c r="C356" s="822"/>
      <c r="D356" s="823"/>
      <c r="E356" s="802" t="s">
        <v>12</v>
      </c>
      <c r="F356" s="803"/>
      <c r="G356" s="622"/>
      <c r="H356" s="621"/>
      <c r="I356" s="622"/>
    </row>
    <row r="357" spans="1:9" s="637" customFormat="1" ht="47.25" hidden="1" customHeight="1" outlineLevel="1" thickBot="1" x14ac:dyDescent="0.3">
      <c r="A357" s="798"/>
      <c r="B357" s="799"/>
      <c r="C357" s="822"/>
      <c r="D357" s="823"/>
      <c r="E357" s="802" t="s">
        <v>13</v>
      </c>
      <c r="F357" s="803"/>
      <c r="G357" s="622">
        <f>H357+I357</f>
        <v>0</v>
      </c>
      <c r="H357" s="621"/>
      <c r="I357" s="622"/>
    </row>
    <row r="358" spans="1:9" s="637" customFormat="1" ht="47.25" hidden="1" customHeight="1" outlineLevel="1" thickBot="1" x14ac:dyDescent="0.3">
      <c r="A358" s="798"/>
      <c r="B358" s="799"/>
      <c r="C358" s="822"/>
      <c r="D358" s="823"/>
      <c r="E358" s="802" t="s">
        <v>13</v>
      </c>
      <c r="F358" s="803"/>
      <c r="G358" s="622">
        <f>H358+I358</f>
        <v>0</v>
      </c>
      <c r="H358" s="621"/>
      <c r="I358" s="622"/>
    </row>
    <row r="359" spans="1:9" s="637" customFormat="1" ht="47.25" hidden="1" customHeight="1" outlineLevel="1" thickBot="1" x14ac:dyDescent="0.3">
      <c r="A359" s="798">
        <v>2473</v>
      </c>
      <c r="B359" s="851" t="s">
        <v>72</v>
      </c>
      <c r="C359" s="822">
        <v>7</v>
      </c>
      <c r="D359" s="823">
        <v>3</v>
      </c>
      <c r="E359" s="802" t="s">
        <v>397</v>
      </c>
      <c r="F359" s="835" t="s">
        <v>398</v>
      </c>
      <c r="G359" s="622">
        <f>H359+I359</f>
        <v>0</v>
      </c>
      <c r="H359" s="621">
        <f>H361+H362</f>
        <v>0</v>
      </c>
      <c r="I359" s="622">
        <f>I361+I362</f>
        <v>0</v>
      </c>
    </row>
    <row r="360" spans="1:9" s="637" customFormat="1" ht="47.25" hidden="1" customHeight="1" outlineLevel="1" thickBot="1" x14ac:dyDescent="0.3">
      <c r="A360" s="798"/>
      <c r="B360" s="799"/>
      <c r="C360" s="822"/>
      <c r="D360" s="823"/>
      <c r="E360" s="802" t="s">
        <v>12</v>
      </c>
      <c r="F360" s="803"/>
      <c r="G360" s="622"/>
      <c r="H360" s="621"/>
      <c r="I360" s="622"/>
    </row>
    <row r="361" spans="1:9" s="637" customFormat="1" ht="47.25" hidden="1" customHeight="1" outlineLevel="1" thickBot="1" x14ac:dyDescent="0.3">
      <c r="A361" s="798"/>
      <c r="B361" s="799"/>
      <c r="C361" s="822"/>
      <c r="D361" s="823"/>
      <c r="E361" s="802" t="s">
        <v>13</v>
      </c>
      <c r="F361" s="803"/>
      <c r="G361" s="622">
        <f>H361+I361</f>
        <v>0</v>
      </c>
      <c r="H361" s="621"/>
      <c r="I361" s="622"/>
    </row>
    <row r="362" spans="1:9" s="637" customFormat="1" ht="47.25" hidden="1" customHeight="1" outlineLevel="1" thickBot="1" x14ac:dyDescent="0.3">
      <c r="A362" s="798"/>
      <c r="B362" s="799"/>
      <c r="C362" s="822"/>
      <c r="D362" s="823"/>
      <c r="E362" s="802" t="s">
        <v>13</v>
      </c>
      <c r="F362" s="803"/>
      <c r="G362" s="622">
        <f>H362+I362</f>
        <v>0</v>
      </c>
      <c r="H362" s="621"/>
      <c r="I362" s="622"/>
    </row>
    <row r="363" spans="1:9" s="637" customFormat="1" ht="24.75" customHeight="1" outlineLevel="1" thickBot="1" x14ac:dyDescent="0.3">
      <c r="A363" s="798">
        <v>2474</v>
      </c>
      <c r="B363" s="851" t="s">
        <v>72</v>
      </c>
      <c r="C363" s="822">
        <v>7</v>
      </c>
      <c r="D363" s="823">
        <v>4</v>
      </c>
      <c r="E363" s="802" t="s">
        <v>399</v>
      </c>
      <c r="F363" s="803" t="s">
        <v>400</v>
      </c>
      <c r="G363" s="622">
        <f>H363+I363</f>
        <v>0</v>
      </c>
      <c r="H363" s="621">
        <f>H365+H366</f>
        <v>0</v>
      </c>
      <c r="I363" s="622">
        <f>I365+I366</f>
        <v>0</v>
      </c>
    </row>
    <row r="364" spans="1:9" s="637" customFormat="1" ht="47.25" hidden="1" customHeight="1" outlineLevel="1" thickBot="1" x14ac:dyDescent="0.3">
      <c r="A364" s="798"/>
      <c r="B364" s="799"/>
      <c r="C364" s="822"/>
      <c r="D364" s="823"/>
      <c r="E364" s="802" t="s">
        <v>12</v>
      </c>
      <c r="F364" s="803"/>
      <c r="G364" s="622"/>
      <c r="H364" s="621"/>
      <c r="I364" s="622"/>
    </row>
    <row r="365" spans="1:9" s="637" customFormat="1" ht="47.25" hidden="1" customHeight="1" outlineLevel="1" thickBot="1" x14ac:dyDescent="0.3">
      <c r="A365" s="798"/>
      <c r="B365" s="799"/>
      <c r="C365" s="822"/>
      <c r="D365" s="823"/>
      <c r="E365" s="802" t="s">
        <v>13</v>
      </c>
      <c r="F365" s="803"/>
      <c r="G365" s="622">
        <f>H365+I365</f>
        <v>0</v>
      </c>
      <c r="H365" s="621"/>
      <c r="I365" s="622"/>
    </row>
    <row r="366" spans="1:9" s="637" customFormat="1" ht="47.25" hidden="1" customHeight="1" outlineLevel="1" thickBot="1" x14ac:dyDescent="0.3">
      <c r="A366" s="798"/>
      <c r="B366" s="799"/>
      <c r="C366" s="822"/>
      <c r="D366" s="823"/>
      <c r="E366" s="802" t="s">
        <v>13</v>
      </c>
      <c r="F366" s="803"/>
      <c r="G366" s="622">
        <f>H366+I366</f>
        <v>0</v>
      </c>
      <c r="H366" s="621"/>
      <c r="I366" s="622"/>
    </row>
    <row r="367" spans="1:9" s="637" customFormat="1" ht="47.25" hidden="1" customHeight="1" outlineLevel="1" thickBot="1" x14ac:dyDescent="0.3">
      <c r="A367" s="798">
        <v>2480</v>
      </c>
      <c r="B367" s="849" t="s">
        <v>72</v>
      </c>
      <c r="C367" s="825">
        <v>8</v>
      </c>
      <c r="D367" s="826">
        <v>0</v>
      </c>
      <c r="E367" s="827" t="s">
        <v>401</v>
      </c>
      <c r="F367" s="829" t="s">
        <v>402</v>
      </c>
      <c r="G367" s="622">
        <f>H367+I367</f>
        <v>0</v>
      </c>
      <c r="H367" s="621">
        <f>H369+H373+H377+H381</f>
        <v>0</v>
      </c>
      <c r="I367" s="622">
        <f>I369+I373+I377+I381</f>
        <v>0</v>
      </c>
    </row>
    <row r="368" spans="1:9" s="639" customFormat="1" ht="47.25" hidden="1" customHeight="1" outlineLevel="1" thickBot="1" x14ac:dyDescent="0.3">
      <c r="A368" s="798"/>
      <c r="B368" s="824"/>
      <c r="C368" s="825"/>
      <c r="D368" s="826"/>
      <c r="E368" s="802" t="s">
        <v>807</v>
      </c>
      <c r="F368" s="829"/>
      <c r="G368" s="622"/>
      <c r="H368" s="621"/>
      <c r="I368" s="622"/>
    </row>
    <row r="369" spans="1:9" s="637" customFormat="1" ht="39.75" customHeight="1" outlineLevel="1" thickBot="1" x14ac:dyDescent="0.3">
      <c r="A369" s="798">
        <v>2481</v>
      </c>
      <c r="B369" s="851" t="s">
        <v>72</v>
      </c>
      <c r="C369" s="822">
        <v>8</v>
      </c>
      <c r="D369" s="823">
        <v>1</v>
      </c>
      <c r="E369" s="802" t="s">
        <v>403</v>
      </c>
      <c r="F369" s="835" t="s">
        <v>404</v>
      </c>
      <c r="G369" s="622">
        <f>H369+I369</f>
        <v>0</v>
      </c>
      <c r="H369" s="621">
        <f>H371+H372</f>
        <v>0</v>
      </c>
      <c r="I369" s="622">
        <f>I371+I372</f>
        <v>0</v>
      </c>
    </row>
    <row r="370" spans="1:9" s="637" customFormat="1" ht="47.25" hidden="1" customHeight="1" outlineLevel="1" thickBot="1" x14ac:dyDescent="0.3">
      <c r="A370" s="798"/>
      <c r="B370" s="799"/>
      <c r="C370" s="822"/>
      <c r="D370" s="823"/>
      <c r="E370" s="802" t="s">
        <v>12</v>
      </c>
      <c r="F370" s="803"/>
      <c r="G370" s="622"/>
      <c r="H370" s="621"/>
      <c r="I370" s="622"/>
    </row>
    <row r="371" spans="1:9" s="637" customFormat="1" ht="47.25" hidden="1" customHeight="1" outlineLevel="1" thickBot="1" x14ac:dyDescent="0.3">
      <c r="A371" s="798"/>
      <c r="B371" s="799"/>
      <c r="C371" s="822"/>
      <c r="D371" s="823"/>
      <c r="E371" s="802" t="s">
        <v>13</v>
      </c>
      <c r="F371" s="803"/>
      <c r="G371" s="622">
        <f>H371+I371</f>
        <v>0</v>
      </c>
      <c r="H371" s="621"/>
      <c r="I371" s="622"/>
    </row>
    <row r="372" spans="1:9" s="637" customFormat="1" ht="47.25" hidden="1" customHeight="1" outlineLevel="1" thickBot="1" x14ac:dyDescent="0.3">
      <c r="A372" s="798"/>
      <c r="B372" s="799"/>
      <c r="C372" s="822"/>
      <c r="D372" s="823"/>
      <c r="E372" s="802" t="s">
        <v>13</v>
      </c>
      <c r="F372" s="803"/>
      <c r="G372" s="622">
        <f>H372+I372</f>
        <v>0</v>
      </c>
      <c r="H372" s="621"/>
      <c r="I372" s="622"/>
    </row>
    <row r="373" spans="1:9" s="637" customFormat="1" ht="38.25" customHeight="1" outlineLevel="1" thickBot="1" x14ac:dyDescent="0.3">
      <c r="A373" s="798">
        <v>2482</v>
      </c>
      <c r="B373" s="851" t="s">
        <v>72</v>
      </c>
      <c r="C373" s="822">
        <v>8</v>
      </c>
      <c r="D373" s="823">
        <v>2</v>
      </c>
      <c r="E373" s="802" t="s">
        <v>405</v>
      </c>
      <c r="F373" s="835" t="s">
        <v>406</v>
      </c>
      <c r="G373" s="622">
        <f>H373+I373</f>
        <v>0</v>
      </c>
      <c r="H373" s="621">
        <f>H375+H376</f>
        <v>0</v>
      </c>
      <c r="I373" s="622">
        <f>I375+I376</f>
        <v>0</v>
      </c>
    </row>
    <row r="374" spans="1:9" s="637" customFormat="1" ht="47.25" hidden="1" customHeight="1" outlineLevel="1" thickBot="1" x14ac:dyDescent="0.3">
      <c r="A374" s="798"/>
      <c r="B374" s="799"/>
      <c r="C374" s="822"/>
      <c r="D374" s="823"/>
      <c r="E374" s="802" t="s">
        <v>12</v>
      </c>
      <c r="F374" s="803"/>
      <c r="G374" s="622"/>
      <c r="H374" s="621"/>
      <c r="I374" s="622"/>
    </row>
    <row r="375" spans="1:9" s="637" customFormat="1" ht="47.25" hidden="1" customHeight="1" outlineLevel="1" thickBot="1" x14ac:dyDescent="0.3">
      <c r="A375" s="798"/>
      <c r="B375" s="799"/>
      <c r="C375" s="822"/>
      <c r="D375" s="823"/>
      <c r="E375" s="802" t="s">
        <v>13</v>
      </c>
      <c r="F375" s="803"/>
      <c r="G375" s="622">
        <f>H375+I375</f>
        <v>0</v>
      </c>
      <c r="H375" s="621"/>
      <c r="I375" s="622"/>
    </row>
    <row r="376" spans="1:9" s="637" customFormat="1" ht="47.25" hidden="1" customHeight="1" outlineLevel="1" thickBot="1" x14ac:dyDescent="0.3">
      <c r="A376" s="798"/>
      <c r="B376" s="799"/>
      <c r="C376" s="822"/>
      <c r="D376" s="823"/>
      <c r="E376" s="802" t="s">
        <v>13</v>
      </c>
      <c r="F376" s="803"/>
      <c r="G376" s="622">
        <f>H376+I376</f>
        <v>0</v>
      </c>
      <c r="H376" s="621"/>
      <c r="I376" s="622"/>
    </row>
    <row r="377" spans="1:9" s="637" customFormat="1" ht="37.5" customHeight="1" outlineLevel="1" thickBot="1" x14ac:dyDescent="0.3">
      <c r="A377" s="798">
        <v>2483</v>
      </c>
      <c r="B377" s="851" t="s">
        <v>72</v>
      </c>
      <c r="C377" s="822">
        <v>8</v>
      </c>
      <c r="D377" s="823">
        <v>3</v>
      </c>
      <c r="E377" s="802" t="s">
        <v>407</v>
      </c>
      <c r="F377" s="835" t="s">
        <v>408</v>
      </c>
      <c r="G377" s="622">
        <f>H377+I377</f>
        <v>0</v>
      </c>
      <c r="H377" s="621">
        <f>H379+H380</f>
        <v>0</v>
      </c>
      <c r="I377" s="622">
        <f>I379+I380</f>
        <v>0</v>
      </c>
    </row>
    <row r="378" spans="1:9" s="637" customFormat="1" ht="47.25" hidden="1" customHeight="1" outlineLevel="1" thickBot="1" x14ac:dyDescent="0.3">
      <c r="A378" s="798"/>
      <c r="B378" s="799"/>
      <c r="C378" s="822"/>
      <c r="D378" s="823"/>
      <c r="E378" s="802" t="s">
        <v>12</v>
      </c>
      <c r="F378" s="803"/>
      <c r="G378" s="622"/>
      <c r="H378" s="621"/>
      <c r="I378" s="622"/>
    </row>
    <row r="379" spans="1:9" s="637" customFormat="1" ht="47.25" hidden="1" customHeight="1" outlineLevel="1" thickBot="1" x14ac:dyDescent="0.3">
      <c r="A379" s="798"/>
      <c r="B379" s="799"/>
      <c r="C379" s="822"/>
      <c r="D379" s="823"/>
      <c r="E379" s="802" t="s">
        <v>13</v>
      </c>
      <c r="F379" s="803"/>
      <c r="G379" s="622">
        <f>H379+I379</f>
        <v>0</v>
      </c>
      <c r="H379" s="621"/>
      <c r="I379" s="622"/>
    </row>
    <row r="380" spans="1:9" s="637" customFormat="1" ht="47.25" hidden="1" customHeight="1" outlineLevel="1" thickBot="1" x14ac:dyDescent="0.3">
      <c r="A380" s="798"/>
      <c r="B380" s="799"/>
      <c r="C380" s="822"/>
      <c r="D380" s="823"/>
      <c r="E380" s="802" t="s">
        <v>13</v>
      </c>
      <c r="F380" s="803"/>
      <c r="G380" s="622">
        <f>H380+I380</f>
        <v>0</v>
      </c>
      <c r="H380" s="621"/>
      <c r="I380" s="622"/>
    </row>
    <row r="381" spans="1:9" s="637" customFormat="1" ht="36" customHeight="1" outlineLevel="1" thickBot="1" x14ac:dyDescent="0.3">
      <c r="A381" s="798">
        <v>2484</v>
      </c>
      <c r="B381" s="851" t="s">
        <v>72</v>
      </c>
      <c r="C381" s="822">
        <v>8</v>
      </c>
      <c r="D381" s="823">
        <v>4</v>
      </c>
      <c r="E381" s="802" t="s">
        <v>409</v>
      </c>
      <c r="F381" s="835" t="s">
        <v>410</v>
      </c>
      <c r="G381" s="622">
        <f>H381+I381</f>
        <v>0</v>
      </c>
      <c r="H381" s="621">
        <f>H383+H384</f>
        <v>0</v>
      </c>
      <c r="I381" s="622">
        <f>I383+I384</f>
        <v>0</v>
      </c>
    </row>
    <row r="382" spans="1:9" s="637" customFormat="1" ht="47.25" hidden="1" customHeight="1" outlineLevel="1" thickBot="1" x14ac:dyDescent="0.3">
      <c r="A382" s="798"/>
      <c r="B382" s="799"/>
      <c r="C382" s="822"/>
      <c r="D382" s="823"/>
      <c r="E382" s="802" t="s">
        <v>12</v>
      </c>
      <c r="F382" s="803"/>
      <c r="G382" s="622"/>
      <c r="H382" s="621"/>
      <c r="I382" s="622"/>
    </row>
    <row r="383" spans="1:9" s="637" customFormat="1" ht="47.25" hidden="1" customHeight="1" outlineLevel="1" thickBot="1" x14ac:dyDescent="0.3">
      <c r="A383" s="798"/>
      <c r="B383" s="799"/>
      <c r="C383" s="822"/>
      <c r="D383" s="823"/>
      <c r="E383" s="802" t="s">
        <v>13</v>
      </c>
      <c r="F383" s="803"/>
      <c r="G383" s="622">
        <f>H383+I383</f>
        <v>0</v>
      </c>
      <c r="H383" s="621"/>
      <c r="I383" s="622"/>
    </row>
    <row r="384" spans="1:9" s="637" customFormat="1" ht="47.25" hidden="1" customHeight="1" outlineLevel="1" thickBot="1" x14ac:dyDescent="0.3">
      <c r="A384" s="798"/>
      <c r="B384" s="799"/>
      <c r="C384" s="822"/>
      <c r="D384" s="823"/>
      <c r="E384" s="802" t="s">
        <v>13</v>
      </c>
      <c r="F384" s="803"/>
      <c r="G384" s="622">
        <f>H384+I384</f>
        <v>0</v>
      </c>
      <c r="H384" s="621"/>
      <c r="I384" s="622"/>
    </row>
    <row r="385" spans="1:9" s="637" customFormat="1" ht="47.25" customHeight="1" outlineLevel="1" thickBot="1" x14ac:dyDescent="0.3">
      <c r="A385" s="798">
        <v>2490</v>
      </c>
      <c r="B385" s="849" t="s">
        <v>72</v>
      </c>
      <c r="C385" s="825">
        <v>9</v>
      </c>
      <c r="D385" s="826">
        <v>0</v>
      </c>
      <c r="E385" s="827" t="s">
        <v>417</v>
      </c>
      <c r="F385" s="829" t="s">
        <v>418</v>
      </c>
      <c r="G385" s="707">
        <f>H385+I385</f>
        <v>-600000</v>
      </c>
      <c r="H385" s="706">
        <f>H387</f>
        <v>0</v>
      </c>
      <c r="I385" s="707">
        <f>I387</f>
        <v>-600000</v>
      </c>
    </row>
    <row r="386" spans="1:9" s="639" customFormat="1" ht="16.5" outlineLevel="1" thickBot="1" x14ac:dyDescent="0.3">
      <c r="A386" s="798"/>
      <c r="B386" s="824"/>
      <c r="C386" s="825"/>
      <c r="D386" s="826"/>
      <c r="E386" s="802" t="s">
        <v>807</v>
      </c>
      <c r="F386" s="829"/>
      <c r="G386" s="707"/>
      <c r="H386" s="706"/>
      <c r="I386" s="707"/>
    </row>
    <row r="387" spans="1:9" s="637" customFormat="1" ht="16.5" outlineLevel="1" thickBot="1" x14ac:dyDescent="0.3">
      <c r="A387" s="798">
        <v>2491</v>
      </c>
      <c r="B387" s="851" t="s">
        <v>72</v>
      </c>
      <c r="C387" s="822">
        <v>9</v>
      </c>
      <c r="D387" s="823">
        <v>1</v>
      </c>
      <c r="E387" s="802" t="s">
        <v>799</v>
      </c>
      <c r="F387" s="835" t="s">
        <v>419</v>
      </c>
      <c r="G387" s="707">
        <f>H387+I387</f>
        <v>-600000</v>
      </c>
      <c r="H387" s="706">
        <f>H389+H390</f>
        <v>0</v>
      </c>
      <c r="I387" s="707">
        <f>I389+I390</f>
        <v>-600000</v>
      </c>
    </row>
    <row r="388" spans="1:9" s="637" customFormat="1" ht="26.25" customHeight="1" outlineLevel="1" thickBot="1" x14ac:dyDescent="0.3">
      <c r="A388" s="798"/>
      <c r="B388" s="799"/>
      <c r="C388" s="822"/>
      <c r="D388" s="823"/>
      <c r="E388" s="802" t="s">
        <v>12</v>
      </c>
      <c r="F388" s="803"/>
      <c r="G388" s="707"/>
      <c r="H388" s="706"/>
      <c r="I388" s="707"/>
    </row>
    <row r="389" spans="1:9" s="637" customFormat="1" ht="15" customHeight="1" outlineLevel="1" thickBot="1" x14ac:dyDescent="0.3">
      <c r="A389" s="798"/>
      <c r="B389" s="799"/>
      <c r="C389" s="822"/>
      <c r="D389" s="823"/>
      <c r="E389" s="802">
        <v>6501</v>
      </c>
      <c r="F389" s="803"/>
      <c r="G389" s="707">
        <f>H389+I389</f>
        <v>-600000</v>
      </c>
      <c r="H389" s="706"/>
      <c r="I389" s="707">
        <f>Sheet3!F226</f>
        <v>-600000</v>
      </c>
    </row>
    <row r="390" spans="1:9" s="637" customFormat="1" ht="16.5" hidden="1" outlineLevel="1" thickBot="1" x14ac:dyDescent="0.3">
      <c r="A390" s="798"/>
      <c r="B390" s="799"/>
      <c r="C390" s="822"/>
      <c r="D390" s="823"/>
      <c r="E390" s="802" t="s">
        <v>13</v>
      </c>
      <c r="F390" s="803"/>
      <c r="G390" s="622">
        <f>H390+I390</f>
        <v>0</v>
      </c>
      <c r="H390" s="621"/>
      <c r="I390" s="622"/>
    </row>
    <row r="391" spans="1:9" s="842" customFormat="1" ht="35.25" customHeight="1" thickBot="1" x14ac:dyDescent="0.25">
      <c r="A391" s="838">
        <v>2500</v>
      </c>
      <c r="B391" s="849" t="s">
        <v>74</v>
      </c>
      <c r="C391" s="825">
        <v>0</v>
      </c>
      <c r="D391" s="826">
        <v>0</v>
      </c>
      <c r="E391" s="850" t="s">
        <v>870</v>
      </c>
      <c r="F391" s="840" t="s">
        <v>420</v>
      </c>
      <c r="G391" s="707">
        <f>H391+I391</f>
        <v>169600</v>
      </c>
      <c r="H391" s="707">
        <f>H393+H409+H415+H421+H427+H433</f>
        <v>139600</v>
      </c>
      <c r="I391" s="859">
        <f>I393+I409+I415+I421+I427+I433</f>
        <v>30000</v>
      </c>
    </row>
    <row r="392" spans="1:9" s="637" customFormat="1" ht="11.25" customHeight="1" outlineLevel="1" thickBot="1" x14ac:dyDescent="0.3">
      <c r="A392" s="843"/>
      <c r="B392" s="824"/>
      <c r="C392" s="844"/>
      <c r="D392" s="845"/>
      <c r="E392" s="802" t="s">
        <v>806</v>
      </c>
      <c r="F392" s="846"/>
      <c r="G392" s="706"/>
      <c r="H392" s="706"/>
      <c r="I392" s="860"/>
    </row>
    <row r="393" spans="1:9" s="637" customFormat="1" ht="16.5" outlineLevel="2" thickBot="1" x14ac:dyDescent="0.3">
      <c r="A393" s="798">
        <v>2510</v>
      </c>
      <c r="B393" s="849" t="s">
        <v>74</v>
      </c>
      <c r="C393" s="825">
        <v>1</v>
      </c>
      <c r="D393" s="826">
        <v>0</v>
      </c>
      <c r="E393" s="827" t="s">
        <v>421</v>
      </c>
      <c r="F393" s="829" t="s">
        <v>422</v>
      </c>
      <c r="G393" s="706">
        <f>H393+I393</f>
        <v>169600</v>
      </c>
      <c r="H393" s="706">
        <f>H395</f>
        <v>139600</v>
      </c>
      <c r="I393" s="860">
        <f>I395</f>
        <v>30000</v>
      </c>
    </row>
    <row r="394" spans="1:9" s="639" customFormat="1" ht="16.5" customHeight="1" outlineLevel="2" thickBot="1" x14ac:dyDescent="0.3">
      <c r="A394" s="798"/>
      <c r="B394" s="824"/>
      <c r="C394" s="825"/>
      <c r="D394" s="826"/>
      <c r="E394" s="802" t="s">
        <v>807</v>
      </c>
      <c r="F394" s="829"/>
      <c r="G394" s="706"/>
      <c r="H394" s="706"/>
      <c r="I394" s="860"/>
    </row>
    <row r="395" spans="1:9" s="637" customFormat="1" ht="19.5" customHeight="1" outlineLevel="2" thickBot="1" x14ac:dyDescent="0.3">
      <c r="A395" s="798">
        <v>2511</v>
      </c>
      <c r="B395" s="851" t="s">
        <v>74</v>
      </c>
      <c r="C395" s="822">
        <v>1</v>
      </c>
      <c r="D395" s="823">
        <v>1</v>
      </c>
      <c r="E395" s="802" t="s">
        <v>970</v>
      </c>
      <c r="F395" s="835" t="s">
        <v>423</v>
      </c>
      <c r="G395" s="706">
        <f>H395+I395</f>
        <v>169600</v>
      </c>
      <c r="H395" s="706">
        <f>H397+H402+H399+H405+H406+H398+H400+H401+H403+H404</f>
        <v>139600</v>
      </c>
      <c r="I395" s="860">
        <f>I397+I402+I407+I408</f>
        <v>30000</v>
      </c>
    </row>
    <row r="396" spans="1:9" s="637" customFormat="1" ht="22.5" customHeight="1" outlineLevel="2" thickBot="1" x14ac:dyDescent="0.3">
      <c r="A396" s="798"/>
      <c r="B396" s="799"/>
      <c r="C396" s="822"/>
      <c r="D396" s="823"/>
      <c r="E396" s="802" t="s">
        <v>12</v>
      </c>
      <c r="F396" s="803"/>
      <c r="G396" s="621"/>
      <c r="H396" s="621"/>
      <c r="I396" s="621"/>
    </row>
    <row r="397" spans="1:9" s="637" customFormat="1" ht="22.5" customHeight="1" outlineLevel="2" thickBot="1" x14ac:dyDescent="0.3">
      <c r="A397" s="798"/>
      <c r="B397" s="799"/>
      <c r="C397" s="822"/>
      <c r="D397" s="823"/>
      <c r="E397" s="802">
        <v>4111</v>
      </c>
      <c r="F397" s="803"/>
      <c r="G397" s="706">
        <f t="shared" ref="G397:G409" si="8">H397+I397</f>
        <v>75100</v>
      </c>
      <c r="H397" s="706">
        <f>57000+18100</f>
        <v>75100</v>
      </c>
      <c r="I397" s="706"/>
    </row>
    <row r="398" spans="1:9" s="637" customFormat="1" ht="22.5" customHeight="1" outlineLevel="2" thickBot="1" x14ac:dyDescent="0.3">
      <c r="A398" s="798"/>
      <c r="B398" s="799"/>
      <c r="C398" s="822"/>
      <c r="D398" s="823"/>
      <c r="E398" s="802">
        <v>4112</v>
      </c>
      <c r="F398" s="803"/>
      <c r="G398" s="706">
        <f t="shared" si="8"/>
        <v>24000</v>
      </c>
      <c r="H398" s="706">
        <f>18000+6000</f>
        <v>24000</v>
      </c>
      <c r="I398" s="706"/>
    </row>
    <row r="399" spans="1:9" s="637" customFormat="1" ht="22.5" customHeight="1" outlineLevel="2" thickBot="1" x14ac:dyDescent="0.3">
      <c r="A399" s="798"/>
      <c r="B399" s="799"/>
      <c r="C399" s="822"/>
      <c r="D399" s="823"/>
      <c r="E399" s="802">
        <v>4239</v>
      </c>
      <c r="F399" s="803"/>
      <c r="G399" s="706">
        <f t="shared" si="8"/>
        <v>20920</v>
      </c>
      <c r="H399" s="706">
        <f>19420+1500</f>
        <v>20920</v>
      </c>
      <c r="I399" s="706"/>
    </row>
    <row r="400" spans="1:9" s="637" customFormat="1" ht="22.5" customHeight="1" outlineLevel="2" thickBot="1" x14ac:dyDescent="0.3">
      <c r="A400" s="798"/>
      <c r="B400" s="799"/>
      <c r="C400" s="822"/>
      <c r="D400" s="823"/>
      <c r="E400" s="802">
        <v>4252</v>
      </c>
      <c r="F400" s="803"/>
      <c r="G400" s="706">
        <f t="shared" si="8"/>
        <v>800</v>
      </c>
      <c r="H400" s="706">
        <v>800</v>
      </c>
      <c r="I400" s="706"/>
    </row>
    <row r="401" spans="1:9" s="637" customFormat="1" ht="22.5" customHeight="1" outlineLevel="2" thickBot="1" x14ac:dyDescent="0.3">
      <c r="A401" s="798"/>
      <c r="B401" s="799"/>
      <c r="C401" s="822"/>
      <c r="D401" s="823"/>
      <c r="E401" s="802">
        <v>4261</v>
      </c>
      <c r="F401" s="803"/>
      <c r="G401" s="706">
        <f t="shared" si="8"/>
        <v>130</v>
      </c>
      <c r="H401" s="706">
        <v>130</v>
      </c>
      <c r="I401" s="706"/>
    </row>
    <row r="402" spans="1:9" s="637" customFormat="1" ht="22.5" customHeight="1" outlineLevel="2" thickBot="1" x14ac:dyDescent="0.3">
      <c r="A402" s="798"/>
      <c r="B402" s="799"/>
      <c r="C402" s="822"/>
      <c r="D402" s="823"/>
      <c r="E402" s="802">
        <v>4264</v>
      </c>
      <c r="F402" s="803"/>
      <c r="G402" s="706">
        <f t="shared" si="8"/>
        <v>15210</v>
      </c>
      <c r="H402" s="706">
        <v>15210</v>
      </c>
      <c r="I402" s="706"/>
    </row>
    <row r="403" spans="1:9" s="637" customFormat="1" ht="22.5" customHeight="1" outlineLevel="2" thickBot="1" x14ac:dyDescent="0.3">
      <c r="A403" s="798"/>
      <c r="B403" s="799"/>
      <c r="C403" s="822"/>
      <c r="D403" s="823"/>
      <c r="E403" s="802">
        <v>4267</v>
      </c>
      <c r="F403" s="803"/>
      <c r="G403" s="706">
        <f t="shared" si="8"/>
        <v>900</v>
      </c>
      <c r="H403" s="706">
        <v>900</v>
      </c>
      <c r="I403" s="706"/>
    </row>
    <row r="404" spans="1:9" s="637" customFormat="1" ht="20.25" customHeight="1" outlineLevel="2" thickBot="1" x14ac:dyDescent="0.3">
      <c r="A404" s="798"/>
      <c r="B404" s="799"/>
      <c r="C404" s="822"/>
      <c r="D404" s="823"/>
      <c r="E404" s="802">
        <v>4269</v>
      </c>
      <c r="F404" s="803"/>
      <c r="G404" s="706">
        <f t="shared" si="8"/>
        <v>1540</v>
      </c>
      <c r="H404" s="706">
        <v>1540</v>
      </c>
      <c r="I404" s="706"/>
    </row>
    <row r="405" spans="1:9" s="637" customFormat="1" ht="22.5" hidden="1" customHeight="1" outlineLevel="2" thickBot="1" x14ac:dyDescent="0.3">
      <c r="A405" s="798"/>
      <c r="B405" s="799"/>
      <c r="C405" s="822"/>
      <c r="D405" s="823"/>
      <c r="E405" s="802">
        <v>4511</v>
      </c>
      <c r="F405" s="803"/>
      <c r="G405" s="706">
        <f t="shared" si="8"/>
        <v>0</v>
      </c>
      <c r="H405" s="706"/>
      <c r="I405" s="706"/>
    </row>
    <row r="406" spans="1:9" s="637" customFormat="1" ht="19.5" customHeight="1" outlineLevel="2" thickBot="1" x14ac:dyDescent="0.3">
      <c r="A406" s="798"/>
      <c r="B406" s="799"/>
      <c r="C406" s="822"/>
      <c r="D406" s="823"/>
      <c r="E406" s="802">
        <v>4823</v>
      </c>
      <c r="F406" s="803"/>
      <c r="G406" s="706">
        <f t="shared" si="8"/>
        <v>1000</v>
      </c>
      <c r="H406" s="706">
        <v>1000</v>
      </c>
      <c r="I406" s="706"/>
    </row>
    <row r="407" spans="1:9" s="637" customFormat="1" ht="22.5" hidden="1" customHeight="1" outlineLevel="2" thickBot="1" x14ac:dyDescent="0.3">
      <c r="A407" s="798"/>
      <c r="B407" s="799"/>
      <c r="C407" s="822"/>
      <c r="D407" s="823"/>
      <c r="E407" s="802">
        <v>5121</v>
      </c>
      <c r="F407" s="803"/>
      <c r="G407" s="706">
        <f t="shared" si="8"/>
        <v>0</v>
      </c>
      <c r="H407" s="706"/>
      <c r="I407" s="706"/>
    </row>
    <row r="408" spans="1:9" s="637" customFormat="1" ht="22.5" customHeight="1" outlineLevel="2" thickBot="1" x14ac:dyDescent="0.3">
      <c r="A408" s="798"/>
      <c r="B408" s="799"/>
      <c r="C408" s="822"/>
      <c r="D408" s="823"/>
      <c r="E408" s="802">
        <v>5129</v>
      </c>
      <c r="F408" s="803"/>
      <c r="G408" s="706">
        <f t="shared" si="8"/>
        <v>30000</v>
      </c>
      <c r="H408" s="706"/>
      <c r="I408" s="706">
        <v>30000</v>
      </c>
    </row>
    <row r="409" spans="1:9" s="637" customFormat="1" ht="16.5" customHeight="1" outlineLevel="2" thickBot="1" x14ac:dyDescent="0.3">
      <c r="A409" s="798">
        <v>2520</v>
      </c>
      <c r="B409" s="849" t="s">
        <v>74</v>
      </c>
      <c r="C409" s="825">
        <v>2</v>
      </c>
      <c r="D409" s="826">
        <v>0</v>
      </c>
      <c r="E409" s="827" t="s">
        <v>424</v>
      </c>
      <c r="F409" s="829" t="s">
        <v>425</v>
      </c>
      <c r="G409" s="621">
        <f t="shared" si="8"/>
        <v>0</v>
      </c>
      <c r="H409" s="621">
        <f>H411</f>
        <v>0</v>
      </c>
      <c r="I409" s="621">
        <f>I411</f>
        <v>0</v>
      </c>
    </row>
    <row r="410" spans="1:9" s="639" customFormat="1" ht="16.5" customHeight="1" outlineLevel="2" thickBot="1" x14ac:dyDescent="0.3">
      <c r="A410" s="798"/>
      <c r="B410" s="824"/>
      <c r="C410" s="825"/>
      <c r="D410" s="826"/>
      <c r="E410" s="802" t="s">
        <v>807</v>
      </c>
      <c r="F410" s="829"/>
      <c r="G410" s="621"/>
      <c r="H410" s="621"/>
      <c r="I410" s="621"/>
    </row>
    <row r="411" spans="1:9" s="637" customFormat="1" ht="16.5" customHeight="1" outlineLevel="2" thickBot="1" x14ac:dyDescent="0.3">
      <c r="A411" s="798">
        <v>2521</v>
      </c>
      <c r="B411" s="851" t="s">
        <v>74</v>
      </c>
      <c r="C411" s="822">
        <v>2</v>
      </c>
      <c r="D411" s="823">
        <v>1</v>
      </c>
      <c r="E411" s="802" t="s">
        <v>426</v>
      </c>
      <c r="F411" s="835" t="s">
        <v>427</v>
      </c>
      <c r="G411" s="621">
        <f>H411+I411</f>
        <v>0</v>
      </c>
      <c r="H411" s="621">
        <f>H413+H414</f>
        <v>0</v>
      </c>
      <c r="I411" s="621">
        <f>I413+I414</f>
        <v>0</v>
      </c>
    </row>
    <row r="412" spans="1:9" s="637" customFormat="1" ht="15" customHeight="1" outlineLevel="2" thickBot="1" x14ac:dyDescent="0.3">
      <c r="A412" s="798"/>
      <c r="B412" s="799"/>
      <c r="C412" s="822"/>
      <c r="D412" s="823"/>
      <c r="E412" s="802" t="s">
        <v>12</v>
      </c>
      <c r="F412" s="803"/>
      <c r="G412" s="621"/>
      <c r="H412" s="621"/>
      <c r="I412" s="621"/>
    </row>
    <row r="413" spans="1:9" s="637" customFormat="1" ht="15" customHeight="1" outlineLevel="2" thickBot="1" x14ac:dyDescent="0.3">
      <c r="A413" s="798"/>
      <c r="B413" s="799"/>
      <c r="C413" s="822"/>
      <c r="D413" s="823"/>
      <c r="E413" s="802" t="s">
        <v>13</v>
      </c>
      <c r="F413" s="803"/>
      <c r="G413" s="621">
        <f>H413+I413</f>
        <v>0</v>
      </c>
      <c r="H413" s="621"/>
      <c r="I413" s="621"/>
    </row>
    <row r="414" spans="1:9" s="637" customFormat="1" ht="12.75" customHeight="1" outlineLevel="2" thickBot="1" x14ac:dyDescent="0.3">
      <c r="A414" s="798"/>
      <c r="B414" s="799"/>
      <c r="C414" s="822"/>
      <c r="D414" s="823"/>
      <c r="E414" s="802" t="s">
        <v>13</v>
      </c>
      <c r="F414" s="803"/>
      <c r="G414" s="621">
        <f>H414+I414</f>
        <v>0</v>
      </c>
      <c r="H414" s="621"/>
      <c r="I414" s="621"/>
    </row>
    <row r="415" spans="1:9" s="637" customFormat="1" ht="11.25" customHeight="1" outlineLevel="2" thickBot="1" x14ac:dyDescent="0.3">
      <c r="A415" s="798">
        <v>2530</v>
      </c>
      <c r="B415" s="849" t="s">
        <v>74</v>
      </c>
      <c r="C415" s="825">
        <v>3</v>
      </c>
      <c r="D415" s="826">
        <v>0</v>
      </c>
      <c r="E415" s="827" t="s">
        <v>428</v>
      </c>
      <c r="F415" s="829" t="s">
        <v>429</v>
      </c>
      <c r="G415" s="621">
        <f>H415+I415</f>
        <v>0</v>
      </c>
      <c r="H415" s="621">
        <f>H417</f>
        <v>0</v>
      </c>
      <c r="I415" s="621">
        <f>I417</f>
        <v>0</v>
      </c>
    </row>
    <row r="416" spans="1:9" s="639" customFormat="1" ht="12" customHeight="1" outlineLevel="2" thickBot="1" x14ac:dyDescent="0.3">
      <c r="A416" s="798"/>
      <c r="B416" s="824"/>
      <c r="C416" s="825"/>
      <c r="D416" s="826"/>
      <c r="E416" s="802" t="s">
        <v>807</v>
      </c>
      <c r="F416" s="829"/>
      <c r="G416" s="621"/>
      <c r="H416" s="621"/>
      <c r="I416" s="621"/>
    </row>
    <row r="417" spans="1:9" s="637" customFormat="1" ht="11.25" customHeight="1" outlineLevel="2" thickBot="1" x14ac:dyDescent="0.3">
      <c r="A417" s="798">
        <v>3531</v>
      </c>
      <c r="B417" s="851" t="s">
        <v>74</v>
      </c>
      <c r="C417" s="822">
        <v>3</v>
      </c>
      <c r="D417" s="823">
        <v>1</v>
      </c>
      <c r="E417" s="802" t="s">
        <v>428</v>
      </c>
      <c r="F417" s="835" t="s">
        <v>430</v>
      </c>
      <c r="G417" s="621">
        <f>H417+I417</f>
        <v>0</v>
      </c>
      <c r="H417" s="621">
        <f>H419+H420</f>
        <v>0</v>
      </c>
      <c r="I417" s="621">
        <f>I419+I420</f>
        <v>0</v>
      </c>
    </row>
    <row r="418" spans="1:9" s="637" customFormat="1" ht="12.75" customHeight="1" outlineLevel="2" thickBot="1" x14ac:dyDescent="0.3">
      <c r="A418" s="798"/>
      <c r="B418" s="799"/>
      <c r="C418" s="822"/>
      <c r="D418" s="823"/>
      <c r="E418" s="802" t="s">
        <v>12</v>
      </c>
      <c r="F418" s="803"/>
      <c r="G418" s="621"/>
      <c r="H418" s="621"/>
      <c r="I418" s="621"/>
    </row>
    <row r="419" spans="1:9" s="637" customFormat="1" ht="12" customHeight="1" outlineLevel="2" thickBot="1" x14ac:dyDescent="0.3">
      <c r="A419" s="798"/>
      <c r="B419" s="799"/>
      <c r="C419" s="822"/>
      <c r="D419" s="823"/>
      <c r="E419" s="802" t="s">
        <v>13</v>
      </c>
      <c r="F419" s="803"/>
      <c r="G419" s="621">
        <f>H419+I419</f>
        <v>0</v>
      </c>
      <c r="H419" s="621"/>
      <c r="I419" s="621"/>
    </row>
    <row r="420" spans="1:9" s="637" customFormat="1" ht="11.25" customHeight="1" outlineLevel="2" thickBot="1" x14ac:dyDescent="0.3">
      <c r="A420" s="798"/>
      <c r="B420" s="799"/>
      <c r="C420" s="822"/>
      <c r="D420" s="823"/>
      <c r="E420" s="802" t="s">
        <v>13</v>
      </c>
      <c r="F420" s="803"/>
      <c r="G420" s="621">
        <f>H420+I420</f>
        <v>0</v>
      </c>
      <c r="H420" s="621"/>
      <c r="I420" s="621"/>
    </row>
    <row r="421" spans="1:9" s="637" customFormat="1" ht="30" customHeight="1" outlineLevel="2" thickBot="1" x14ac:dyDescent="0.3">
      <c r="A421" s="798">
        <v>2540</v>
      </c>
      <c r="B421" s="849" t="s">
        <v>74</v>
      </c>
      <c r="C421" s="825">
        <v>4</v>
      </c>
      <c r="D421" s="826">
        <v>0</v>
      </c>
      <c r="E421" s="827" t="s">
        <v>431</v>
      </c>
      <c r="F421" s="829" t="s">
        <v>432</v>
      </c>
      <c r="G421" s="621">
        <f>H421+I421</f>
        <v>0</v>
      </c>
      <c r="H421" s="621">
        <f>H423</f>
        <v>0</v>
      </c>
      <c r="I421" s="621">
        <f>I423</f>
        <v>0</v>
      </c>
    </row>
    <row r="422" spans="1:9" s="639" customFormat="1" ht="12.75" customHeight="1" outlineLevel="2" thickBot="1" x14ac:dyDescent="0.3">
      <c r="A422" s="798"/>
      <c r="B422" s="824"/>
      <c r="C422" s="825"/>
      <c r="D422" s="826"/>
      <c r="E422" s="802" t="s">
        <v>807</v>
      </c>
      <c r="F422" s="829"/>
      <c r="G422" s="621"/>
      <c r="H422" s="621"/>
      <c r="I422" s="621"/>
    </row>
    <row r="423" spans="1:9" s="637" customFormat="1" ht="15" customHeight="1" outlineLevel="2" thickBot="1" x14ac:dyDescent="0.3">
      <c r="A423" s="798">
        <v>2541</v>
      </c>
      <c r="B423" s="851" t="s">
        <v>74</v>
      </c>
      <c r="C423" s="822">
        <v>4</v>
      </c>
      <c r="D423" s="823">
        <v>1</v>
      </c>
      <c r="E423" s="802" t="s">
        <v>431</v>
      </c>
      <c r="F423" s="835" t="s">
        <v>433</v>
      </c>
      <c r="G423" s="621">
        <f>H423+I423</f>
        <v>0</v>
      </c>
      <c r="H423" s="621">
        <f>H425+H426</f>
        <v>0</v>
      </c>
      <c r="I423" s="621">
        <f>I425+I426</f>
        <v>0</v>
      </c>
    </row>
    <row r="424" spans="1:9" s="637" customFormat="1" ht="15" customHeight="1" outlineLevel="2" thickBot="1" x14ac:dyDescent="0.3">
      <c r="A424" s="798"/>
      <c r="B424" s="799"/>
      <c r="C424" s="822"/>
      <c r="D424" s="823"/>
      <c r="E424" s="802" t="s">
        <v>12</v>
      </c>
      <c r="F424" s="803"/>
      <c r="G424" s="621"/>
      <c r="H424" s="621"/>
      <c r="I424" s="621"/>
    </row>
    <row r="425" spans="1:9" s="637" customFormat="1" ht="18.75" customHeight="1" outlineLevel="2" thickBot="1" x14ac:dyDescent="0.3">
      <c r="A425" s="798"/>
      <c r="B425" s="799"/>
      <c r="C425" s="822"/>
      <c r="D425" s="823"/>
      <c r="E425" s="802" t="s">
        <v>13</v>
      </c>
      <c r="F425" s="803"/>
      <c r="G425" s="621">
        <f>H425+I425</f>
        <v>0</v>
      </c>
      <c r="H425" s="621"/>
      <c r="I425" s="621"/>
    </row>
    <row r="426" spans="1:9" s="637" customFormat="1" ht="17.25" customHeight="1" outlineLevel="2" thickBot="1" x14ac:dyDescent="0.3">
      <c r="A426" s="798"/>
      <c r="B426" s="799"/>
      <c r="C426" s="822"/>
      <c r="D426" s="823"/>
      <c r="E426" s="802" t="s">
        <v>13</v>
      </c>
      <c r="F426" s="803"/>
      <c r="G426" s="621">
        <f>H426+I426</f>
        <v>0</v>
      </c>
      <c r="H426" s="621"/>
      <c r="I426" s="621"/>
    </row>
    <row r="427" spans="1:9" s="637" customFormat="1" ht="37.5" customHeight="1" outlineLevel="2" thickBot="1" x14ac:dyDescent="0.3">
      <c r="A427" s="798">
        <v>2550</v>
      </c>
      <c r="B427" s="849" t="s">
        <v>74</v>
      </c>
      <c r="C427" s="825">
        <v>5</v>
      </c>
      <c r="D427" s="826">
        <v>0</v>
      </c>
      <c r="E427" s="827" t="s">
        <v>434</v>
      </c>
      <c r="F427" s="829" t="s">
        <v>435</v>
      </c>
      <c r="G427" s="621">
        <f>H427+I427</f>
        <v>0</v>
      </c>
      <c r="H427" s="621">
        <f>H429</f>
        <v>0</v>
      </c>
      <c r="I427" s="621">
        <f>I429</f>
        <v>0</v>
      </c>
    </row>
    <row r="428" spans="1:9" s="639" customFormat="1" ht="24" customHeight="1" outlineLevel="2" thickBot="1" x14ac:dyDescent="0.3">
      <c r="A428" s="798"/>
      <c r="B428" s="824"/>
      <c r="C428" s="825"/>
      <c r="D428" s="826"/>
      <c r="E428" s="802" t="s">
        <v>807</v>
      </c>
      <c r="F428" s="829"/>
      <c r="G428" s="621"/>
      <c r="H428" s="621"/>
      <c r="I428" s="621"/>
    </row>
    <row r="429" spans="1:9" s="637" customFormat="1" ht="18" customHeight="1" outlineLevel="2" thickBot="1" x14ac:dyDescent="0.3">
      <c r="A429" s="798">
        <v>2551</v>
      </c>
      <c r="B429" s="851" t="s">
        <v>74</v>
      </c>
      <c r="C429" s="822">
        <v>5</v>
      </c>
      <c r="D429" s="823">
        <v>1</v>
      </c>
      <c r="E429" s="802" t="s">
        <v>434</v>
      </c>
      <c r="F429" s="835" t="s">
        <v>436</v>
      </c>
      <c r="G429" s="621">
        <f>H429+I429</f>
        <v>0</v>
      </c>
      <c r="H429" s="621">
        <f>H431+H432</f>
        <v>0</v>
      </c>
      <c r="I429" s="621">
        <f>I431+I432</f>
        <v>0</v>
      </c>
    </row>
    <row r="430" spans="1:9" s="637" customFormat="1" ht="12.75" customHeight="1" outlineLevel="2" thickBot="1" x14ac:dyDescent="0.3">
      <c r="A430" s="798"/>
      <c r="B430" s="799"/>
      <c r="C430" s="822"/>
      <c r="D430" s="823"/>
      <c r="E430" s="802" t="s">
        <v>12</v>
      </c>
      <c r="F430" s="803"/>
      <c r="G430" s="621"/>
      <c r="H430" s="621"/>
      <c r="I430" s="621"/>
    </row>
    <row r="431" spans="1:9" s="637" customFormat="1" ht="13.5" customHeight="1" outlineLevel="2" thickBot="1" x14ac:dyDescent="0.3">
      <c r="A431" s="798"/>
      <c r="B431" s="799"/>
      <c r="C431" s="822"/>
      <c r="D431" s="823"/>
      <c r="E431" s="802" t="s">
        <v>13</v>
      </c>
      <c r="F431" s="803"/>
      <c r="G431" s="621">
        <f>H431+I431</f>
        <v>0</v>
      </c>
      <c r="H431" s="621"/>
      <c r="I431" s="621"/>
    </row>
    <row r="432" spans="1:9" s="637" customFormat="1" ht="13.5" customHeight="1" outlineLevel="2" thickBot="1" x14ac:dyDescent="0.3">
      <c r="A432" s="798"/>
      <c r="B432" s="799"/>
      <c r="C432" s="822"/>
      <c r="D432" s="823"/>
      <c r="E432" s="802" t="s">
        <v>13</v>
      </c>
      <c r="F432" s="803"/>
      <c r="G432" s="621">
        <f>H432+I432</f>
        <v>0</v>
      </c>
      <c r="H432" s="621"/>
      <c r="I432" s="621"/>
    </row>
    <row r="433" spans="1:9" s="637" customFormat="1" ht="15.75" customHeight="1" outlineLevel="2" thickBot="1" x14ac:dyDescent="0.3">
      <c r="A433" s="798">
        <v>2560</v>
      </c>
      <c r="B433" s="849" t="s">
        <v>74</v>
      </c>
      <c r="C433" s="825">
        <v>6</v>
      </c>
      <c r="D433" s="826">
        <v>0</v>
      </c>
      <c r="E433" s="827" t="s">
        <v>437</v>
      </c>
      <c r="F433" s="829" t="s">
        <v>438</v>
      </c>
      <c r="G433" s="621">
        <f>H433+I433</f>
        <v>0</v>
      </c>
      <c r="H433" s="621">
        <f>H435</f>
        <v>0</v>
      </c>
      <c r="I433" s="621">
        <f>I435</f>
        <v>0</v>
      </c>
    </row>
    <row r="434" spans="1:9" s="639" customFormat="1" ht="16.5" customHeight="1" outlineLevel="2" thickBot="1" x14ac:dyDescent="0.3">
      <c r="A434" s="798"/>
      <c r="B434" s="824"/>
      <c r="C434" s="825"/>
      <c r="D434" s="826"/>
      <c r="E434" s="802" t="s">
        <v>807</v>
      </c>
      <c r="F434" s="829"/>
      <c r="G434" s="621"/>
      <c r="H434" s="621"/>
      <c r="I434" s="621"/>
    </row>
    <row r="435" spans="1:9" s="637" customFormat="1" ht="17.25" customHeight="1" outlineLevel="2" thickBot="1" x14ac:dyDescent="0.3">
      <c r="A435" s="798">
        <v>2561</v>
      </c>
      <c r="B435" s="851" t="s">
        <v>74</v>
      </c>
      <c r="C435" s="822">
        <v>6</v>
      </c>
      <c r="D435" s="823">
        <v>1</v>
      </c>
      <c r="E435" s="802" t="s">
        <v>437</v>
      </c>
      <c r="F435" s="835" t="s">
        <v>439</v>
      </c>
      <c r="G435" s="621">
        <f>H435+I435</f>
        <v>0</v>
      </c>
      <c r="H435" s="621">
        <f>H437+H438</f>
        <v>0</v>
      </c>
      <c r="I435" s="621">
        <f>I437+I438</f>
        <v>0</v>
      </c>
    </row>
    <row r="436" spans="1:9" s="637" customFormat="1" ht="43.5" customHeight="1" outlineLevel="2" thickBot="1" x14ac:dyDescent="0.3">
      <c r="A436" s="798"/>
      <c r="B436" s="799"/>
      <c r="C436" s="822"/>
      <c r="D436" s="823"/>
      <c r="E436" s="802" t="s">
        <v>12</v>
      </c>
      <c r="F436" s="803"/>
      <c r="G436" s="621"/>
      <c r="H436" s="621"/>
      <c r="I436" s="621"/>
    </row>
    <row r="437" spans="1:9" s="637" customFormat="1" ht="21" customHeight="1" outlineLevel="2" thickBot="1" x14ac:dyDescent="0.3">
      <c r="A437" s="798"/>
      <c r="B437" s="799"/>
      <c r="C437" s="822"/>
      <c r="D437" s="823"/>
      <c r="E437" s="802" t="s">
        <v>13</v>
      </c>
      <c r="F437" s="803"/>
      <c r="G437" s="621">
        <f>H437+I437</f>
        <v>0</v>
      </c>
      <c r="H437" s="621"/>
      <c r="I437" s="621"/>
    </row>
    <row r="438" spans="1:9" s="637" customFormat="1" ht="22.5" customHeight="1" outlineLevel="2" thickBot="1" x14ac:dyDescent="0.3">
      <c r="A438" s="798"/>
      <c r="B438" s="799"/>
      <c r="C438" s="822"/>
      <c r="D438" s="823"/>
      <c r="E438" s="802" t="s">
        <v>13</v>
      </c>
      <c r="F438" s="803"/>
      <c r="G438" s="621">
        <f>H438+I438</f>
        <v>0</v>
      </c>
      <c r="H438" s="621"/>
      <c r="I438" s="621"/>
    </row>
    <row r="439" spans="1:9" s="842" customFormat="1" ht="48.75" customHeight="1" thickBot="1" x14ac:dyDescent="0.25">
      <c r="A439" s="838">
        <v>2600</v>
      </c>
      <c r="B439" s="849" t="s">
        <v>75</v>
      </c>
      <c r="C439" s="825">
        <v>0</v>
      </c>
      <c r="D439" s="826">
        <v>0</v>
      </c>
      <c r="E439" s="850" t="s">
        <v>871</v>
      </c>
      <c r="F439" s="840" t="s">
        <v>440</v>
      </c>
      <c r="G439" s="706">
        <f>H439+I439</f>
        <v>1026340</v>
      </c>
      <c r="H439" s="706">
        <f>H441+H447+H463+H482+H494+H505+H500</f>
        <v>420550</v>
      </c>
      <c r="I439" s="706">
        <f>I441+I447+I463+I482+I494+I505+I500</f>
        <v>605790</v>
      </c>
    </row>
    <row r="440" spans="1:9" s="637" customFormat="1" ht="21.75" customHeight="1" outlineLevel="1" thickBot="1" x14ac:dyDescent="0.3">
      <c r="A440" s="843"/>
      <c r="B440" s="824"/>
      <c r="C440" s="844"/>
      <c r="D440" s="845"/>
      <c r="E440" s="802" t="s">
        <v>806</v>
      </c>
      <c r="F440" s="846"/>
      <c r="G440" s="621"/>
      <c r="H440" s="621"/>
      <c r="I440" s="621"/>
    </row>
    <row r="441" spans="1:9" s="637" customFormat="1" ht="20.25" customHeight="1" outlineLevel="1" thickBot="1" x14ac:dyDescent="0.3">
      <c r="A441" s="798">
        <v>2610</v>
      </c>
      <c r="B441" s="849" t="s">
        <v>75</v>
      </c>
      <c r="C441" s="825">
        <v>1</v>
      </c>
      <c r="D441" s="826">
        <v>0</v>
      </c>
      <c r="E441" s="827" t="s">
        <v>441</v>
      </c>
      <c r="F441" s="829" t="s">
        <v>442</v>
      </c>
      <c r="G441" s="622">
        <f>H441+I441</f>
        <v>0</v>
      </c>
      <c r="H441" s="622">
        <f>H443</f>
        <v>0</v>
      </c>
      <c r="I441" s="622">
        <f>I443</f>
        <v>0</v>
      </c>
    </row>
    <row r="442" spans="1:9" s="639" customFormat="1" ht="21.75" hidden="1" customHeight="1" outlineLevel="1" thickBot="1" x14ac:dyDescent="0.3">
      <c r="A442" s="798"/>
      <c r="B442" s="824"/>
      <c r="C442" s="825"/>
      <c r="D442" s="826"/>
      <c r="E442" s="802" t="s">
        <v>807</v>
      </c>
      <c r="F442" s="829"/>
      <c r="G442" s="622"/>
      <c r="H442" s="622"/>
      <c r="I442" s="622"/>
    </row>
    <row r="443" spans="1:9" s="637" customFormat="1" ht="21.75" hidden="1" customHeight="1" outlineLevel="1" thickBot="1" x14ac:dyDescent="0.3">
      <c r="A443" s="798">
        <v>2611</v>
      </c>
      <c r="B443" s="851" t="s">
        <v>75</v>
      </c>
      <c r="C443" s="822">
        <v>1</v>
      </c>
      <c r="D443" s="823">
        <v>1</v>
      </c>
      <c r="E443" s="802" t="s">
        <v>443</v>
      </c>
      <c r="F443" s="835" t="s">
        <v>444</v>
      </c>
      <c r="G443" s="622">
        <f>H443+I443</f>
        <v>0</v>
      </c>
      <c r="H443" s="622">
        <f>H445+H446</f>
        <v>0</v>
      </c>
      <c r="I443" s="622">
        <f>I445+I446</f>
        <v>0</v>
      </c>
    </row>
    <row r="444" spans="1:9" s="637" customFormat="1" ht="21.75" hidden="1" customHeight="1" outlineLevel="1" thickBot="1" x14ac:dyDescent="0.3">
      <c r="A444" s="798"/>
      <c r="B444" s="799"/>
      <c r="C444" s="822"/>
      <c r="D444" s="823"/>
      <c r="E444" s="802" t="s">
        <v>12</v>
      </c>
      <c r="F444" s="803"/>
      <c r="G444" s="622"/>
      <c r="H444" s="622"/>
      <c r="I444" s="622"/>
    </row>
    <row r="445" spans="1:9" s="637" customFormat="1" ht="21.75" hidden="1" customHeight="1" outlineLevel="1" thickBot="1" x14ac:dyDescent="0.3">
      <c r="A445" s="798"/>
      <c r="B445" s="799"/>
      <c r="C445" s="822"/>
      <c r="D445" s="823"/>
      <c r="E445" s="802" t="s">
        <v>13</v>
      </c>
      <c r="F445" s="803"/>
      <c r="G445" s="622">
        <f>H445+I445</f>
        <v>0</v>
      </c>
      <c r="H445" s="622"/>
      <c r="I445" s="622"/>
    </row>
    <row r="446" spans="1:9" s="637" customFormat="1" ht="21.75" hidden="1" customHeight="1" outlineLevel="1" thickBot="1" x14ac:dyDescent="0.3">
      <c r="A446" s="798"/>
      <c r="B446" s="799"/>
      <c r="C446" s="822"/>
      <c r="D446" s="823"/>
      <c r="E446" s="802" t="s">
        <v>13</v>
      </c>
      <c r="F446" s="803"/>
      <c r="G446" s="622">
        <f>H446+I446</f>
        <v>0</v>
      </c>
      <c r="H446" s="622"/>
      <c r="I446" s="622"/>
    </row>
    <row r="447" spans="1:9" s="637" customFormat="1" ht="21.75" customHeight="1" outlineLevel="1" thickBot="1" x14ac:dyDescent="0.3">
      <c r="A447" s="798">
        <v>2620</v>
      </c>
      <c r="B447" s="849" t="s">
        <v>75</v>
      </c>
      <c r="C447" s="825">
        <v>2</v>
      </c>
      <c r="D447" s="826">
        <v>0</v>
      </c>
      <c r="E447" s="827" t="s">
        <v>445</v>
      </c>
      <c r="F447" s="829" t="s">
        <v>446</v>
      </c>
      <c r="G447" s="706">
        <f>H447+I447</f>
        <v>112000</v>
      </c>
      <c r="H447" s="706">
        <f>H449</f>
        <v>111100</v>
      </c>
      <c r="I447" s="706">
        <f>I449</f>
        <v>900</v>
      </c>
    </row>
    <row r="448" spans="1:9" s="639" customFormat="1" ht="21.75" customHeight="1" outlineLevel="1" thickBot="1" x14ac:dyDescent="0.3">
      <c r="A448" s="798"/>
      <c r="B448" s="824"/>
      <c r="C448" s="825"/>
      <c r="D448" s="826"/>
      <c r="E448" s="802" t="s">
        <v>807</v>
      </c>
      <c r="F448" s="829"/>
      <c r="G448" s="706"/>
      <c r="H448" s="706"/>
      <c r="I448" s="706"/>
    </row>
    <row r="449" spans="1:9" s="637" customFormat="1" ht="61.5" customHeight="1" outlineLevel="1" thickBot="1" x14ac:dyDescent="0.3">
      <c r="A449" s="798">
        <v>2621</v>
      </c>
      <c r="B449" s="851" t="s">
        <v>75</v>
      </c>
      <c r="C449" s="822">
        <v>2</v>
      </c>
      <c r="D449" s="823">
        <v>1</v>
      </c>
      <c r="E449" s="802" t="s">
        <v>1108</v>
      </c>
      <c r="F449" s="835" t="s">
        <v>447</v>
      </c>
      <c r="G449" s="706">
        <f>H449+I449</f>
        <v>112000</v>
      </c>
      <c r="H449" s="706">
        <f>SUM(H451:H462)</f>
        <v>111100</v>
      </c>
      <c r="I449" s="706">
        <f>SUM(I451:I462)</f>
        <v>900</v>
      </c>
    </row>
    <row r="450" spans="1:9" s="637" customFormat="1" ht="61.5" customHeight="1" outlineLevel="1" thickBot="1" x14ac:dyDescent="0.3">
      <c r="A450" s="798"/>
      <c r="B450" s="799"/>
      <c r="C450" s="822"/>
      <c r="D450" s="823"/>
      <c r="E450" s="802" t="s">
        <v>12</v>
      </c>
      <c r="F450" s="803"/>
      <c r="G450" s="706"/>
      <c r="H450" s="706"/>
      <c r="I450" s="706"/>
    </row>
    <row r="451" spans="1:9" s="637" customFormat="1" ht="28.5" customHeight="1" outlineLevel="1" thickBot="1" x14ac:dyDescent="0.3">
      <c r="A451" s="798"/>
      <c r="B451" s="799"/>
      <c r="C451" s="822"/>
      <c r="D451" s="823"/>
      <c r="E451" s="802">
        <v>4111</v>
      </c>
      <c r="F451" s="803"/>
      <c r="G451" s="706">
        <f t="shared" ref="G451:G463" si="9">H451+I451</f>
        <v>47000</v>
      </c>
      <c r="H451" s="706">
        <v>47000</v>
      </c>
      <c r="I451" s="706"/>
    </row>
    <row r="452" spans="1:9" s="637" customFormat="1" ht="28.5" customHeight="1" outlineLevel="1" thickBot="1" x14ac:dyDescent="0.3">
      <c r="A452" s="798"/>
      <c r="B452" s="799"/>
      <c r="C452" s="822"/>
      <c r="D452" s="823"/>
      <c r="E452" s="802">
        <v>4112</v>
      </c>
      <c r="F452" s="803"/>
      <c r="G452" s="706">
        <f t="shared" si="9"/>
        <v>16000</v>
      </c>
      <c r="H452" s="706">
        <v>16000</v>
      </c>
      <c r="I452" s="706"/>
    </row>
    <row r="453" spans="1:9" s="637" customFormat="1" ht="28.5" customHeight="1" outlineLevel="1" thickBot="1" x14ac:dyDescent="0.3">
      <c r="A453" s="798"/>
      <c r="B453" s="799"/>
      <c r="C453" s="822"/>
      <c r="D453" s="823"/>
      <c r="E453" s="802">
        <v>4239</v>
      </c>
      <c r="F453" s="803"/>
      <c r="G453" s="706">
        <f t="shared" si="9"/>
        <v>1800</v>
      </c>
      <c r="H453" s="706">
        <v>1800</v>
      </c>
      <c r="I453" s="706"/>
    </row>
    <row r="454" spans="1:9" s="637" customFormat="1" ht="28.5" customHeight="1" outlineLevel="1" thickBot="1" x14ac:dyDescent="0.3">
      <c r="A454" s="798"/>
      <c r="B454" s="799"/>
      <c r="C454" s="822"/>
      <c r="D454" s="823"/>
      <c r="E454" s="802">
        <v>4252</v>
      </c>
      <c r="F454" s="803"/>
      <c r="G454" s="706">
        <f t="shared" si="9"/>
        <v>18900</v>
      </c>
      <c r="H454" s="706">
        <v>18900</v>
      </c>
      <c r="I454" s="706"/>
    </row>
    <row r="455" spans="1:9" s="637" customFormat="1" ht="28.5" customHeight="1" outlineLevel="1" thickBot="1" x14ac:dyDescent="0.3">
      <c r="A455" s="798"/>
      <c r="B455" s="799"/>
      <c r="C455" s="822"/>
      <c r="D455" s="823"/>
      <c r="E455" s="802">
        <v>4264</v>
      </c>
      <c r="F455" s="803"/>
      <c r="G455" s="706">
        <f t="shared" si="9"/>
        <v>24402</v>
      </c>
      <c r="H455" s="706">
        <v>24402</v>
      </c>
      <c r="I455" s="706"/>
    </row>
    <row r="456" spans="1:9" s="637" customFormat="1" ht="28.5" customHeight="1" outlineLevel="1" thickBot="1" x14ac:dyDescent="0.3">
      <c r="A456" s="798"/>
      <c r="B456" s="799"/>
      <c r="C456" s="822"/>
      <c r="D456" s="823"/>
      <c r="E456" s="802">
        <v>4267</v>
      </c>
      <c r="F456" s="803"/>
      <c r="G456" s="706">
        <f t="shared" si="9"/>
        <v>800</v>
      </c>
      <c r="H456" s="706">
        <v>800</v>
      </c>
      <c r="I456" s="706"/>
    </row>
    <row r="457" spans="1:9" s="637" customFormat="1" ht="28.5" customHeight="1" outlineLevel="1" thickBot="1" x14ac:dyDescent="0.3">
      <c r="A457" s="798"/>
      <c r="B457" s="799"/>
      <c r="C457" s="822"/>
      <c r="D457" s="823"/>
      <c r="E457" s="802">
        <v>4269</v>
      </c>
      <c r="F457" s="803"/>
      <c r="G457" s="706">
        <f t="shared" si="9"/>
        <v>2198</v>
      </c>
      <c r="H457" s="706">
        <v>2198</v>
      </c>
      <c r="I457" s="706"/>
    </row>
    <row r="458" spans="1:9" s="637" customFormat="1" ht="21.75" customHeight="1" outlineLevel="1" thickBot="1" x14ac:dyDescent="0.3">
      <c r="A458" s="798"/>
      <c r="B458" s="799"/>
      <c r="C458" s="822"/>
      <c r="D458" s="823"/>
      <c r="E458" s="802">
        <v>5129</v>
      </c>
      <c r="F458" s="803"/>
      <c r="G458" s="706">
        <f t="shared" si="9"/>
        <v>900</v>
      </c>
      <c r="H458" s="706"/>
      <c r="I458" s="706">
        <v>900</v>
      </c>
    </row>
    <row r="459" spans="1:9" s="637" customFormat="1" ht="28.5" hidden="1" customHeight="1" outlineLevel="1" thickBot="1" x14ac:dyDescent="0.3">
      <c r="A459" s="798"/>
      <c r="B459" s="799"/>
      <c r="C459" s="822"/>
      <c r="D459" s="823"/>
      <c r="E459" s="802"/>
      <c r="F459" s="803"/>
      <c r="G459" s="706">
        <f t="shared" si="9"/>
        <v>0</v>
      </c>
      <c r="H459" s="706"/>
      <c r="I459" s="706"/>
    </row>
    <row r="460" spans="1:9" s="637" customFormat="1" ht="28.5" hidden="1" customHeight="1" outlineLevel="1" thickBot="1" x14ac:dyDescent="0.3">
      <c r="A460" s="798"/>
      <c r="B460" s="799"/>
      <c r="C460" s="822"/>
      <c r="D460" s="823"/>
      <c r="E460" s="802"/>
      <c r="F460" s="803"/>
      <c r="G460" s="706">
        <f t="shared" si="9"/>
        <v>0</v>
      </c>
      <c r="H460" s="706"/>
      <c r="I460" s="706"/>
    </row>
    <row r="461" spans="1:9" s="637" customFormat="1" ht="28.5" hidden="1" customHeight="1" outlineLevel="1" thickBot="1" x14ac:dyDescent="0.3">
      <c r="A461" s="798"/>
      <c r="B461" s="799"/>
      <c r="C461" s="822"/>
      <c r="D461" s="823"/>
      <c r="E461" s="802"/>
      <c r="F461" s="803"/>
      <c r="G461" s="706">
        <f t="shared" si="9"/>
        <v>0</v>
      </c>
      <c r="H461" s="706"/>
      <c r="I461" s="706"/>
    </row>
    <row r="462" spans="1:9" s="637" customFormat="1" ht="28.5" hidden="1" customHeight="1" outlineLevel="1" thickBot="1" x14ac:dyDescent="0.3">
      <c r="A462" s="798"/>
      <c r="B462" s="799"/>
      <c r="C462" s="822"/>
      <c r="D462" s="823"/>
      <c r="E462" s="802"/>
      <c r="F462" s="803"/>
      <c r="G462" s="706">
        <f t="shared" si="9"/>
        <v>0</v>
      </c>
      <c r="H462" s="706"/>
      <c r="I462" s="706"/>
    </row>
    <row r="463" spans="1:9" s="637" customFormat="1" ht="28.5" customHeight="1" outlineLevel="1" thickBot="1" x14ac:dyDescent="0.3">
      <c r="A463" s="798">
        <v>2630</v>
      </c>
      <c r="B463" s="849" t="s">
        <v>75</v>
      </c>
      <c r="C463" s="825">
        <v>3</v>
      </c>
      <c r="D463" s="826">
        <v>0</v>
      </c>
      <c r="E463" s="827" t="s">
        <v>448</v>
      </c>
      <c r="F463" s="829" t="s">
        <v>449</v>
      </c>
      <c r="G463" s="706">
        <f t="shared" si="9"/>
        <v>764590</v>
      </c>
      <c r="H463" s="706">
        <f>H465</f>
        <v>164290</v>
      </c>
      <c r="I463" s="706">
        <f>I465</f>
        <v>600300</v>
      </c>
    </row>
    <row r="464" spans="1:9" s="639" customFormat="1" ht="61.5" customHeight="1" outlineLevel="1" thickBot="1" x14ac:dyDescent="0.3">
      <c r="A464" s="798"/>
      <c r="B464" s="824"/>
      <c r="C464" s="825"/>
      <c r="D464" s="826"/>
      <c r="E464" s="802" t="s">
        <v>807</v>
      </c>
      <c r="F464" s="829"/>
      <c r="G464" s="621"/>
      <c r="H464" s="621"/>
      <c r="I464" s="621"/>
    </row>
    <row r="465" spans="1:9" s="637" customFormat="1" ht="61.5" customHeight="1" outlineLevel="1" thickBot="1" x14ac:dyDescent="0.3">
      <c r="A465" s="798">
        <v>2631</v>
      </c>
      <c r="B465" s="851" t="s">
        <v>75</v>
      </c>
      <c r="C465" s="822">
        <v>3</v>
      </c>
      <c r="D465" s="823">
        <v>1</v>
      </c>
      <c r="E465" s="802" t="s">
        <v>450</v>
      </c>
      <c r="F465" s="861" t="s">
        <v>451</v>
      </c>
      <c r="G465" s="706">
        <f>H465+I465</f>
        <v>764590</v>
      </c>
      <c r="H465" s="706">
        <f>SUM(H467:H478)</f>
        <v>164290</v>
      </c>
      <c r="I465" s="706">
        <f>I467+I469+I480+I479+I481</f>
        <v>600300</v>
      </c>
    </row>
    <row r="466" spans="1:9" s="637" customFormat="1" ht="41.25" customHeight="1" outlineLevel="1" thickBot="1" x14ac:dyDescent="0.3">
      <c r="A466" s="798"/>
      <c r="B466" s="799"/>
      <c r="C466" s="822"/>
      <c r="D466" s="823"/>
      <c r="E466" s="802" t="s">
        <v>12</v>
      </c>
      <c r="F466" s="803"/>
      <c r="G466" s="621"/>
      <c r="H466" s="621"/>
      <c r="I466" s="621"/>
    </row>
    <row r="467" spans="1:9" s="637" customFormat="1" ht="37.5" customHeight="1" outlineLevel="1" thickBot="1" x14ac:dyDescent="0.3">
      <c r="A467" s="798"/>
      <c r="B467" s="799"/>
      <c r="C467" s="822"/>
      <c r="D467" s="823"/>
      <c r="E467" s="802">
        <v>4111</v>
      </c>
      <c r="F467" s="803"/>
      <c r="G467" s="706">
        <f t="shared" ref="G467:G482" si="10">H467+I467</f>
        <v>91000</v>
      </c>
      <c r="H467" s="706">
        <v>91000</v>
      </c>
      <c r="I467" s="706"/>
    </row>
    <row r="468" spans="1:9" s="637" customFormat="1" ht="30.75" customHeight="1" outlineLevel="1" thickBot="1" x14ac:dyDescent="0.3">
      <c r="A468" s="798"/>
      <c r="B468" s="799"/>
      <c r="C468" s="822"/>
      <c r="D468" s="823"/>
      <c r="E468" s="802">
        <v>4112</v>
      </c>
      <c r="F468" s="803"/>
      <c r="G468" s="706">
        <f t="shared" si="10"/>
        <v>20000</v>
      </c>
      <c r="H468" s="706">
        <v>20000</v>
      </c>
      <c r="I468" s="706"/>
    </row>
    <row r="469" spans="1:9" s="637" customFormat="1" ht="30.75" customHeight="1" outlineLevel="1" thickBot="1" x14ac:dyDescent="0.3">
      <c r="A469" s="798"/>
      <c r="B469" s="799"/>
      <c r="C469" s="822"/>
      <c r="D469" s="823"/>
      <c r="E469" s="802">
        <v>4213</v>
      </c>
      <c r="F469" s="803"/>
      <c r="G469" s="706">
        <f t="shared" si="10"/>
        <v>25000</v>
      </c>
      <c r="H469" s="706">
        <v>25000</v>
      </c>
      <c r="I469" s="706"/>
    </row>
    <row r="470" spans="1:9" s="637" customFormat="1" ht="30.75" customHeight="1" outlineLevel="1" thickBot="1" x14ac:dyDescent="0.3">
      <c r="A470" s="798"/>
      <c r="B470" s="799"/>
      <c r="C470" s="822"/>
      <c r="D470" s="823"/>
      <c r="E470" s="802">
        <v>4239</v>
      </c>
      <c r="F470" s="803"/>
      <c r="G470" s="706">
        <f t="shared" si="10"/>
        <v>5000</v>
      </c>
      <c r="H470" s="706">
        <v>5000</v>
      </c>
      <c r="I470" s="706"/>
    </row>
    <row r="471" spans="1:9" s="637" customFormat="1" ht="30.75" customHeight="1" outlineLevel="1" thickBot="1" x14ac:dyDescent="0.3">
      <c r="A471" s="798"/>
      <c r="B471" s="799"/>
      <c r="C471" s="822"/>
      <c r="D471" s="823"/>
      <c r="E471" s="802">
        <v>4241</v>
      </c>
      <c r="F471" s="803"/>
      <c r="G471" s="706">
        <f>H471</f>
        <v>600</v>
      </c>
      <c r="H471" s="706">
        <v>600</v>
      </c>
      <c r="I471" s="706"/>
    </row>
    <row r="472" spans="1:9" s="637" customFormat="1" ht="30.75" customHeight="1" outlineLevel="1" thickBot="1" x14ac:dyDescent="0.3">
      <c r="A472" s="798"/>
      <c r="B472" s="799"/>
      <c r="C472" s="822"/>
      <c r="D472" s="823"/>
      <c r="E472" s="802">
        <v>4252</v>
      </c>
      <c r="F472" s="803"/>
      <c r="G472" s="706">
        <f>H472</f>
        <v>1100</v>
      </c>
      <c r="H472" s="706">
        <v>1100</v>
      </c>
      <c r="I472" s="706"/>
    </row>
    <row r="473" spans="1:9" s="637" customFormat="1" ht="30.75" customHeight="1" outlineLevel="1" thickBot="1" x14ac:dyDescent="0.3">
      <c r="A473" s="798"/>
      <c r="B473" s="799"/>
      <c r="C473" s="822"/>
      <c r="D473" s="823"/>
      <c r="E473" s="802">
        <v>4261</v>
      </c>
      <c r="F473" s="803"/>
      <c r="G473" s="706">
        <f>H473</f>
        <v>150</v>
      </c>
      <c r="H473" s="706">
        <v>150</v>
      </c>
      <c r="I473" s="706"/>
    </row>
    <row r="474" spans="1:9" s="637" customFormat="1" ht="30.75" customHeight="1" outlineLevel="1" thickBot="1" x14ac:dyDescent="0.3">
      <c r="A474" s="798"/>
      <c r="B474" s="799"/>
      <c r="C474" s="822"/>
      <c r="D474" s="823"/>
      <c r="E474" s="802">
        <v>4264</v>
      </c>
      <c r="F474" s="803"/>
      <c r="G474" s="706">
        <f t="shared" si="10"/>
        <v>3140</v>
      </c>
      <c r="H474" s="706">
        <v>3140</v>
      </c>
      <c r="I474" s="706"/>
    </row>
    <row r="475" spans="1:9" s="637" customFormat="1" ht="30.75" customHeight="1" outlineLevel="1" thickBot="1" x14ac:dyDescent="0.3">
      <c r="A475" s="798"/>
      <c r="B475" s="799"/>
      <c r="C475" s="822"/>
      <c r="D475" s="823"/>
      <c r="E475" s="802">
        <v>4267</v>
      </c>
      <c r="F475" s="803"/>
      <c r="G475" s="706">
        <f>H475</f>
        <v>300</v>
      </c>
      <c r="H475" s="706">
        <v>300</v>
      </c>
      <c r="I475" s="706"/>
    </row>
    <row r="476" spans="1:9" s="637" customFormat="1" ht="22.5" customHeight="1" outlineLevel="1" thickBot="1" x14ac:dyDescent="0.3">
      <c r="A476" s="798"/>
      <c r="B476" s="799"/>
      <c r="C476" s="822"/>
      <c r="D476" s="823"/>
      <c r="E476" s="802">
        <v>4269</v>
      </c>
      <c r="F476" s="803"/>
      <c r="G476" s="706">
        <f t="shared" si="10"/>
        <v>15000</v>
      </c>
      <c r="H476" s="706">
        <v>15000</v>
      </c>
      <c r="I476" s="706"/>
    </row>
    <row r="477" spans="1:9" s="637" customFormat="1" ht="28.5" hidden="1" customHeight="1" outlineLevel="1" thickBot="1" x14ac:dyDescent="0.3">
      <c r="A477" s="798"/>
      <c r="B477" s="799"/>
      <c r="C477" s="822"/>
      <c r="D477" s="823"/>
      <c r="E477" s="802">
        <v>4511</v>
      </c>
      <c r="F477" s="803"/>
      <c r="G477" s="706">
        <f t="shared" si="10"/>
        <v>0</v>
      </c>
      <c r="H477" s="706"/>
      <c r="I477" s="706"/>
    </row>
    <row r="478" spans="1:9" s="637" customFormat="1" ht="36" customHeight="1" outlineLevel="1" thickBot="1" x14ac:dyDescent="0.3">
      <c r="A478" s="798"/>
      <c r="B478" s="799"/>
      <c r="C478" s="822"/>
      <c r="D478" s="823"/>
      <c r="E478" s="802">
        <v>4823</v>
      </c>
      <c r="F478" s="803"/>
      <c r="G478" s="706">
        <f t="shared" si="10"/>
        <v>3000</v>
      </c>
      <c r="H478" s="706">
        <v>3000</v>
      </c>
      <c r="I478" s="706"/>
    </row>
    <row r="479" spans="1:9" s="637" customFormat="1" ht="28.5" hidden="1" customHeight="1" outlineLevel="1" thickBot="1" x14ac:dyDescent="0.3">
      <c r="A479" s="798"/>
      <c r="B479" s="799"/>
      <c r="C479" s="822"/>
      <c r="D479" s="823"/>
      <c r="E479" s="802">
        <v>5112</v>
      </c>
      <c r="F479" s="803"/>
      <c r="G479" s="706">
        <f>I479</f>
        <v>0</v>
      </c>
      <c r="H479" s="706"/>
      <c r="I479" s="706"/>
    </row>
    <row r="480" spans="1:9" s="637" customFormat="1" ht="28.5" customHeight="1" outlineLevel="1" thickBot="1" x14ac:dyDescent="0.3">
      <c r="A480" s="798"/>
      <c r="B480" s="799"/>
      <c r="C480" s="822"/>
      <c r="D480" s="823"/>
      <c r="E480" s="802">
        <v>5113</v>
      </c>
      <c r="F480" s="803"/>
      <c r="G480" s="706">
        <f t="shared" si="10"/>
        <v>600000</v>
      </c>
      <c r="H480" s="706"/>
      <c r="I480" s="706">
        <v>600000</v>
      </c>
    </row>
    <row r="481" spans="1:9" s="637" customFormat="1" ht="28.5" customHeight="1" outlineLevel="1" thickBot="1" x14ac:dyDescent="0.3">
      <c r="A481" s="798"/>
      <c r="B481" s="799"/>
      <c r="C481" s="822"/>
      <c r="D481" s="823"/>
      <c r="E481" s="802">
        <v>5129</v>
      </c>
      <c r="F481" s="803"/>
      <c r="G481" s="706">
        <f t="shared" si="10"/>
        <v>300</v>
      </c>
      <c r="H481" s="706"/>
      <c r="I481" s="706">
        <v>300</v>
      </c>
    </row>
    <row r="482" spans="1:9" s="637" customFormat="1" ht="26.25" customHeight="1" outlineLevel="1" thickBot="1" x14ac:dyDescent="0.3">
      <c r="A482" s="798">
        <v>2640</v>
      </c>
      <c r="B482" s="849" t="s">
        <v>75</v>
      </c>
      <c r="C482" s="825">
        <v>4</v>
      </c>
      <c r="D482" s="826">
        <v>0</v>
      </c>
      <c r="E482" s="827" t="s">
        <v>452</v>
      </c>
      <c r="F482" s="829" t="s">
        <v>453</v>
      </c>
      <c r="G482" s="706">
        <f t="shared" si="10"/>
        <v>25250</v>
      </c>
      <c r="H482" s="706">
        <f>H484</f>
        <v>20750</v>
      </c>
      <c r="I482" s="706">
        <f>I484</f>
        <v>4500</v>
      </c>
    </row>
    <row r="483" spans="1:9" s="639" customFormat="1" ht="21.75" customHeight="1" outlineLevel="1" thickBot="1" x14ac:dyDescent="0.3">
      <c r="A483" s="798"/>
      <c r="B483" s="824"/>
      <c r="C483" s="825"/>
      <c r="D483" s="826"/>
      <c r="E483" s="802" t="s">
        <v>807</v>
      </c>
      <c r="F483" s="829"/>
      <c r="G483" s="621"/>
      <c r="H483" s="621"/>
      <c r="I483" s="621"/>
    </row>
    <row r="484" spans="1:9" s="637" customFormat="1" ht="21.75" customHeight="1" outlineLevel="1" thickBot="1" x14ac:dyDescent="0.3">
      <c r="A484" s="798">
        <v>2641</v>
      </c>
      <c r="B484" s="851" t="s">
        <v>75</v>
      </c>
      <c r="C484" s="822">
        <v>4</v>
      </c>
      <c r="D484" s="823">
        <v>1</v>
      </c>
      <c r="E484" s="802" t="s">
        <v>454</v>
      </c>
      <c r="F484" s="835" t="s">
        <v>455</v>
      </c>
      <c r="G484" s="706">
        <f>H484+I484</f>
        <v>25250</v>
      </c>
      <c r="H484" s="706">
        <f>H486+H487+H488+H490+H489</f>
        <v>20750</v>
      </c>
      <c r="I484" s="706">
        <f>SUM(I486:I493)</f>
        <v>4500</v>
      </c>
    </row>
    <row r="485" spans="1:9" s="637" customFormat="1" ht="28.5" customHeight="1" outlineLevel="1" thickBot="1" x14ac:dyDescent="0.3">
      <c r="A485" s="798"/>
      <c r="B485" s="799"/>
      <c r="C485" s="822"/>
      <c r="D485" s="823"/>
      <c r="E485" s="802" t="s">
        <v>12</v>
      </c>
      <c r="F485" s="803"/>
      <c r="G485" s="621"/>
      <c r="H485" s="621"/>
      <c r="I485" s="621"/>
    </row>
    <row r="486" spans="1:9" s="637" customFormat="1" ht="21.75" hidden="1" customHeight="1" outlineLevel="1" thickBot="1" x14ac:dyDescent="0.3">
      <c r="A486" s="798"/>
      <c r="B486" s="799"/>
      <c r="C486" s="822"/>
      <c r="D486" s="823"/>
      <c r="E486" s="802">
        <v>4212</v>
      </c>
      <c r="F486" s="803"/>
      <c r="G486" s="706">
        <f t="shared" ref="G486:G494" si="11">H486+I486</f>
        <v>0</v>
      </c>
      <c r="H486" s="706"/>
      <c r="I486" s="706"/>
    </row>
    <row r="487" spans="1:9" s="637" customFormat="1" ht="21.75" hidden="1" customHeight="1" outlineLevel="1" thickBot="1" x14ac:dyDescent="0.3">
      <c r="A487" s="798"/>
      <c r="B487" s="799"/>
      <c r="C487" s="822"/>
      <c r="D487" s="823"/>
      <c r="E487" s="802">
        <v>4251</v>
      </c>
      <c r="F487" s="803"/>
      <c r="G487" s="706">
        <f t="shared" si="11"/>
        <v>0</v>
      </c>
      <c r="H487" s="706"/>
      <c r="I487" s="706"/>
    </row>
    <row r="488" spans="1:9" s="637" customFormat="1" ht="21.75" customHeight="1" outlineLevel="1" thickBot="1" x14ac:dyDescent="0.3">
      <c r="A488" s="798"/>
      <c r="B488" s="799"/>
      <c r="C488" s="822"/>
      <c r="D488" s="823"/>
      <c r="E488" s="802">
        <v>4269</v>
      </c>
      <c r="F488" s="803"/>
      <c r="G488" s="706">
        <f t="shared" si="11"/>
        <v>20000</v>
      </c>
      <c r="H488" s="706">
        <v>20000</v>
      </c>
      <c r="I488" s="706"/>
    </row>
    <row r="489" spans="1:9" s="637" customFormat="1" ht="18.75" customHeight="1" outlineLevel="1" thickBot="1" x14ac:dyDescent="0.3">
      <c r="A489" s="798"/>
      <c r="B489" s="799"/>
      <c r="C489" s="822"/>
      <c r="D489" s="823"/>
      <c r="E489" s="802">
        <v>4239</v>
      </c>
      <c r="F489" s="803"/>
      <c r="G489" s="706">
        <f t="shared" si="11"/>
        <v>750</v>
      </c>
      <c r="H489" s="706">
        <v>750</v>
      </c>
      <c r="I489" s="706"/>
    </row>
    <row r="490" spans="1:9" s="637" customFormat="1" ht="0.75" hidden="1" customHeight="1" outlineLevel="1" thickBot="1" x14ac:dyDescent="0.3">
      <c r="A490" s="798"/>
      <c r="B490" s="799"/>
      <c r="C490" s="822"/>
      <c r="D490" s="823"/>
      <c r="E490" s="802">
        <v>4511</v>
      </c>
      <c r="F490" s="803"/>
      <c r="G490" s="706">
        <f t="shared" si="11"/>
        <v>0</v>
      </c>
      <c r="H490" s="706"/>
      <c r="I490" s="706"/>
    </row>
    <row r="491" spans="1:9" s="637" customFormat="1" ht="21" hidden="1" customHeight="1" outlineLevel="1" thickBot="1" x14ac:dyDescent="0.3">
      <c r="A491" s="798"/>
      <c r="B491" s="799"/>
      <c r="C491" s="822"/>
      <c r="D491" s="823"/>
      <c r="E491" s="802">
        <v>5121</v>
      </c>
      <c r="F491" s="803"/>
      <c r="G491" s="706">
        <f>I491</f>
        <v>0</v>
      </c>
      <c r="H491" s="706"/>
      <c r="I491" s="706"/>
    </row>
    <row r="492" spans="1:9" s="637" customFormat="1" ht="21.75" hidden="1" customHeight="1" outlineLevel="1" thickBot="1" x14ac:dyDescent="0.3">
      <c r="A492" s="798"/>
      <c r="B492" s="799"/>
      <c r="C492" s="822"/>
      <c r="D492" s="823"/>
      <c r="E492" s="802">
        <v>5112</v>
      </c>
      <c r="F492" s="803"/>
      <c r="G492" s="706">
        <f t="shared" si="11"/>
        <v>0</v>
      </c>
      <c r="H492" s="706"/>
      <c r="I492" s="706"/>
    </row>
    <row r="493" spans="1:9" s="637" customFormat="1" ht="21.75" customHeight="1" outlineLevel="1" thickBot="1" x14ac:dyDescent="0.3">
      <c r="A493" s="798"/>
      <c r="B493" s="799"/>
      <c r="C493" s="822"/>
      <c r="D493" s="823"/>
      <c r="E493" s="802">
        <v>5113</v>
      </c>
      <c r="F493" s="803"/>
      <c r="G493" s="706">
        <f t="shared" si="11"/>
        <v>4500</v>
      </c>
      <c r="H493" s="706"/>
      <c r="I493" s="706">
        <v>4500</v>
      </c>
    </row>
    <row r="494" spans="1:9" s="637" customFormat="1" ht="40.5" customHeight="1" outlineLevel="1" thickBot="1" x14ac:dyDescent="0.3">
      <c r="A494" s="798">
        <v>2650</v>
      </c>
      <c r="B494" s="849" t="s">
        <v>75</v>
      </c>
      <c r="C494" s="825">
        <v>5</v>
      </c>
      <c r="D494" s="826">
        <v>0</v>
      </c>
      <c r="E494" s="827" t="s">
        <v>462</v>
      </c>
      <c r="F494" s="829" t="s">
        <v>463</v>
      </c>
      <c r="G494" s="706">
        <f t="shared" si="11"/>
        <v>0</v>
      </c>
      <c r="H494" s="706">
        <f>H496</f>
        <v>0</v>
      </c>
      <c r="I494" s="706">
        <f>I496</f>
        <v>0</v>
      </c>
    </row>
    <row r="495" spans="1:9" s="639" customFormat="1" ht="21.75" customHeight="1" outlineLevel="1" thickBot="1" x14ac:dyDescent="0.3">
      <c r="A495" s="798"/>
      <c r="B495" s="824"/>
      <c r="C495" s="825"/>
      <c r="D495" s="826"/>
      <c r="E495" s="802" t="s">
        <v>807</v>
      </c>
      <c r="F495" s="829"/>
      <c r="G495" s="706"/>
      <c r="H495" s="706"/>
      <c r="I495" s="706"/>
    </row>
    <row r="496" spans="1:9" s="637" customFormat="1" ht="44.25" customHeight="1" outlineLevel="1" thickBot="1" x14ac:dyDescent="0.3">
      <c r="A496" s="798">
        <v>2651</v>
      </c>
      <c r="B496" s="851" t="s">
        <v>75</v>
      </c>
      <c r="C496" s="822">
        <v>5</v>
      </c>
      <c r="D496" s="823">
        <v>1</v>
      </c>
      <c r="E496" s="802" t="s">
        <v>462</v>
      </c>
      <c r="F496" s="835" t="s">
        <v>464</v>
      </c>
      <c r="G496" s="706">
        <f>H496+I496</f>
        <v>0</v>
      </c>
      <c r="H496" s="706">
        <f>H498+H499</f>
        <v>0</v>
      </c>
      <c r="I496" s="706">
        <f>I498+I499</f>
        <v>0</v>
      </c>
    </row>
    <row r="497" spans="1:9" s="637" customFormat="1" ht="33.75" customHeight="1" outlineLevel="1" thickBot="1" x14ac:dyDescent="0.3">
      <c r="A497" s="798"/>
      <c r="B497" s="799"/>
      <c r="C497" s="822"/>
      <c r="D497" s="823"/>
      <c r="E497" s="802" t="s">
        <v>12</v>
      </c>
      <c r="F497" s="803"/>
      <c r="G497" s="621"/>
      <c r="H497" s="621"/>
      <c r="I497" s="621"/>
    </row>
    <row r="498" spans="1:9" s="637" customFormat="1" ht="20.25" customHeight="1" outlineLevel="1" thickBot="1" x14ac:dyDescent="0.3">
      <c r="A498" s="798"/>
      <c r="B498" s="799"/>
      <c r="C498" s="822"/>
      <c r="D498" s="823"/>
      <c r="E498" s="802">
        <v>4511</v>
      </c>
      <c r="F498" s="803"/>
      <c r="G498" s="706">
        <f>H498+I498</f>
        <v>0</v>
      </c>
      <c r="H498" s="706"/>
      <c r="I498" s="706"/>
    </row>
    <row r="499" spans="1:9" s="637" customFormat="1" ht="21.75" hidden="1" customHeight="1" outlineLevel="1" thickBot="1" x14ac:dyDescent="0.3">
      <c r="A499" s="798"/>
      <c r="B499" s="799"/>
      <c r="C499" s="822"/>
      <c r="D499" s="823"/>
      <c r="E499" s="802" t="s">
        <v>13</v>
      </c>
      <c r="F499" s="803"/>
      <c r="G499" s="621">
        <f>H499+I499</f>
        <v>0</v>
      </c>
      <c r="H499" s="621"/>
      <c r="I499" s="621"/>
    </row>
    <row r="500" spans="1:9" s="637" customFormat="1" ht="21.75" hidden="1" customHeight="1" outlineLevel="1" thickBot="1" x14ac:dyDescent="0.3">
      <c r="A500" s="798"/>
      <c r="B500" s="799"/>
      <c r="C500" s="822"/>
      <c r="D500" s="823"/>
      <c r="E500" s="802"/>
      <c r="F500" s="803"/>
      <c r="G500" s="621"/>
      <c r="H500" s="621"/>
      <c r="I500" s="621"/>
    </row>
    <row r="501" spans="1:9" s="637" customFormat="1" ht="22.5" hidden="1" customHeight="1" outlineLevel="1" thickBot="1" x14ac:dyDescent="0.3">
      <c r="A501" s="798"/>
      <c r="B501" s="799"/>
      <c r="C501" s="822"/>
      <c r="D501" s="823"/>
      <c r="E501" s="802"/>
      <c r="F501" s="803"/>
      <c r="G501" s="622"/>
      <c r="H501" s="621"/>
      <c r="I501" s="621"/>
    </row>
    <row r="502" spans="1:9" s="637" customFormat="1" ht="22.5" hidden="1" customHeight="1" outlineLevel="1" thickBot="1" x14ac:dyDescent="0.3">
      <c r="A502" s="798"/>
      <c r="B502" s="799"/>
      <c r="C502" s="822"/>
      <c r="D502" s="823"/>
      <c r="E502" s="802"/>
      <c r="F502" s="803"/>
      <c r="G502" s="622"/>
      <c r="H502" s="621"/>
      <c r="I502" s="621"/>
    </row>
    <row r="503" spans="1:9" s="637" customFormat="1" ht="22.5" hidden="1" customHeight="1" outlineLevel="1" thickBot="1" x14ac:dyDescent="0.3">
      <c r="A503" s="798"/>
      <c r="B503" s="799"/>
      <c r="C503" s="822"/>
      <c r="D503" s="823"/>
      <c r="E503" s="802"/>
      <c r="F503" s="803"/>
      <c r="G503" s="622"/>
      <c r="H503" s="621"/>
      <c r="I503" s="621"/>
    </row>
    <row r="504" spans="1:9" s="637" customFormat="1" ht="21" hidden="1" customHeight="1" outlineLevel="1" thickBot="1" x14ac:dyDescent="0.3">
      <c r="A504" s="798"/>
      <c r="B504" s="799"/>
      <c r="C504" s="822"/>
      <c r="D504" s="823"/>
      <c r="E504" s="802"/>
      <c r="F504" s="803"/>
      <c r="G504" s="622"/>
      <c r="H504" s="621"/>
      <c r="I504" s="621"/>
    </row>
    <row r="505" spans="1:9" s="637" customFormat="1" ht="36.75" thickBot="1" x14ac:dyDescent="0.3">
      <c r="A505" s="798">
        <v>2660</v>
      </c>
      <c r="B505" s="849" t="s">
        <v>75</v>
      </c>
      <c r="C505" s="825">
        <v>6</v>
      </c>
      <c r="D505" s="826">
        <v>0</v>
      </c>
      <c r="E505" s="827" t="s">
        <v>466</v>
      </c>
      <c r="F505" s="847" t="s">
        <v>467</v>
      </c>
      <c r="G505" s="707">
        <f>H505+I505</f>
        <v>124500</v>
      </c>
      <c r="H505" s="862">
        <f>H507</f>
        <v>124410</v>
      </c>
      <c r="I505" s="707">
        <f>I507</f>
        <v>90</v>
      </c>
    </row>
    <row r="506" spans="1:9" s="639" customFormat="1" ht="22.5" customHeight="1" thickBot="1" x14ac:dyDescent="0.3">
      <c r="A506" s="798"/>
      <c r="B506" s="824"/>
      <c r="C506" s="825"/>
      <c r="D506" s="826"/>
      <c r="E506" s="802" t="s">
        <v>807</v>
      </c>
      <c r="F506" s="829"/>
      <c r="G506" s="707"/>
      <c r="H506" s="707"/>
      <c r="I506" s="707"/>
    </row>
    <row r="507" spans="1:9" s="637" customFormat="1" ht="29.25" thickBot="1" x14ac:dyDescent="0.3">
      <c r="A507" s="798">
        <v>2661</v>
      </c>
      <c r="B507" s="851" t="s">
        <v>75</v>
      </c>
      <c r="C507" s="822">
        <v>6</v>
      </c>
      <c r="D507" s="823">
        <v>1</v>
      </c>
      <c r="E507" s="802" t="s">
        <v>466</v>
      </c>
      <c r="F507" s="835" t="s">
        <v>468</v>
      </c>
      <c r="G507" s="707">
        <f>H507+I507</f>
        <v>124500</v>
      </c>
      <c r="H507" s="862">
        <f>SUM(H509:H523)</f>
        <v>124410</v>
      </c>
      <c r="I507" s="862">
        <f>I519</f>
        <v>90</v>
      </c>
    </row>
    <row r="508" spans="1:9" s="637" customFormat="1" ht="26.25" customHeight="1" thickBot="1" x14ac:dyDescent="0.3">
      <c r="A508" s="798"/>
      <c r="B508" s="799"/>
      <c r="C508" s="822"/>
      <c r="D508" s="823"/>
      <c r="E508" s="802" t="s">
        <v>12</v>
      </c>
      <c r="F508" s="803"/>
      <c r="G508" s="622"/>
      <c r="H508" s="622"/>
      <c r="I508" s="622"/>
    </row>
    <row r="509" spans="1:9" s="637" customFormat="1" ht="22.5" customHeight="1" thickBot="1" x14ac:dyDescent="0.3">
      <c r="A509" s="798"/>
      <c r="B509" s="799"/>
      <c r="C509" s="822"/>
      <c r="D509" s="823"/>
      <c r="E509" s="802">
        <v>4111</v>
      </c>
      <c r="F509" s="803"/>
      <c r="G509" s="862">
        <f t="shared" ref="G509:G526" si="12">H509+I509</f>
        <v>71500</v>
      </c>
      <c r="H509" s="708">
        <f>60000+11500</f>
        <v>71500</v>
      </c>
      <c r="I509" s="622"/>
    </row>
    <row r="510" spans="1:9" s="637" customFormat="1" ht="22.5" customHeight="1" thickBot="1" x14ac:dyDescent="0.3">
      <c r="A510" s="798"/>
      <c r="B510" s="799"/>
      <c r="C510" s="822"/>
      <c r="D510" s="823"/>
      <c r="E510" s="802">
        <v>4112</v>
      </c>
      <c r="F510" s="803"/>
      <c r="G510" s="862">
        <f t="shared" si="12"/>
        <v>12000</v>
      </c>
      <c r="H510" s="862">
        <v>12000</v>
      </c>
      <c r="I510" s="622"/>
    </row>
    <row r="511" spans="1:9" s="637" customFormat="1" ht="26.25" customHeight="1" thickBot="1" x14ac:dyDescent="0.3">
      <c r="A511" s="798"/>
      <c r="B511" s="799"/>
      <c r="C511" s="822"/>
      <c r="D511" s="823"/>
      <c r="E511" s="802">
        <v>4239</v>
      </c>
      <c r="F511" s="803"/>
      <c r="G511" s="862">
        <f t="shared" si="12"/>
        <v>3350</v>
      </c>
      <c r="H511" s="862">
        <v>3350</v>
      </c>
      <c r="I511" s="622"/>
    </row>
    <row r="512" spans="1:9" s="637" customFormat="1" ht="39.75" hidden="1" customHeight="1" thickBot="1" x14ac:dyDescent="0.3">
      <c r="A512" s="798"/>
      <c r="B512" s="799"/>
      <c r="C512" s="822"/>
      <c r="D512" s="823"/>
      <c r="E512" s="802">
        <v>4241</v>
      </c>
      <c r="F512" s="803"/>
      <c r="G512" s="862">
        <f t="shared" si="12"/>
        <v>0</v>
      </c>
      <c r="H512" s="862"/>
      <c r="I512" s="622"/>
    </row>
    <row r="513" spans="1:11" s="637" customFormat="1" ht="30.75" customHeight="1" thickBot="1" x14ac:dyDescent="0.3">
      <c r="A513" s="798"/>
      <c r="B513" s="799"/>
      <c r="C513" s="822"/>
      <c r="D513" s="823"/>
      <c r="E513" s="802">
        <v>4261</v>
      </c>
      <c r="F513" s="803"/>
      <c r="G513" s="862">
        <f t="shared" si="12"/>
        <v>100</v>
      </c>
      <c r="H513" s="862">
        <v>100</v>
      </c>
      <c r="I513" s="622"/>
    </row>
    <row r="514" spans="1:11" s="637" customFormat="1" ht="39.75" hidden="1" customHeight="1" thickBot="1" x14ac:dyDescent="0.3">
      <c r="A514" s="798"/>
      <c r="B514" s="799"/>
      <c r="C514" s="822"/>
      <c r="D514" s="823"/>
      <c r="E514" s="802">
        <v>4251</v>
      </c>
      <c r="F514" s="803"/>
      <c r="G514" s="862">
        <f t="shared" si="12"/>
        <v>0</v>
      </c>
      <c r="H514" s="862"/>
      <c r="I514" s="622"/>
    </row>
    <row r="515" spans="1:11" s="637" customFormat="1" ht="39.75" hidden="1" customHeight="1" thickBot="1" x14ac:dyDescent="0.3">
      <c r="A515" s="798"/>
      <c r="B515" s="799"/>
      <c r="C515" s="822"/>
      <c r="D515" s="823"/>
      <c r="E515" s="802">
        <v>4267</v>
      </c>
      <c r="F515" s="803"/>
      <c r="G515" s="862">
        <f t="shared" si="12"/>
        <v>0</v>
      </c>
      <c r="H515" s="862"/>
      <c r="I515" s="622"/>
    </row>
    <row r="516" spans="1:11" s="637" customFormat="1" ht="39.75" customHeight="1" thickBot="1" x14ac:dyDescent="0.3">
      <c r="A516" s="798"/>
      <c r="B516" s="799"/>
      <c r="C516" s="822"/>
      <c r="D516" s="823"/>
      <c r="E516" s="802">
        <v>4269</v>
      </c>
      <c r="F516" s="803"/>
      <c r="G516" s="862">
        <f t="shared" si="12"/>
        <v>6446</v>
      </c>
      <c r="H516" s="862">
        <v>6446</v>
      </c>
      <c r="I516" s="622"/>
    </row>
    <row r="517" spans="1:11" s="637" customFormat="1" ht="22.5" customHeight="1" thickBot="1" x14ac:dyDescent="0.3">
      <c r="A517" s="798"/>
      <c r="B517" s="799"/>
      <c r="C517" s="822"/>
      <c r="D517" s="823"/>
      <c r="E517" s="802">
        <v>4264</v>
      </c>
      <c r="F517" s="803"/>
      <c r="G517" s="862">
        <f t="shared" si="12"/>
        <v>30014</v>
      </c>
      <c r="H517" s="862">
        <v>30014</v>
      </c>
      <c r="I517" s="622"/>
    </row>
    <row r="518" spans="1:11" s="637" customFormat="1" ht="21.75" customHeight="1" thickBot="1" x14ac:dyDescent="0.3">
      <c r="A518" s="798"/>
      <c r="B518" s="799"/>
      <c r="C518" s="822"/>
      <c r="D518" s="823"/>
      <c r="E518" s="802">
        <v>4252</v>
      </c>
      <c r="F518" s="803"/>
      <c r="G518" s="862">
        <f t="shared" si="12"/>
        <v>1000</v>
      </c>
      <c r="H518" s="862">
        <v>1000</v>
      </c>
      <c r="I518" s="622"/>
    </row>
    <row r="519" spans="1:11" s="637" customFormat="1" ht="27.75" customHeight="1" thickBot="1" x14ac:dyDescent="0.3">
      <c r="A519" s="798"/>
      <c r="B519" s="799"/>
      <c r="C519" s="822"/>
      <c r="D519" s="823"/>
      <c r="E519" s="802">
        <v>5129</v>
      </c>
      <c r="F519" s="803"/>
      <c r="G519" s="862">
        <f t="shared" si="12"/>
        <v>90</v>
      </c>
      <c r="H519" s="862"/>
      <c r="I519" s="707">
        <v>90</v>
      </c>
    </row>
    <row r="520" spans="1:11" s="637" customFormat="1" ht="42.75" hidden="1" customHeight="1" thickBot="1" x14ac:dyDescent="0.3">
      <c r="A520" s="798"/>
      <c r="B520" s="799"/>
      <c r="C520" s="822"/>
      <c r="D520" s="823"/>
      <c r="E520" s="802">
        <v>4823</v>
      </c>
      <c r="F520" s="803"/>
      <c r="G520" s="862">
        <f t="shared" si="12"/>
        <v>0</v>
      </c>
      <c r="H520" s="862"/>
      <c r="I520" s="622"/>
    </row>
    <row r="521" spans="1:11" s="637" customFormat="1" ht="42.75" hidden="1" customHeight="1" thickBot="1" x14ac:dyDescent="0.3">
      <c r="A521" s="798"/>
      <c r="B521" s="799"/>
      <c r="C521" s="822"/>
      <c r="D521" s="823"/>
      <c r="E521" s="802">
        <v>4212</v>
      </c>
      <c r="F521" s="803"/>
      <c r="G521" s="716">
        <f t="shared" si="12"/>
        <v>0</v>
      </c>
      <c r="H521" s="716"/>
      <c r="I521" s="622"/>
    </row>
    <row r="522" spans="1:11" s="637" customFormat="1" ht="42.75" hidden="1" customHeight="1" thickBot="1" x14ac:dyDescent="0.3">
      <c r="A522" s="798"/>
      <c r="B522" s="799"/>
      <c r="C522" s="822"/>
      <c r="D522" s="823"/>
      <c r="E522" s="802">
        <v>4231</v>
      </c>
      <c r="F522" s="803"/>
      <c r="G522" s="716">
        <f t="shared" si="12"/>
        <v>0</v>
      </c>
      <c r="H522" s="716"/>
      <c r="I522" s="622"/>
    </row>
    <row r="523" spans="1:11" s="637" customFormat="1" ht="42.75" hidden="1" customHeight="1" thickBot="1" x14ac:dyDescent="0.3">
      <c r="A523" s="798"/>
      <c r="B523" s="799"/>
      <c r="C523" s="822"/>
      <c r="D523" s="823"/>
      <c r="E523" s="802">
        <v>4511</v>
      </c>
      <c r="F523" s="803"/>
      <c r="G523" s="862">
        <f t="shared" si="12"/>
        <v>0</v>
      </c>
      <c r="H523" s="708"/>
      <c r="I523" s="707"/>
      <c r="J523" s="633"/>
      <c r="K523" s="634"/>
    </row>
    <row r="524" spans="1:11" s="637" customFormat="1" ht="22.5" hidden="1" customHeight="1" thickBot="1" x14ac:dyDescent="0.3">
      <c r="A524" s="798"/>
      <c r="B524" s="799"/>
      <c r="C524" s="822"/>
      <c r="D524" s="823"/>
      <c r="E524" s="802">
        <v>5121</v>
      </c>
      <c r="F524" s="803"/>
      <c r="G524" s="862">
        <f t="shared" si="12"/>
        <v>0</v>
      </c>
      <c r="H524" s="708"/>
      <c r="I524" s="707"/>
      <c r="J524" s="633"/>
      <c r="K524" s="634"/>
    </row>
    <row r="525" spans="1:11" s="637" customFormat="1" ht="0.75" hidden="1" customHeight="1" thickBot="1" x14ac:dyDescent="0.3">
      <c r="A525" s="798"/>
      <c r="B525" s="799"/>
      <c r="C525" s="822"/>
      <c r="D525" s="823"/>
      <c r="E525" s="802">
        <v>5129</v>
      </c>
      <c r="F525" s="803"/>
      <c r="G525" s="862">
        <f t="shared" si="12"/>
        <v>0</v>
      </c>
      <c r="H525" s="708"/>
      <c r="I525" s="707"/>
      <c r="J525" s="633"/>
      <c r="K525" s="634"/>
    </row>
    <row r="526" spans="1:11" s="842" customFormat="1" ht="36.75" customHeight="1" thickBot="1" x14ac:dyDescent="0.25">
      <c r="A526" s="838">
        <v>2700</v>
      </c>
      <c r="B526" s="849" t="s">
        <v>76</v>
      </c>
      <c r="C526" s="825">
        <v>0</v>
      </c>
      <c r="D526" s="826">
        <v>0</v>
      </c>
      <c r="E526" s="850" t="s">
        <v>872</v>
      </c>
      <c r="F526" s="840" t="s">
        <v>469</v>
      </c>
      <c r="G526" s="706">
        <f t="shared" si="12"/>
        <v>0</v>
      </c>
      <c r="H526" s="706">
        <f>H528+H542+H560+H578+H584+H590</f>
        <v>0</v>
      </c>
      <c r="I526" s="707">
        <f>I528+I542+I560+I578+I584+I590</f>
        <v>0</v>
      </c>
    </row>
    <row r="527" spans="1:11" s="637" customFormat="1" ht="11.25" hidden="1" customHeight="1" outlineLevel="1" thickBot="1" x14ac:dyDescent="0.3">
      <c r="A527" s="843"/>
      <c r="B527" s="824"/>
      <c r="C527" s="844"/>
      <c r="D527" s="845"/>
      <c r="E527" s="802" t="s">
        <v>806</v>
      </c>
      <c r="F527" s="846"/>
      <c r="G527" s="706"/>
      <c r="H527" s="710"/>
      <c r="I527" s="706"/>
    </row>
    <row r="528" spans="1:11" s="637" customFormat="1" ht="29.25" hidden="1" outlineLevel="2" thickBot="1" x14ac:dyDescent="0.3">
      <c r="A528" s="798">
        <v>2710</v>
      </c>
      <c r="B528" s="849" t="s">
        <v>76</v>
      </c>
      <c r="C528" s="825">
        <v>1</v>
      </c>
      <c r="D528" s="826">
        <v>0</v>
      </c>
      <c r="E528" s="827" t="s">
        <v>470</v>
      </c>
      <c r="F528" s="829" t="s">
        <v>471</v>
      </c>
      <c r="G528" s="706">
        <f>H528+I528</f>
        <v>0</v>
      </c>
      <c r="H528" s="710">
        <f>H530+H534+H538</f>
        <v>0</v>
      </c>
      <c r="I528" s="706">
        <f>I530+I534+I538</f>
        <v>0</v>
      </c>
    </row>
    <row r="529" spans="1:9" s="639" customFormat="1" ht="10.5" hidden="1" customHeight="1" outlineLevel="2" thickBot="1" x14ac:dyDescent="0.3">
      <c r="A529" s="798"/>
      <c r="B529" s="824"/>
      <c r="C529" s="825"/>
      <c r="D529" s="826"/>
      <c r="E529" s="802" t="s">
        <v>807</v>
      </c>
      <c r="F529" s="829"/>
      <c r="G529" s="706"/>
      <c r="H529" s="710"/>
      <c r="I529" s="706"/>
    </row>
    <row r="530" spans="1:9" s="637" customFormat="1" ht="16.5" hidden="1" outlineLevel="2" thickBot="1" x14ac:dyDescent="0.3">
      <c r="A530" s="798">
        <v>2711</v>
      </c>
      <c r="B530" s="851" t="s">
        <v>76</v>
      </c>
      <c r="C530" s="822">
        <v>1</v>
      </c>
      <c r="D530" s="823">
        <v>1</v>
      </c>
      <c r="E530" s="802" t="s">
        <v>472</v>
      </c>
      <c r="F530" s="835" t="s">
        <v>473</v>
      </c>
      <c r="G530" s="706">
        <f>H530+I530</f>
        <v>0</v>
      </c>
      <c r="H530" s="710">
        <f>H532+H533</f>
        <v>0</v>
      </c>
      <c r="I530" s="706">
        <f>I532+I533</f>
        <v>0</v>
      </c>
    </row>
    <row r="531" spans="1:9" s="637" customFormat="1" ht="36.75" hidden="1" outlineLevel="2" thickBot="1" x14ac:dyDescent="0.3">
      <c r="A531" s="798"/>
      <c r="B531" s="799"/>
      <c r="C531" s="822"/>
      <c r="D531" s="823"/>
      <c r="E531" s="802" t="s">
        <v>12</v>
      </c>
      <c r="F531" s="803"/>
      <c r="G531" s="706"/>
      <c r="H531" s="710"/>
      <c r="I531" s="706"/>
    </row>
    <row r="532" spans="1:9" s="637" customFormat="1" ht="16.5" hidden="1" outlineLevel="2" thickBot="1" x14ac:dyDescent="0.3">
      <c r="A532" s="798"/>
      <c r="B532" s="799"/>
      <c r="C532" s="822"/>
      <c r="D532" s="823"/>
      <c r="E532" s="802" t="s">
        <v>13</v>
      </c>
      <c r="F532" s="803"/>
      <c r="G532" s="706">
        <f>H532+I532</f>
        <v>0</v>
      </c>
      <c r="H532" s="710"/>
      <c r="I532" s="706"/>
    </row>
    <row r="533" spans="1:9" s="637" customFormat="1" ht="16.5" hidden="1" outlineLevel="2" thickBot="1" x14ac:dyDescent="0.3">
      <c r="A533" s="798"/>
      <c r="B533" s="799"/>
      <c r="C533" s="822"/>
      <c r="D533" s="823"/>
      <c r="E533" s="802" t="s">
        <v>13</v>
      </c>
      <c r="F533" s="803"/>
      <c r="G533" s="706">
        <f>H533+I533</f>
        <v>0</v>
      </c>
      <c r="H533" s="710"/>
      <c r="I533" s="706"/>
    </row>
    <row r="534" spans="1:9" s="637" customFormat="1" ht="16.5" hidden="1" outlineLevel="2" thickBot="1" x14ac:dyDescent="0.3">
      <c r="A534" s="798">
        <v>2712</v>
      </c>
      <c r="B534" s="851" t="s">
        <v>76</v>
      </c>
      <c r="C534" s="822">
        <v>1</v>
      </c>
      <c r="D534" s="823">
        <v>2</v>
      </c>
      <c r="E534" s="802" t="s">
        <v>474</v>
      </c>
      <c r="F534" s="835" t="s">
        <v>475</v>
      </c>
      <c r="G534" s="706">
        <f>H534+I534</f>
        <v>0</v>
      </c>
      <c r="H534" s="710">
        <f>H536+H537</f>
        <v>0</v>
      </c>
      <c r="I534" s="706">
        <f>I536+I537</f>
        <v>0</v>
      </c>
    </row>
    <row r="535" spans="1:9" s="637" customFormat="1" ht="36.75" hidden="1" outlineLevel="2" thickBot="1" x14ac:dyDescent="0.3">
      <c r="A535" s="798"/>
      <c r="B535" s="799"/>
      <c r="C535" s="822"/>
      <c r="D535" s="823"/>
      <c r="E535" s="802" t="s">
        <v>12</v>
      </c>
      <c r="F535" s="803"/>
      <c r="G535" s="706"/>
      <c r="H535" s="710"/>
      <c r="I535" s="706"/>
    </row>
    <row r="536" spans="1:9" s="637" customFormat="1" ht="16.5" hidden="1" outlineLevel="2" thickBot="1" x14ac:dyDescent="0.3">
      <c r="A536" s="798"/>
      <c r="B536" s="799"/>
      <c r="C536" s="822"/>
      <c r="D536" s="823"/>
      <c r="E536" s="802" t="s">
        <v>13</v>
      </c>
      <c r="F536" s="803"/>
      <c r="G536" s="706">
        <f>H536+I536</f>
        <v>0</v>
      </c>
      <c r="H536" s="710"/>
      <c r="I536" s="706"/>
    </row>
    <row r="537" spans="1:9" s="637" customFormat="1" ht="16.5" hidden="1" outlineLevel="2" thickBot="1" x14ac:dyDescent="0.3">
      <c r="A537" s="798"/>
      <c r="B537" s="799"/>
      <c r="C537" s="822"/>
      <c r="D537" s="823"/>
      <c r="E537" s="802" t="s">
        <v>13</v>
      </c>
      <c r="F537" s="803"/>
      <c r="G537" s="706">
        <f>H537+I537</f>
        <v>0</v>
      </c>
      <c r="H537" s="710"/>
      <c r="I537" s="706"/>
    </row>
    <row r="538" spans="1:9" s="637" customFormat="1" ht="16.5" hidden="1" outlineLevel="2" thickBot="1" x14ac:dyDescent="0.3">
      <c r="A538" s="798">
        <v>2713</v>
      </c>
      <c r="B538" s="851" t="s">
        <v>76</v>
      </c>
      <c r="C538" s="822">
        <v>1</v>
      </c>
      <c r="D538" s="823">
        <v>3</v>
      </c>
      <c r="E538" s="802" t="s">
        <v>734</v>
      </c>
      <c r="F538" s="835" t="s">
        <v>476</v>
      </c>
      <c r="G538" s="706">
        <f>H538+I538</f>
        <v>0</v>
      </c>
      <c r="H538" s="710">
        <f>H540+H541</f>
        <v>0</v>
      </c>
      <c r="I538" s="706">
        <f>I540+I541</f>
        <v>0</v>
      </c>
    </row>
    <row r="539" spans="1:9" s="637" customFormat="1" ht="36.75" hidden="1" outlineLevel="2" thickBot="1" x14ac:dyDescent="0.3">
      <c r="A539" s="798"/>
      <c r="B539" s="799"/>
      <c r="C539" s="822"/>
      <c r="D539" s="823"/>
      <c r="E539" s="802" t="s">
        <v>12</v>
      </c>
      <c r="F539" s="803"/>
      <c r="G539" s="706"/>
      <c r="H539" s="710"/>
      <c r="I539" s="706"/>
    </row>
    <row r="540" spans="1:9" s="637" customFormat="1" ht="16.5" hidden="1" outlineLevel="2" thickBot="1" x14ac:dyDescent="0.3">
      <c r="A540" s="798"/>
      <c r="B540" s="799"/>
      <c r="C540" s="822"/>
      <c r="D540" s="823"/>
      <c r="E540" s="802" t="s">
        <v>13</v>
      </c>
      <c r="F540" s="803"/>
      <c r="G540" s="706">
        <f>H540+I540</f>
        <v>0</v>
      </c>
      <c r="H540" s="710"/>
      <c r="I540" s="706"/>
    </row>
    <row r="541" spans="1:9" s="637" customFormat="1" ht="16.5" hidden="1" outlineLevel="2" thickBot="1" x14ac:dyDescent="0.3">
      <c r="A541" s="798"/>
      <c r="B541" s="799"/>
      <c r="C541" s="822"/>
      <c r="D541" s="823"/>
      <c r="E541" s="802" t="s">
        <v>13</v>
      </c>
      <c r="F541" s="803"/>
      <c r="G541" s="706">
        <f>H541+I541</f>
        <v>0</v>
      </c>
      <c r="H541" s="710"/>
      <c r="I541" s="706"/>
    </row>
    <row r="542" spans="1:9" s="637" customFormat="1" ht="16.5" hidden="1" outlineLevel="2" thickBot="1" x14ac:dyDescent="0.3">
      <c r="A542" s="798">
        <v>2720</v>
      </c>
      <c r="B542" s="849" t="s">
        <v>76</v>
      </c>
      <c r="C542" s="825">
        <v>2</v>
      </c>
      <c r="D542" s="826">
        <v>0</v>
      </c>
      <c r="E542" s="827" t="s">
        <v>77</v>
      </c>
      <c r="F542" s="829" t="s">
        <v>477</v>
      </c>
      <c r="G542" s="706">
        <f>H542+I542</f>
        <v>0</v>
      </c>
      <c r="H542" s="710">
        <f>H544+H548+H552+H556</f>
        <v>0</v>
      </c>
      <c r="I542" s="706">
        <f>I544+I548+I552+I556</f>
        <v>0</v>
      </c>
    </row>
    <row r="543" spans="1:9" s="639" customFormat="1" ht="10.5" hidden="1" customHeight="1" outlineLevel="2" thickBot="1" x14ac:dyDescent="0.3">
      <c r="A543" s="798"/>
      <c r="B543" s="824"/>
      <c r="C543" s="825"/>
      <c r="D543" s="826"/>
      <c r="E543" s="802" t="s">
        <v>807</v>
      </c>
      <c r="F543" s="829"/>
      <c r="G543" s="706"/>
      <c r="H543" s="710"/>
      <c r="I543" s="706"/>
    </row>
    <row r="544" spans="1:9" s="637" customFormat="1" ht="16.5" hidden="1" outlineLevel="2" thickBot="1" x14ac:dyDescent="0.3">
      <c r="A544" s="798">
        <v>2721</v>
      </c>
      <c r="B544" s="851" t="s">
        <v>76</v>
      </c>
      <c r="C544" s="822">
        <v>2</v>
      </c>
      <c r="D544" s="823">
        <v>1</v>
      </c>
      <c r="E544" s="802" t="s">
        <v>478</v>
      </c>
      <c r="F544" s="835" t="s">
        <v>479</v>
      </c>
      <c r="G544" s="706">
        <f>H544+I544</f>
        <v>0</v>
      </c>
      <c r="H544" s="710">
        <f>H546+H547</f>
        <v>0</v>
      </c>
      <c r="I544" s="706">
        <f>I546+I547</f>
        <v>0</v>
      </c>
    </row>
    <row r="545" spans="1:9" s="637" customFormat="1" ht="36.75" hidden="1" outlineLevel="2" thickBot="1" x14ac:dyDescent="0.3">
      <c r="A545" s="798"/>
      <c r="B545" s="799"/>
      <c r="C545" s="822"/>
      <c r="D545" s="823"/>
      <c r="E545" s="802" t="s">
        <v>12</v>
      </c>
      <c r="F545" s="803"/>
      <c r="G545" s="706"/>
      <c r="H545" s="710"/>
      <c r="I545" s="706"/>
    </row>
    <row r="546" spans="1:9" s="637" customFormat="1" ht="16.5" hidden="1" outlineLevel="2" thickBot="1" x14ac:dyDescent="0.3">
      <c r="A546" s="798"/>
      <c r="B546" s="799"/>
      <c r="C546" s="822"/>
      <c r="D546" s="823"/>
      <c r="E546" s="802" t="s">
        <v>13</v>
      </c>
      <c r="F546" s="803"/>
      <c r="G546" s="706">
        <f>H546+I546</f>
        <v>0</v>
      </c>
      <c r="H546" s="710"/>
      <c r="I546" s="706"/>
    </row>
    <row r="547" spans="1:9" s="637" customFormat="1" ht="16.5" hidden="1" outlineLevel="2" thickBot="1" x14ac:dyDescent="0.3">
      <c r="A547" s="798"/>
      <c r="B547" s="799"/>
      <c r="C547" s="822"/>
      <c r="D547" s="823"/>
      <c r="E547" s="802" t="s">
        <v>13</v>
      </c>
      <c r="F547" s="803"/>
      <c r="G547" s="706">
        <f>H547+I547</f>
        <v>0</v>
      </c>
      <c r="H547" s="710"/>
      <c r="I547" s="706"/>
    </row>
    <row r="548" spans="1:9" s="637" customFormat="1" ht="20.25" hidden="1" customHeight="1" outlineLevel="2" thickBot="1" x14ac:dyDescent="0.3">
      <c r="A548" s="798">
        <v>2722</v>
      </c>
      <c r="B548" s="851" t="s">
        <v>76</v>
      </c>
      <c r="C548" s="822">
        <v>2</v>
      </c>
      <c r="D548" s="823">
        <v>2</v>
      </c>
      <c r="E548" s="802" t="s">
        <v>480</v>
      </c>
      <c r="F548" s="835" t="s">
        <v>481</v>
      </c>
      <c r="G548" s="706">
        <f>H548+I548</f>
        <v>0</v>
      </c>
      <c r="H548" s="710">
        <f>H550+H551</f>
        <v>0</v>
      </c>
      <c r="I548" s="706">
        <f>I550+I551</f>
        <v>0</v>
      </c>
    </row>
    <row r="549" spans="1:9" s="637" customFormat="1" ht="36.75" hidden="1" outlineLevel="2" thickBot="1" x14ac:dyDescent="0.3">
      <c r="A549" s="798"/>
      <c r="B549" s="799"/>
      <c r="C549" s="822"/>
      <c r="D549" s="823"/>
      <c r="E549" s="802" t="s">
        <v>12</v>
      </c>
      <c r="F549" s="803"/>
      <c r="G549" s="706"/>
      <c r="H549" s="710"/>
      <c r="I549" s="706"/>
    </row>
    <row r="550" spans="1:9" s="637" customFormat="1" ht="16.5" hidden="1" outlineLevel="2" thickBot="1" x14ac:dyDescent="0.3">
      <c r="A550" s="798"/>
      <c r="B550" s="799"/>
      <c r="C550" s="822"/>
      <c r="D550" s="823"/>
      <c r="E550" s="802" t="s">
        <v>13</v>
      </c>
      <c r="F550" s="803"/>
      <c r="G550" s="706">
        <f>H550+I550</f>
        <v>0</v>
      </c>
      <c r="H550" s="710"/>
      <c r="I550" s="706"/>
    </row>
    <row r="551" spans="1:9" s="637" customFormat="1" ht="16.5" hidden="1" outlineLevel="2" thickBot="1" x14ac:dyDescent="0.3">
      <c r="A551" s="798"/>
      <c r="B551" s="799"/>
      <c r="C551" s="822"/>
      <c r="D551" s="823"/>
      <c r="E551" s="802" t="s">
        <v>13</v>
      </c>
      <c r="F551" s="803"/>
      <c r="G551" s="706">
        <f>H551+I551</f>
        <v>0</v>
      </c>
      <c r="H551" s="710"/>
      <c r="I551" s="706"/>
    </row>
    <row r="552" spans="1:9" s="637" customFormat="1" ht="16.5" hidden="1" outlineLevel="2" thickBot="1" x14ac:dyDescent="0.3">
      <c r="A552" s="798">
        <v>2723</v>
      </c>
      <c r="B552" s="851" t="s">
        <v>76</v>
      </c>
      <c r="C552" s="822">
        <v>2</v>
      </c>
      <c r="D552" s="823">
        <v>3</v>
      </c>
      <c r="E552" s="802" t="s">
        <v>735</v>
      </c>
      <c r="F552" s="835" t="s">
        <v>482</v>
      </c>
      <c r="G552" s="706">
        <f>H552+I552</f>
        <v>0</v>
      </c>
      <c r="H552" s="710">
        <f>H554+H555</f>
        <v>0</v>
      </c>
      <c r="I552" s="706">
        <f>I554+I555</f>
        <v>0</v>
      </c>
    </row>
    <row r="553" spans="1:9" s="637" customFormat="1" ht="36.75" hidden="1" outlineLevel="2" thickBot="1" x14ac:dyDescent="0.3">
      <c r="A553" s="798"/>
      <c r="B553" s="799"/>
      <c r="C553" s="822"/>
      <c r="D553" s="823"/>
      <c r="E553" s="802" t="s">
        <v>12</v>
      </c>
      <c r="F553" s="803"/>
      <c r="G553" s="706"/>
      <c r="H553" s="710"/>
      <c r="I553" s="706"/>
    </row>
    <row r="554" spans="1:9" s="637" customFormat="1" ht="16.5" hidden="1" outlineLevel="2" thickBot="1" x14ac:dyDescent="0.3">
      <c r="A554" s="798"/>
      <c r="B554" s="799"/>
      <c r="C554" s="822"/>
      <c r="D554" s="823"/>
      <c r="E554" s="802" t="s">
        <v>13</v>
      </c>
      <c r="F554" s="803"/>
      <c r="G554" s="706">
        <f>H554+I554</f>
        <v>0</v>
      </c>
      <c r="H554" s="710"/>
      <c r="I554" s="706"/>
    </row>
    <row r="555" spans="1:9" s="637" customFormat="1" ht="16.5" hidden="1" outlineLevel="2" thickBot="1" x14ac:dyDescent="0.3">
      <c r="A555" s="798"/>
      <c r="B555" s="799"/>
      <c r="C555" s="822"/>
      <c r="D555" s="823"/>
      <c r="E555" s="802" t="s">
        <v>13</v>
      </c>
      <c r="F555" s="803"/>
      <c r="G555" s="706">
        <f>H555+I555</f>
        <v>0</v>
      </c>
      <c r="H555" s="710"/>
      <c r="I555" s="706"/>
    </row>
    <row r="556" spans="1:9" s="637" customFormat="1" ht="16.5" hidden="1" outlineLevel="2" thickBot="1" x14ac:dyDescent="0.3">
      <c r="A556" s="798">
        <v>2724</v>
      </c>
      <c r="B556" s="851" t="s">
        <v>76</v>
      </c>
      <c r="C556" s="822">
        <v>2</v>
      </c>
      <c r="D556" s="823">
        <v>4</v>
      </c>
      <c r="E556" s="802" t="s">
        <v>483</v>
      </c>
      <c r="F556" s="835" t="s">
        <v>484</v>
      </c>
      <c r="G556" s="706">
        <f>H556+I556</f>
        <v>0</v>
      </c>
      <c r="H556" s="710">
        <f>H558+H559</f>
        <v>0</v>
      </c>
      <c r="I556" s="706">
        <f>I558+I559</f>
        <v>0</v>
      </c>
    </row>
    <row r="557" spans="1:9" s="637" customFormat="1" ht="36.75" hidden="1" outlineLevel="2" thickBot="1" x14ac:dyDescent="0.3">
      <c r="A557" s="798"/>
      <c r="B557" s="799"/>
      <c r="C557" s="822"/>
      <c r="D557" s="823"/>
      <c r="E557" s="802" t="s">
        <v>12</v>
      </c>
      <c r="F557" s="803"/>
      <c r="G557" s="706"/>
      <c r="H557" s="710"/>
      <c r="I557" s="706"/>
    </row>
    <row r="558" spans="1:9" s="637" customFormat="1" ht="16.5" hidden="1" outlineLevel="2" thickBot="1" x14ac:dyDescent="0.3">
      <c r="A558" s="798"/>
      <c r="B558" s="799"/>
      <c r="C558" s="822"/>
      <c r="D558" s="823"/>
      <c r="E558" s="802" t="s">
        <v>13</v>
      </c>
      <c r="F558" s="803"/>
      <c r="G558" s="706">
        <f>H558+I558</f>
        <v>0</v>
      </c>
      <c r="H558" s="710"/>
      <c r="I558" s="706"/>
    </row>
    <row r="559" spans="1:9" s="637" customFormat="1" ht="16.5" hidden="1" outlineLevel="2" thickBot="1" x14ac:dyDescent="0.3">
      <c r="A559" s="798"/>
      <c r="B559" s="799"/>
      <c r="C559" s="822"/>
      <c r="D559" s="823"/>
      <c r="E559" s="802" t="s">
        <v>13</v>
      </c>
      <c r="F559" s="803"/>
      <c r="G559" s="706">
        <f>H559+I559</f>
        <v>0</v>
      </c>
      <c r="H559" s="710"/>
      <c r="I559" s="706"/>
    </row>
    <row r="560" spans="1:9" s="637" customFormat="1" ht="16.5" hidden="1" outlineLevel="2" thickBot="1" x14ac:dyDescent="0.3">
      <c r="A560" s="798">
        <v>2730</v>
      </c>
      <c r="B560" s="849" t="s">
        <v>76</v>
      </c>
      <c r="C560" s="825">
        <v>3</v>
      </c>
      <c r="D560" s="826">
        <v>0</v>
      </c>
      <c r="E560" s="827" t="s">
        <v>485</v>
      </c>
      <c r="F560" s="829" t="s">
        <v>488</v>
      </c>
      <c r="G560" s="706">
        <f>H560+I560</f>
        <v>0</v>
      </c>
      <c r="H560" s="710">
        <f>H562+H566+H570+H574</f>
        <v>0</v>
      </c>
      <c r="I560" s="706">
        <f>I562+I566+I570+I574</f>
        <v>0</v>
      </c>
    </row>
    <row r="561" spans="1:9" s="639" customFormat="1" ht="10.5" hidden="1" customHeight="1" outlineLevel="2" thickBot="1" x14ac:dyDescent="0.3">
      <c r="A561" s="798"/>
      <c r="B561" s="824"/>
      <c r="C561" s="825"/>
      <c r="D561" s="826"/>
      <c r="E561" s="802" t="s">
        <v>807</v>
      </c>
      <c r="F561" s="829"/>
      <c r="G561" s="706"/>
      <c r="H561" s="710"/>
      <c r="I561" s="706"/>
    </row>
    <row r="562" spans="1:9" s="637" customFormat="1" ht="15" hidden="1" customHeight="1" outlineLevel="2" thickBot="1" x14ac:dyDescent="0.3">
      <c r="A562" s="798">
        <v>2731</v>
      </c>
      <c r="B562" s="851" t="s">
        <v>76</v>
      </c>
      <c r="C562" s="822">
        <v>3</v>
      </c>
      <c r="D562" s="823">
        <v>1</v>
      </c>
      <c r="E562" s="802" t="s">
        <v>489</v>
      </c>
      <c r="F562" s="803" t="s">
        <v>490</v>
      </c>
      <c r="G562" s="706">
        <f>H562+I562</f>
        <v>0</v>
      </c>
      <c r="H562" s="710">
        <f>H564+H565</f>
        <v>0</v>
      </c>
      <c r="I562" s="706">
        <f>I564+I565</f>
        <v>0</v>
      </c>
    </row>
    <row r="563" spans="1:9" s="637" customFormat="1" ht="36.75" hidden="1" outlineLevel="2" thickBot="1" x14ac:dyDescent="0.3">
      <c r="A563" s="798"/>
      <c r="B563" s="799"/>
      <c r="C563" s="822"/>
      <c r="D563" s="823"/>
      <c r="E563" s="802" t="s">
        <v>12</v>
      </c>
      <c r="F563" s="803"/>
      <c r="G563" s="706"/>
      <c r="H563" s="710"/>
      <c r="I563" s="706"/>
    </row>
    <row r="564" spans="1:9" s="637" customFormat="1" ht="16.5" hidden="1" outlineLevel="2" thickBot="1" x14ac:dyDescent="0.3">
      <c r="A564" s="798"/>
      <c r="B564" s="799"/>
      <c r="C564" s="822"/>
      <c r="D564" s="823"/>
      <c r="E564" s="802" t="s">
        <v>13</v>
      </c>
      <c r="F564" s="803"/>
      <c r="G564" s="706">
        <f>H564+I564</f>
        <v>0</v>
      </c>
      <c r="H564" s="710"/>
      <c r="I564" s="706"/>
    </row>
    <row r="565" spans="1:9" s="637" customFormat="1" ht="16.5" hidden="1" outlineLevel="2" thickBot="1" x14ac:dyDescent="0.3">
      <c r="A565" s="798"/>
      <c r="B565" s="799"/>
      <c r="C565" s="822"/>
      <c r="D565" s="823"/>
      <c r="E565" s="802" t="s">
        <v>13</v>
      </c>
      <c r="F565" s="803"/>
      <c r="G565" s="706">
        <f>H565+I565</f>
        <v>0</v>
      </c>
      <c r="H565" s="710"/>
      <c r="I565" s="706"/>
    </row>
    <row r="566" spans="1:9" s="637" customFormat="1" ht="18" hidden="1" customHeight="1" outlineLevel="2" thickBot="1" x14ac:dyDescent="0.3">
      <c r="A566" s="798">
        <v>2732</v>
      </c>
      <c r="B566" s="851" t="s">
        <v>76</v>
      </c>
      <c r="C566" s="822">
        <v>3</v>
      </c>
      <c r="D566" s="823">
        <v>2</v>
      </c>
      <c r="E566" s="802" t="s">
        <v>491</v>
      </c>
      <c r="F566" s="803" t="s">
        <v>492</v>
      </c>
      <c r="G566" s="706">
        <f>H566+I566</f>
        <v>0</v>
      </c>
      <c r="H566" s="710">
        <f>H568+H569</f>
        <v>0</v>
      </c>
      <c r="I566" s="706">
        <f>I568+I569</f>
        <v>0</v>
      </c>
    </row>
    <row r="567" spans="1:9" s="637" customFormat="1" ht="36.75" hidden="1" outlineLevel="2" thickBot="1" x14ac:dyDescent="0.3">
      <c r="A567" s="798"/>
      <c r="B567" s="799"/>
      <c r="C567" s="822"/>
      <c r="D567" s="823"/>
      <c r="E567" s="802" t="s">
        <v>12</v>
      </c>
      <c r="F567" s="803"/>
      <c r="G567" s="706"/>
      <c r="H567" s="710"/>
      <c r="I567" s="706"/>
    </row>
    <row r="568" spans="1:9" s="637" customFormat="1" ht="16.5" hidden="1" outlineLevel="2" thickBot="1" x14ac:dyDescent="0.3">
      <c r="A568" s="798"/>
      <c r="B568" s="799"/>
      <c r="C568" s="822"/>
      <c r="D568" s="823"/>
      <c r="E568" s="802" t="s">
        <v>13</v>
      </c>
      <c r="F568" s="803"/>
      <c r="G568" s="706">
        <f>H568+I568</f>
        <v>0</v>
      </c>
      <c r="H568" s="710"/>
      <c r="I568" s="706"/>
    </row>
    <row r="569" spans="1:9" s="637" customFormat="1" ht="16.5" hidden="1" outlineLevel="2" thickBot="1" x14ac:dyDescent="0.3">
      <c r="A569" s="798"/>
      <c r="B569" s="799"/>
      <c r="C569" s="822"/>
      <c r="D569" s="823"/>
      <c r="E569" s="802" t="s">
        <v>13</v>
      </c>
      <c r="F569" s="803"/>
      <c r="G569" s="706">
        <f>H569+I569</f>
        <v>0</v>
      </c>
      <c r="H569" s="710"/>
      <c r="I569" s="706"/>
    </row>
    <row r="570" spans="1:9" s="637" customFormat="1" ht="16.5" hidden="1" customHeight="1" outlineLevel="2" thickBot="1" x14ac:dyDescent="0.3">
      <c r="A570" s="798">
        <v>2733</v>
      </c>
      <c r="B570" s="851" t="s">
        <v>76</v>
      </c>
      <c r="C570" s="822">
        <v>3</v>
      </c>
      <c r="D570" s="823">
        <v>3</v>
      </c>
      <c r="E570" s="802" t="s">
        <v>493</v>
      </c>
      <c r="F570" s="803" t="s">
        <v>494</v>
      </c>
      <c r="G570" s="706">
        <f>H570+I570</f>
        <v>0</v>
      </c>
      <c r="H570" s="710">
        <f>H572+H573</f>
        <v>0</v>
      </c>
      <c r="I570" s="706">
        <f>I572+I573</f>
        <v>0</v>
      </c>
    </row>
    <row r="571" spans="1:9" s="637" customFormat="1" ht="36.75" hidden="1" outlineLevel="2" thickBot="1" x14ac:dyDescent="0.3">
      <c r="A571" s="798"/>
      <c r="B571" s="799"/>
      <c r="C571" s="822"/>
      <c r="D571" s="823"/>
      <c r="E571" s="802" t="s">
        <v>12</v>
      </c>
      <c r="F571" s="803"/>
      <c r="G571" s="706"/>
      <c r="H571" s="710"/>
      <c r="I571" s="706"/>
    </row>
    <row r="572" spans="1:9" s="637" customFormat="1" ht="16.5" hidden="1" outlineLevel="2" thickBot="1" x14ac:dyDescent="0.3">
      <c r="A572" s="798"/>
      <c r="B572" s="799"/>
      <c r="C572" s="822"/>
      <c r="D572" s="823"/>
      <c r="E572" s="802" t="s">
        <v>13</v>
      </c>
      <c r="F572" s="803"/>
      <c r="G572" s="706">
        <f>H572+I572</f>
        <v>0</v>
      </c>
      <c r="H572" s="710"/>
      <c r="I572" s="706"/>
    </row>
    <row r="573" spans="1:9" s="637" customFormat="1" ht="16.5" hidden="1" outlineLevel="2" thickBot="1" x14ac:dyDescent="0.3">
      <c r="A573" s="798"/>
      <c r="B573" s="799"/>
      <c r="C573" s="822"/>
      <c r="D573" s="823"/>
      <c r="E573" s="802" t="s">
        <v>13</v>
      </c>
      <c r="F573" s="803"/>
      <c r="G573" s="706">
        <f>H573+I573</f>
        <v>0</v>
      </c>
      <c r="H573" s="710"/>
      <c r="I573" s="706"/>
    </row>
    <row r="574" spans="1:9" s="637" customFormat="1" ht="24.75" hidden="1" outlineLevel="2" thickBot="1" x14ac:dyDescent="0.3">
      <c r="A574" s="798">
        <v>2734</v>
      </c>
      <c r="B574" s="851" t="s">
        <v>76</v>
      </c>
      <c r="C574" s="822">
        <v>3</v>
      </c>
      <c r="D574" s="823">
        <v>4</v>
      </c>
      <c r="E574" s="802" t="s">
        <v>495</v>
      </c>
      <c r="F574" s="803" t="s">
        <v>496</v>
      </c>
      <c r="G574" s="706">
        <f>H574+I574</f>
        <v>0</v>
      </c>
      <c r="H574" s="710">
        <f>H576+H577</f>
        <v>0</v>
      </c>
      <c r="I574" s="706">
        <f>I576+I577</f>
        <v>0</v>
      </c>
    </row>
    <row r="575" spans="1:9" s="637" customFormat="1" ht="32.25" hidden="1" customHeight="1" outlineLevel="2" thickBot="1" x14ac:dyDescent="0.3">
      <c r="A575" s="798"/>
      <c r="B575" s="799"/>
      <c r="C575" s="822"/>
      <c r="D575" s="823"/>
      <c r="E575" s="802" t="s">
        <v>12</v>
      </c>
      <c r="F575" s="803"/>
      <c r="G575" s="706"/>
      <c r="H575" s="710"/>
      <c r="I575" s="706"/>
    </row>
    <row r="576" spans="1:9" s="637" customFormat="1" ht="16.5" hidden="1" outlineLevel="2" thickBot="1" x14ac:dyDescent="0.3">
      <c r="A576" s="798"/>
      <c r="B576" s="799"/>
      <c r="C576" s="822"/>
      <c r="D576" s="823"/>
      <c r="E576" s="802" t="s">
        <v>13</v>
      </c>
      <c r="F576" s="803"/>
      <c r="G576" s="706">
        <f>H576+I576</f>
        <v>0</v>
      </c>
      <c r="H576" s="710"/>
      <c r="I576" s="706"/>
    </row>
    <row r="577" spans="1:9" s="637" customFormat="1" ht="16.5" hidden="1" outlineLevel="2" thickBot="1" x14ac:dyDescent="0.3">
      <c r="A577" s="798"/>
      <c r="B577" s="799"/>
      <c r="C577" s="822"/>
      <c r="D577" s="823"/>
      <c r="E577" s="802" t="s">
        <v>13</v>
      </c>
      <c r="F577" s="803"/>
      <c r="G577" s="706">
        <f>H577+I577</f>
        <v>0</v>
      </c>
      <c r="H577" s="710"/>
      <c r="I577" s="706"/>
    </row>
    <row r="578" spans="1:9" s="637" customFormat="1" ht="24.75" hidden="1" outlineLevel="2" thickBot="1" x14ac:dyDescent="0.3">
      <c r="A578" s="798">
        <v>2740</v>
      </c>
      <c r="B578" s="849" t="s">
        <v>76</v>
      </c>
      <c r="C578" s="825">
        <v>4</v>
      </c>
      <c r="D578" s="826">
        <v>0</v>
      </c>
      <c r="E578" s="827" t="s">
        <v>497</v>
      </c>
      <c r="F578" s="829" t="s">
        <v>498</v>
      </c>
      <c r="G578" s="706">
        <f>H578+I578</f>
        <v>0</v>
      </c>
      <c r="H578" s="710">
        <f>H580</f>
        <v>0</v>
      </c>
      <c r="I578" s="706">
        <f>I580</f>
        <v>0</v>
      </c>
    </row>
    <row r="579" spans="1:9" s="639" customFormat="1" ht="10.5" hidden="1" customHeight="1" outlineLevel="2" thickBot="1" x14ac:dyDescent="0.3">
      <c r="A579" s="798"/>
      <c r="B579" s="824"/>
      <c r="C579" s="825"/>
      <c r="D579" s="826"/>
      <c r="E579" s="802" t="s">
        <v>807</v>
      </c>
      <c r="F579" s="829"/>
      <c r="G579" s="706"/>
      <c r="H579" s="710"/>
      <c r="I579" s="706"/>
    </row>
    <row r="580" spans="1:9" s="637" customFormat="1" ht="16.5" hidden="1" outlineLevel="2" thickBot="1" x14ac:dyDescent="0.3">
      <c r="A580" s="798">
        <v>2741</v>
      </c>
      <c r="B580" s="851" t="s">
        <v>76</v>
      </c>
      <c r="C580" s="822">
        <v>4</v>
      </c>
      <c r="D580" s="823">
        <v>1</v>
      </c>
      <c r="E580" s="802" t="s">
        <v>497</v>
      </c>
      <c r="F580" s="835" t="s">
        <v>499</v>
      </c>
      <c r="G580" s="706">
        <f>H580+I580</f>
        <v>0</v>
      </c>
      <c r="H580" s="710">
        <f>H582+H583</f>
        <v>0</v>
      </c>
      <c r="I580" s="706">
        <f>I582+I583</f>
        <v>0</v>
      </c>
    </row>
    <row r="581" spans="1:9" s="637" customFormat="1" ht="36.75" hidden="1" outlineLevel="2" thickBot="1" x14ac:dyDescent="0.3">
      <c r="A581" s="798"/>
      <c r="B581" s="799"/>
      <c r="C581" s="822"/>
      <c r="D581" s="823"/>
      <c r="E581" s="802" t="s">
        <v>12</v>
      </c>
      <c r="F581" s="803"/>
      <c r="G581" s="706"/>
      <c r="H581" s="710"/>
      <c r="I581" s="706"/>
    </row>
    <row r="582" spans="1:9" s="637" customFormat="1" ht="16.5" hidden="1" outlineLevel="2" thickBot="1" x14ac:dyDescent="0.3">
      <c r="A582" s="798"/>
      <c r="B582" s="799"/>
      <c r="C582" s="822"/>
      <c r="D582" s="823"/>
      <c r="E582" s="802" t="s">
        <v>13</v>
      </c>
      <c r="F582" s="803"/>
      <c r="G582" s="706">
        <f>H582+I582</f>
        <v>0</v>
      </c>
      <c r="H582" s="710"/>
      <c r="I582" s="706"/>
    </row>
    <row r="583" spans="1:9" s="637" customFormat="1" ht="16.5" hidden="1" outlineLevel="2" thickBot="1" x14ac:dyDescent="0.3">
      <c r="A583" s="798"/>
      <c r="B583" s="799"/>
      <c r="C583" s="822"/>
      <c r="D583" s="823"/>
      <c r="E583" s="802" t="s">
        <v>13</v>
      </c>
      <c r="F583" s="803"/>
      <c r="G583" s="706">
        <f>H583+I583</f>
        <v>0</v>
      </c>
      <c r="H583" s="710"/>
      <c r="I583" s="706"/>
    </row>
    <row r="584" spans="1:9" s="637" customFormat="1" ht="24.75" hidden="1" outlineLevel="2" thickBot="1" x14ac:dyDescent="0.3">
      <c r="A584" s="798">
        <v>2750</v>
      </c>
      <c r="B584" s="849" t="s">
        <v>76</v>
      </c>
      <c r="C584" s="825">
        <v>5</v>
      </c>
      <c r="D584" s="826">
        <v>0</v>
      </c>
      <c r="E584" s="827" t="s">
        <v>500</v>
      </c>
      <c r="F584" s="829" t="s">
        <v>501</v>
      </c>
      <c r="G584" s="706">
        <f>H584+I584</f>
        <v>0</v>
      </c>
      <c r="H584" s="710">
        <f>H586</f>
        <v>0</v>
      </c>
      <c r="I584" s="706">
        <f>I586</f>
        <v>0</v>
      </c>
    </row>
    <row r="585" spans="1:9" s="639" customFormat="1" ht="10.5" hidden="1" customHeight="1" outlineLevel="2" thickBot="1" x14ac:dyDescent="0.3">
      <c r="A585" s="798"/>
      <c r="B585" s="824"/>
      <c r="C585" s="825"/>
      <c r="D585" s="826"/>
      <c r="E585" s="802" t="s">
        <v>807</v>
      </c>
      <c r="F585" s="829"/>
      <c r="G585" s="706"/>
      <c r="H585" s="710"/>
      <c r="I585" s="706"/>
    </row>
    <row r="586" spans="1:9" s="637" customFormat="1" ht="24.75" hidden="1" outlineLevel="2" thickBot="1" x14ac:dyDescent="0.3">
      <c r="A586" s="798">
        <v>2751</v>
      </c>
      <c r="B586" s="851" t="s">
        <v>76</v>
      </c>
      <c r="C586" s="822">
        <v>5</v>
      </c>
      <c r="D586" s="823">
        <v>1</v>
      </c>
      <c r="E586" s="802" t="s">
        <v>500</v>
      </c>
      <c r="F586" s="835" t="s">
        <v>501</v>
      </c>
      <c r="G586" s="706">
        <f>H586+I586</f>
        <v>0</v>
      </c>
      <c r="H586" s="710">
        <f>H588+H589</f>
        <v>0</v>
      </c>
      <c r="I586" s="706">
        <f>I588+I589</f>
        <v>0</v>
      </c>
    </row>
    <row r="587" spans="1:9" s="637" customFormat="1" ht="36.75" hidden="1" outlineLevel="2" thickBot="1" x14ac:dyDescent="0.3">
      <c r="A587" s="798"/>
      <c r="B587" s="799"/>
      <c r="C587" s="822"/>
      <c r="D587" s="823"/>
      <c r="E587" s="802" t="s">
        <v>12</v>
      </c>
      <c r="F587" s="803"/>
      <c r="G587" s="706"/>
      <c r="H587" s="710"/>
      <c r="I587" s="706"/>
    </row>
    <row r="588" spans="1:9" s="637" customFormat="1" ht="16.5" hidden="1" outlineLevel="2" thickBot="1" x14ac:dyDescent="0.3">
      <c r="A588" s="798"/>
      <c r="B588" s="799"/>
      <c r="C588" s="822"/>
      <c r="D588" s="823"/>
      <c r="E588" s="802" t="s">
        <v>13</v>
      </c>
      <c r="F588" s="803"/>
      <c r="G588" s="706">
        <f>H588+I588</f>
        <v>0</v>
      </c>
      <c r="H588" s="710"/>
      <c r="I588" s="706"/>
    </row>
    <row r="589" spans="1:9" s="637" customFormat="1" ht="16.5" hidden="1" outlineLevel="2" thickBot="1" x14ac:dyDescent="0.3">
      <c r="A589" s="798"/>
      <c r="B589" s="799"/>
      <c r="C589" s="822"/>
      <c r="D589" s="823"/>
      <c r="E589" s="802" t="s">
        <v>13</v>
      </c>
      <c r="F589" s="803"/>
      <c r="G589" s="706">
        <f>H589+I589</f>
        <v>0</v>
      </c>
      <c r="H589" s="710"/>
      <c r="I589" s="706"/>
    </row>
    <row r="590" spans="1:9" s="637" customFormat="1" ht="24.75" outlineLevel="2" thickBot="1" x14ac:dyDescent="0.3">
      <c r="A590" s="798">
        <v>2760</v>
      </c>
      <c r="B590" s="849" t="s">
        <v>76</v>
      </c>
      <c r="C590" s="825">
        <v>6</v>
      </c>
      <c r="D590" s="826">
        <v>0</v>
      </c>
      <c r="E590" s="827" t="s">
        <v>502</v>
      </c>
      <c r="F590" s="829" t="s">
        <v>503</v>
      </c>
      <c r="G590" s="706">
        <f>H590+I590</f>
        <v>0</v>
      </c>
      <c r="H590" s="706">
        <f>H592+H596</f>
        <v>0</v>
      </c>
      <c r="I590" s="706">
        <f>I592+I596</f>
        <v>0</v>
      </c>
    </row>
    <row r="591" spans="1:9" s="639" customFormat="1" ht="30" customHeight="1" outlineLevel="2" thickBot="1" x14ac:dyDescent="0.3">
      <c r="A591" s="798"/>
      <c r="B591" s="824"/>
      <c r="C591" s="825"/>
      <c r="D591" s="826"/>
      <c r="E591" s="802" t="s">
        <v>807</v>
      </c>
      <c r="F591" s="829"/>
      <c r="G591" s="706"/>
      <c r="H591" s="706"/>
      <c r="I591" s="706"/>
    </row>
    <row r="592" spans="1:9" s="637" customFormat="1" ht="0.75" customHeight="1" outlineLevel="2" thickBot="1" x14ac:dyDescent="0.3">
      <c r="A592" s="798">
        <v>2761</v>
      </c>
      <c r="B592" s="851" t="s">
        <v>76</v>
      </c>
      <c r="C592" s="822">
        <v>6</v>
      </c>
      <c r="D592" s="823">
        <v>1</v>
      </c>
      <c r="E592" s="802" t="s">
        <v>78</v>
      </c>
      <c r="F592" s="829"/>
      <c r="G592" s="706">
        <f>H592+I592</f>
        <v>0</v>
      </c>
      <c r="H592" s="706">
        <f>H594+H595</f>
        <v>0</v>
      </c>
      <c r="I592" s="706">
        <f>I594+I595</f>
        <v>0</v>
      </c>
    </row>
    <row r="593" spans="1:11" s="637" customFormat="1" ht="36.75" hidden="1" outlineLevel="2" thickBot="1" x14ac:dyDescent="0.3">
      <c r="A593" s="798"/>
      <c r="B593" s="799"/>
      <c r="C593" s="822"/>
      <c r="D593" s="823"/>
      <c r="E593" s="802" t="s">
        <v>12</v>
      </c>
      <c r="F593" s="803"/>
      <c r="G593" s="706"/>
      <c r="H593" s="706"/>
      <c r="I593" s="706"/>
    </row>
    <row r="594" spans="1:11" s="637" customFormat="1" ht="16.5" hidden="1" outlineLevel="2" thickBot="1" x14ac:dyDescent="0.3">
      <c r="A594" s="798"/>
      <c r="B594" s="799"/>
      <c r="C594" s="822"/>
      <c r="D594" s="823"/>
      <c r="E594" s="802" t="s">
        <v>13</v>
      </c>
      <c r="F594" s="803"/>
      <c r="G594" s="706">
        <f>H594+I594</f>
        <v>0</v>
      </c>
      <c r="H594" s="706"/>
      <c r="I594" s="706"/>
    </row>
    <row r="595" spans="1:11" s="637" customFormat="1" ht="16.5" hidden="1" outlineLevel="2" thickBot="1" x14ac:dyDescent="0.3">
      <c r="A595" s="798"/>
      <c r="B595" s="799"/>
      <c r="C595" s="822"/>
      <c r="D595" s="823"/>
      <c r="E595" s="802" t="s">
        <v>13</v>
      </c>
      <c r="F595" s="803"/>
      <c r="G595" s="706">
        <f>H595+I595</f>
        <v>0</v>
      </c>
      <c r="H595" s="706"/>
      <c r="I595" s="706"/>
    </row>
    <row r="596" spans="1:11" s="637" customFormat="1" ht="16.5" outlineLevel="2" thickBot="1" x14ac:dyDescent="0.3">
      <c r="A596" s="798">
        <v>2762</v>
      </c>
      <c r="B596" s="851" t="s">
        <v>76</v>
      </c>
      <c r="C596" s="822">
        <v>6</v>
      </c>
      <c r="D596" s="823">
        <v>2</v>
      </c>
      <c r="E596" s="802" t="s">
        <v>502</v>
      </c>
      <c r="F596" s="835" t="s">
        <v>504</v>
      </c>
      <c r="G596" s="706">
        <f>H596+I596</f>
        <v>0</v>
      </c>
      <c r="H596" s="706">
        <f>H598+H599</f>
        <v>0</v>
      </c>
      <c r="I596" s="706">
        <f>I598+I599</f>
        <v>0</v>
      </c>
    </row>
    <row r="597" spans="1:11" s="637" customFormat="1" ht="36.75" outlineLevel="2" thickBot="1" x14ac:dyDescent="0.3">
      <c r="A597" s="798"/>
      <c r="B597" s="799"/>
      <c r="C597" s="822"/>
      <c r="D597" s="823"/>
      <c r="E597" s="802" t="s">
        <v>12</v>
      </c>
      <c r="F597" s="803"/>
      <c r="G597" s="706"/>
      <c r="H597" s="706"/>
      <c r="I597" s="706"/>
    </row>
    <row r="598" spans="1:11" s="637" customFormat="1" ht="16.5" outlineLevel="2" thickBot="1" x14ac:dyDescent="0.3">
      <c r="A598" s="798"/>
      <c r="B598" s="799"/>
      <c r="C598" s="822"/>
      <c r="D598" s="823"/>
      <c r="E598" s="802">
        <v>4511</v>
      </c>
      <c r="F598" s="803"/>
      <c r="G598" s="706">
        <f>H598+I598</f>
        <v>0</v>
      </c>
      <c r="H598" s="706"/>
      <c r="I598" s="706"/>
    </row>
    <row r="599" spans="1:11" s="637" customFormat="1" ht="16.5" outlineLevel="2" thickBot="1" x14ac:dyDescent="0.3">
      <c r="A599" s="798"/>
      <c r="B599" s="799"/>
      <c r="C599" s="822"/>
      <c r="D599" s="823"/>
      <c r="E599" s="802"/>
      <c r="F599" s="803"/>
      <c r="G599" s="621">
        <f>H599+I599</f>
        <v>0</v>
      </c>
      <c r="H599" s="621"/>
      <c r="I599" s="621"/>
    </row>
    <row r="600" spans="1:11" s="842" customFormat="1" ht="39" customHeight="1" thickBot="1" x14ac:dyDescent="0.25">
      <c r="A600" s="838">
        <v>2800</v>
      </c>
      <c r="B600" s="849" t="s">
        <v>79</v>
      </c>
      <c r="C600" s="825">
        <v>0</v>
      </c>
      <c r="D600" s="826">
        <v>0</v>
      </c>
      <c r="E600" s="850" t="s">
        <v>873</v>
      </c>
      <c r="F600" s="840" t="s">
        <v>505</v>
      </c>
      <c r="G600" s="706">
        <f>H600+I600</f>
        <v>201000</v>
      </c>
      <c r="H600" s="706">
        <f>H602+H621+H683+H697+H711</f>
        <v>194000</v>
      </c>
      <c r="I600" s="706">
        <f>I602+I621+I683+I697+I711</f>
        <v>7000</v>
      </c>
    </row>
    <row r="601" spans="1:11" s="637" customFormat="1" ht="11.25" customHeight="1" thickBot="1" x14ac:dyDescent="0.3">
      <c r="A601" s="843"/>
      <c r="B601" s="824"/>
      <c r="C601" s="844"/>
      <c r="D601" s="845"/>
      <c r="E601" s="802" t="s">
        <v>806</v>
      </c>
      <c r="F601" s="846"/>
      <c r="G601" s="706"/>
      <c r="H601" s="706"/>
      <c r="I601" s="621"/>
    </row>
    <row r="602" spans="1:11" s="637" customFormat="1" ht="16.5" outlineLevel="1" thickBot="1" x14ac:dyDescent="0.3">
      <c r="A602" s="798">
        <v>2810</v>
      </c>
      <c r="B602" s="851" t="s">
        <v>79</v>
      </c>
      <c r="C602" s="822">
        <v>1</v>
      </c>
      <c r="D602" s="823">
        <v>0</v>
      </c>
      <c r="E602" s="827" t="s">
        <v>506</v>
      </c>
      <c r="F602" s="829" t="s">
        <v>507</v>
      </c>
      <c r="G602" s="863">
        <f>H602+I602</f>
        <v>35000</v>
      </c>
      <c r="H602" s="863">
        <f>H604</f>
        <v>30000</v>
      </c>
      <c r="I602" s="834">
        <f>I604</f>
        <v>5000</v>
      </c>
    </row>
    <row r="603" spans="1:11" s="639" customFormat="1" ht="18" customHeight="1" outlineLevel="1" thickBot="1" x14ac:dyDescent="0.3">
      <c r="A603" s="798"/>
      <c r="B603" s="824"/>
      <c r="C603" s="825"/>
      <c r="D603" s="826"/>
      <c r="E603" s="802" t="s">
        <v>807</v>
      </c>
      <c r="F603" s="829"/>
      <c r="G603" s="622"/>
      <c r="H603" s="622"/>
      <c r="I603" s="834"/>
    </row>
    <row r="604" spans="1:11" s="637" customFormat="1" ht="16.5" outlineLevel="1" thickBot="1" x14ac:dyDescent="0.3">
      <c r="A604" s="798">
        <v>2811</v>
      </c>
      <c r="B604" s="851" t="s">
        <v>79</v>
      </c>
      <c r="C604" s="822">
        <v>1</v>
      </c>
      <c r="D604" s="823">
        <v>1</v>
      </c>
      <c r="E604" s="802" t="s">
        <v>506</v>
      </c>
      <c r="F604" s="835" t="s">
        <v>508</v>
      </c>
      <c r="G604" s="707">
        <f>H604+I604</f>
        <v>35000</v>
      </c>
      <c r="H604" s="862">
        <f>SUM(H606:H616)</f>
        <v>30000</v>
      </c>
      <c r="I604" s="710">
        <f>I617</f>
        <v>5000</v>
      </c>
      <c r="K604" s="635"/>
    </row>
    <row r="605" spans="1:11" s="637" customFormat="1" ht="24.75" customHeight="1" outlineLevel="1" thickBot="1" x14ac:dyDescent="0.3">
      <c r="A605" s="798"/>
      <c r="B605" s="799"/>
      <c r="C605" s="822"/>
      <c r="D605" s="823"/>
      <c r="E605" s="802" t="s">
        <v>12</v>
      </c>
      <c r="F605" s="803"/>
      <c r="G605" s="622"/>
      <c r="H605" s="622"/>
      <c r="I605" s="834"/>
    </row>
    <row r="606" spans="1:11" s="637" customFormat="1" ht="16.5" hidden="1" outlineLevel="1" thickBot="1" x14ac:dyDescent="0.3">
      <c r="A606" s="798"/>
      <c r="B606" s="799"/>
      <c r="C606" s="822"/>
      <c r="D606" s="823"/>
      <c r="E606" s="802">
        <v>4111</v>
      </c>
      <c r="F606" s="803"/>
      <c r="G606" s="864">
        <f t="shared" ref="G606:G620" si="13">H606+I606</f>
        <v>0</v>
      </c>
      <c r="H606" s="865"/>
      <c r="I606" s="834"/>
    </row>
    <row r="607" spans="1:11" s="637" customFormat="1" ht="16.5" hidden="1" outlineLevel="1" thickBot="1" x14ac:dyDescent="0.3">
      <c r="A607" s="798"/>
      <c r="B607" s="799"/>
      <c r="C607" s="822"/>
      <c r="D607" s="823"/>
      <c r="E607" s="802">
        <v>4131</v>
      </c>
      <c r="F607" s="803"/>
      <c r="G607" s="866">
        <f t="shared" si="13"/>
        <v>0</v>
      </c>
      <c r="H607" s="866"/>
      <c r="I607" s="834"/>
    </row>
    <row r="608" spans="1:11" s="637" customFormat="1" ht="16.5" hidden="1" outlineLevel="1" thickBot="1" x14ac:dyDescent="0.3">
      <c r="A608" s="798"/>
      <c r="B608" s="799"/>
      <c r="C608" s="822"/>
      <c r="D608" s="823"/>
      <c r="E608" s="802">
        <v>4269</v>
      </c>
      <c r="F608" s="803"/>
      <c r="G608" s="866">
        <f t="shared" si="13"/>
        <v>0</v>
      </c>
      <c r="H608" s="866"/>
      <c r="I608" s="834"/>
    </row>
    <row r="609" spans="1:11" s="637" customFormat="1" ht="16.5" hidden="1" outlineLevel="1" thickBot="1" x14ac:dyDescent="0.3">
      <c r="A609" s="798"/>
      <c r="B609" s="799"/>
      <c r="C609" s="822"/>
      <c r="D609" s="823"/>
      <c r="E609" s="802">
        <v>4266</v>
      </c>
      <c r="F609" s="803"/>
      <c r="G609" s="865">
        <f t="shared" si="13"/>
        <v>0</v>
      </c>
      <c r="H609" s="866"/>
      <c r="I609" s="834"/>
    </row>
    <row r="610" spans="1:11" s="637" customFormat="1" ht="16.5" hidden="1" outlineLevel="1" thickBot="1" x14ac:dyDescent="0.3">
      <c r="A610" s="798"/>
      <c r="B610" s="799"/>
      <c r="C610" s="822"/>
      <c r="D610" s="823"/>
      <c r="E610" s="802">
        <v>4212</v>
      </c>
      <c r="F610" s="803"/>
      <c r="G610" s="866">
        <f t="shared" si="13"/>
        <v>0</v>
      </c>
      <c r="H610" s="866"/>
      <c r="I610" s="834"/>
    </row>
    <row r="611" spans="1:11" s="637" customFormat="1" ht="16.5" hidden="1" outlineLevel="1" thickBot="1" x14ac:dyDescent="0.3">
      <c r="A611" s="798"/>
      <c r="B611" s="799"/>
      <c r="C611" s="822"/>
      <c r="D611" s="823"/>
      <c r="E611" s="802">
        <v>4267</v>
      </c>
      <c r="F611" s="803"/>
      <c r="G611" s="866">
        <f t="shared" si="13"/>
        <v>0</v>
      </c>
      <c r="H611" s="866"/>
      <c r="I611" s="834"/>
    </row>
    <row r="612" spans="1:11" s="637" customFormat="1" ht="14.25" hidden="1" customHeight="1" outlineLevel="1" thickBot="1" x14ac:dyDescent="0.3">
      <c r="A612" s="798"/>
      <c r="B612" s="799"/>
      <c r="C612" s="822"/>
      <c r="D612" s="823"/>
      <c r="E612" s="802">
        <v>4241</v>
      </c>
      <c r="F612" s="803"/>
      <c r="G612" s="866">
        <f t="shared" si="13"/>
        <v>0</v>
      </c>
      <c r="H612" s="866"/>
      <c r="I612" s="834"/>
    </row>
    <row r="613" spans="1:11" s="637" customFormat="1" ht="0.75" hidden="1" customHeight="1" outlineLevel="1" thickBot="1" x14ac:dyDescent="0.3">
      <c r="A613" s="798"/>
      <c r="B613" s="799"/>
      <c r="C613" s="822"/>
      <c r="D613" s="823"/>
      <c r="E613" s="802" t="s">
        <v>13</v>
      </c>
      <c r="F613" s="803"/>
      <c r="G613" s="866">
        <f t="shared" si="13"/>
        <v>0</v>
      </c>
      <c r="H613" s="622"/>
      <c r="I613" s="834"/>
    </row>
    <row r="614" spans="1:11" s="637" customFormat="1" ht="0.75" hidden="1" customHeight="1" outlineLevel="1" thickBot="1" x14ac:dyDescent="0.3">
      <c r="A614" s="798"/>
      <c r="B614" s="799"/>
      <c r="C614" s="822"/>
      <c r="D614" s="823"/>
      <c r="E614" s="802"/>
      <c r="F614" s="803"/>
      <c r="G614" s="866">
        <f t="shared" si="13"/>
        <v>0</v>
      </c>
      <c r="H614" s="622"/>
      <c r="I614" s="834"/>
    </row>
    <row r="615" spans="1:11" s="637" customFormat="1" ht="0.75" customHeight="1" outlineLevel="1" thickBot="1" x14ac:dyDescent="0.3">
      <c r="A615" s="798"/>
      <c r="B615" s="799"/>
      <c r="C615" s="822"/>
      <c r="D615" s="823"/>
      <c r="E615" s="802"/>
      <c r="F615" s="803"/>
      <c r="G615" s="866"/>
      <c r="H615" s="622"/>
      <c r="I615" s="834"/>
    </row>
    <row r="616" spans="1:11" s="637" customFormat="1" ht="15" customHeight="1" outlineLevel="1" thickBot="1" x14ac:dyDescent="0.3">
      <c r="A616" s="798"/>
      <c r="B616" s="799"/>
      <c r="C616" s="822"/>
      <c r="D616" s="823"/>
      <c r="E616" s="802">
        <v>4511</v>
      </c>
      <c r="F616" s="803"/>
      <c r="G616" s="863">
        <f t="shared" si="13"/>
        <v>30000</v>
      </c>
      <c r="H616" s="862">
        <v>30000</v>
      </c>
      <c r="I616" s="710"/>
      <c r="J616" s="635"/>
      <c r="K616" s="633"/>
    </row>
    <row r="617" spans="1:11" s="637" customFormat="1" ht="15" customHeight="1" outlineLevel="1" thickBot="1" x14ac:dyDescent="0.3">
      <c r="A617" s="798"/>
      <c r="B617" s="799"/>
      <c r="C617" s="822"/>
      <c r="D617" s="823"/>
      <c r="E617" s="802">
        <v>5129</v>
      </c>
      <c r="F617" s="803"/>
      <c r="G617" s="863">
        <f>I617</f>
        <v>5000</v>
      </c>
      <c r="H617" s="862"/>
      <c r="I617" s="710">
        <v>5000</v>
      </c>
      <c r="J617" s="635"/>
      <c r="K617" s="633"/>
    </row>
    <row r="618" spans="1:11" s="637" customFormat="1" ht="15" hidden="1" customHeight="1" outlineLevel="1" thickBot="1" x14ac:dyDescent="0.3">
      <c r="A618" s="798"/>
      <c r="B618" s="799"/>
      <c r="C618" s="822"/>
      <c r="D618" s="823"/>
      <c r="E618" s="802">
        <v>5134</v>
      </c>
      <c r="F618" s="803"/>
      <c r="G618" s="866">
        <f>I618</f>
        <v>0</v>
      </c>
      <c r="H618" s="716"/>
      <c r="I618" s="716"/>
      <c r="J618" s="635"/>
      <c r="K618" s="633"/>
    </row>
    <row r="619" spans="1:11" s="637" customFormat="1" ht="15" hidden="1" customHeight="1" outlineLevel="1" thickBot="1" x14ac:dyDescent="0.3">
      <c r="A619" s="798"/>
      <c r="B619" s="799"/>
      <c r="C619" s="822"/>
      <c r="D619" s="823"/>
      <c r="E619" s="802">
        <v>5113</v>
      </c>
      <c r="F619" s="803"/>
      <c r="G619" s="866">
        <f t="shared" si="13"/>
        <v>0</v>
      </c>
      <c r="H619" s="622"/>
      <c r="I619" s="622"/>
    </row>
    <row r="620" spans="1:11" s="637" customFormat="1" ht="15" hidden="1" customHeight="1" outlineLevel="1" thickBot="1" x14ac:dyDescent="0.3">
      <c r="A620" s="798"/>
      <c r="B620" s="799"/>
      <c r="C620" s="822"/>
      <c r="D620" s="823"/>
      <c r="E620" s="802">
        <v>5112</v>
      </c>
      <c r="F620" s="803"/>
      <c r="G620" s="866">
        <f t="shared" si="13"/>
        <v>0</v>
      </c>
      <c r="H620" s="622"/>
      <c r="I620" s="622"/>
    </row>
    <row r="621" spans="1:11" s="637" customFormat="1" ht="15" customHeight="1" thickBot="1" x14ac:dyDescent="0.3">
      <c r="A621" s="798">
        <v>2820</v>
      </c>
      <c r="B621" s="849" t="s">
        <v>79</v>
      </c>
      <c r="C621" s="825">
        <v>2</v>
      </c>
      <c r="D621" s="826">
        <v>0</v>
      </c>
      <c r="E621" s="827" t="s">
        <v>509</v>
      </c>
      <c r="F621" s="829" t="s">
        <v>510</v>
      </c>
      <c r="G621" s="706">
        <f>G623+G634+G639+G655+G663+G673+G677</f>
        <v>166000</v>
      </c>
      <c r="H621" s="706">
        <f>H623+H634+H639+H655+H663+H673+H677</f>
        <v>164000</v>
      </c>
      <c r="I621" s="706">
        <f>I623+I634+I639+I655+I663+I673+I677</f>
        <v>2000</v>
      </c>
    </row>
    <row r="622" spans="1:11" s="639" customFormat="1" ht="10.5" customHeight="1" thickBot="1" x14ac:dyDescent="0.3">
      <c r="A622" s="798"/>
      <c r="B622" s="824"/>
      <c r="C622" s="825"/>
      <c r="D622" s="826"/>
      <c r="E622" s="802" t="s">
        <v>807</v>
      </c>
      <c r="F622" s="829"/>
      <c r="G622" s="621"/>
      <c r="H622" s="621"/>
      <c r="I622" s="621"/>
    </row>
    <row r="623" spans="1:11" s="637" customFormat="1" ht="16.5" thickBot="1" x14ac:dyDescent="0.3">
      <c r="A623" s="798">
        <v>2821</v>
      </c>
      <c r="B623" s="851" t="s">
        <v>79</v>
      </c>
      <c r="C623" s="822">
        <v>2</v>
      </c>
      <c r="D623" s="823">
        <v>1</v>
      </c>
      <c r="E623" s="802" t="s">
        <v>80</v>
      </c>
      <c r="F623" s="829"/>
      <c r="G623" s="706">
        <f>H623+I623</f>
        <v>39000</v>
      </c>
      <c r="H623" s="706">
        <f>H625+H626+H627+H628+H629+H630+H631+H632</f>
        <v>37000</v>
      </c>
      <c r="I623" s="859">
        <f>I633</f>
        <v>2000</v>
      </c>
    </row>
    <row r="624" spans="1:11" s="637" customFormat="1" ht="28.5" customHeight="1" thickBot="1" x14ac:dyDescent="0.3">
      <c r="A624" s="798"/>
      <c r="B624" s="799"/>
      <c r="C624" s="822"/>
      <c r="D624" s="823"/>
      <c r="E624" s="802" t="s">
        <v>12</v>
      </c>
      <c r="F624" s="803"/>
      <c r="G624" s="621"/>
      <c r="H624" s="621"/>
      <c r="I624" s="621"/>
    </row>
    <row r="625" spans="1:9" s="637" customFormat="1" ht="0.75" customHeight="1" thickBot="1" x14ac:dyDescent="0.3">
      <c r="A625" s="798"/>
      <c r="B625" s="799"/>
      <c r="C625" s="822"/>
      <c r="D625" s="823"/>
      <c r="E625" s="802">
        <v>4111</v>
      </c>
      <c r="F625" s="803"/>
      <c r="G625" s="706">
        <f t="shared" ref="G625:G631" si="14">H625+I625</f>
        <v>0</v>
      </c>
      <c r="H625" s="706"/>
      <c r="I625" s="621"/>
    </row>
    <row r="626" spans="1:9" s="637" customFormat="1" ht="21" hidden="1" customHeight="1" thickBot="1" x14ac:dyDescent="0.3">
      <c r="A626" s="798"/>
      <c r="B626" s="799"/>
      <c r="C626" s="822"/>
      <c r="D626" s="823"/>
      <c r="E626" s="802">
        <v>4214</v>
      </c>
      <c r="F626" s="803"/>
      <c r="G626" s="706">
        <f t="shared" si="14"/>
        <v>0</v>
      </c>
      <c r="H626" s="706"/>
      <c r="I626" s="621"/>
    </row>
    <row r="627" spans="1:9" s="637" customFormat="1" ht="21" hidden="1" customHeight="1" thickBot="1" x14ac:dyDescent="0.3">
      <c r="A627" s="798"/>
      <c r="B627" s="799"/>
      <c r="C627" s="822"/>
      <c r="D627" s="823"/>
      <c r="E627" s="802">
        <v>4221</v>
      </c>
      <c r="F627" s="803"/>
      <c r="G627" s="706">
        <f t="shared" si="14"/>
        <v>0</v>
      </c>
      <c r="H627" s="706"/>
      <c r="I627" s="621"/>
    </row>
    <row r="628" spans="1:9" s="637" customFormat="1" ht="21" hidden="1" customHeight="1" thickBot="1" x14ac:dyDescent="0.3">
      <c r="A628" s="798"/>
      <c r="B628" s="799"/>
      <c r="C628" s="822"/>
      <c r="D628" s="823"/>
      <c r="E628" s="802">
        <v>4239</v>
      </c>
      <c r="F628" s="803"/>
      <c r="G628" s="706">
        <f t="shared" si="14"/>
        <v>0</v>
      </c>
      <c r="H628" s="706"/>
      <c r="I628" s="621"/>
    </row>
    <row r="629" spans="1:9" s="637" customFormat="1" ht="21" hidden="1" customHeight="1" thickBot="1" x14ac:dyDescent="0.3">
      <c r="A629" s="798"/>
      <c r="B629" s="799"/>
      <c r="C629" s="822"/>
      <c r="D629" s="823"/>
      <c r="E629" s="802">
        <v>4252</v>
      </c>
      <c r="F629" s="803"/>
      <c r="G629" s="706">
        <f t="shared" si="14"/>
        <v>0</v>
      </c>
      <c r="H629" s="706"/>
      <c r="I629" s="621"/>
    </row>
    <row r="630" spans="1:9" s="637" customFormat="1" ht="21" hidden="1" customHeight="1" thickBot="1" x14ac:dyDescent="0.3">
      <c r="A630" s="798"/>
      <c r="B630" s="799"/>
      <c r="C630" s="822"/>
      <c r="D630" s="823"/>
      <c r="E630" s="802">
        <v>4261</v>
      </c>
      <c r="F630" s="803"/>
      <c r="G630" s="706">
        <f t="shared" si="14"/>
        <v>0</v>
      </c>
      <c r="H630" s="706"/>
      <c r="I630" s="621"/>
    </row>
    <row r="631" spans="1:9" s="637" customFormat="1" ht="21" hidden="1" customHeight="1" thickBot="1" x14ac:dyDescent="0.3">
      <c r="A631" s="798"/>
      <c r="B631" s="799"/>
      <c r="C631" s="822"/>
      <c r="D631" s="823"/>
      <c r="E631" s="802">
        <v>4269</v>
      </c>
      <c r="F631" s="803"/>
      <c r="G631" s="706">
        <f t="shared" si="14"/>
        <v>0</v>
      </c>
      <c r="H631" s="706"/>
      <c r="I631" s="621"/>
    </row>
    <row r="632" spans="1:9" s="637" customFormat="1" ht="18.75" customHeight="1" thickBot="1" x14ac:dyDescent="0.3">
      <c r="A632" s="798"/>
      <c r="B632" s="799"/>
      <c r="C632" s="822"/>
      <c r="D632" s="823"/>
      <c r="E632" s="802">
        <v>4511</v>
      </c>
      <c r="F632" s="803"/>
      <c r="G632" s="706">
        <f t="shared" ref="G632:G638" si="15">H632+I632</f>
        <v>37000</v>
      </c>
      <c r="H632" s="707">
        <v>37000</v>
      </c>
      <c r="I632" s="622"/>
    </row>
    <row r="633" spans="1:9" s="637" customFormat="1" ht="18.75" customHeight="1" thickBot="1" x14ac:dyDescent="0.3">
      <c r="A633" s="798"/>
      <c r="B633" s="799"/>
      <c r="C633" s="822"/>
      <c r="D633" s="823"/>
      <c r="E633" s="802">
        <v>5122</v>
      </c>
      <c r="F633" s="803"/>
      <c r="G633" s="860">
        <f>I633</f>
        <v>2000</v>
      </c>
      <c r="H633" s="859"/>
      <c r="I633" s="859">
        <v>2000</v>
      </c>
    </row>
    <row r="634" spans="1:9" s="637" customFormat="1" ht="18.75" customHeight="1" outlineLevel="1" thickBot="1" x14ac:dyDescent="0.3">
      <c r="A634" s="798">
        <v>2822</v>
      </c>
      <c r="B634" s="851" t="s">
        <v>79</v>
      </c>
      <c r="C634" s="822">
        <v>2</v>
      </c>
      <c r="D634" s="823">
        <v>2</v>
      </c>
      <c r="E634" s="802" t="s">
        <v>81</v>
      </c>
      <c r="F634" s="829"/>
      <c r="G634" s="706">
        <f t="shared" si="15"/>
        <v>0</v>
      </c>
      <c r="H634" s="622">
        <f>H636+H637</f>
        <v>0</v>
      </c>
      <c r="I634" s="622">
        <f>I636+I637</f>
        <v>0</v>
      </c>
    </row>
    <row r="635" spans="1:9" s="637" customFormat="1" ht="36.75" hidden="1" customHeight="1" outlineLevel="1" thickBot="1" x14ac:dyDescent="0.3">
      <c r="A635" s="798"/>
      <c r="B635" s="799"/>
      <c r="C635" s="822"/>
      <c r="D635" s="823"/>
      <c r="E635" s="802" t="s">
        <v>12</v>
      </c>
      <c r="F635" s="803"/>
      <c r="G635" s="621">
        <f t="shared" si="15"/>
        <v>0</v>
      </c>
      <c r="H635" s="622"/>
      <c r="I635" s="622"/>
    </row>
    <row r="636" spans="1:9" s="637" customFormat="1" ht="21" hidden="1" customHeight="1" outlineLevel="1" thickBot="1" x14ac:dyDescent="0.3">
      <c r="A636" s="798"/>
      <c r="B636" s="799"/>
      <c r="C636" s="822"/>
      <c r="D636" s="823"/>
      <c r="E636" s="802" t="s">
        <v>13</v>
      </c>
      <c r="F636" s="803"/>
      <c r="G636" s="621">
        <f t="shared" si="15"/>
        <v>0</v>
      </c>
      <c r="H636" s="622"/>
      <c r="I636" s="622"/>
    </row>
    <row r="637" spans="1:9" s="637" customFormat="1" ht="21" hidden="1" customHeight="1" outlineLevel="1" thickBot="1" x14ac:dyDescent="0.3">
      <c r="A637" s="798"/>
      <c r="B637" s="799"/>
      <c r="C637" s="822"/>
      <c r="D637" s="823"/>
      <c r="E637" s="802" t="s">
        <v>13</v>
      </c>
      <c r="F637" s="803"/>
      <c r="G637" s="621">
        <f t="shared" si="15"/>
        <v>0</v>
      </c>
      <c r="H637" s="622"/>
      <c r="I637" s="622"/>
    </row>
    <row r="638" spans="1:9" s="637" customFormat="1" ht="21" hidden="1" customHeight="1" outlineLevel="1" thickBot="1" x14ac:dyDescent="0.3">
      <c r="A638" s="798"/>
      <c r="B638" s="799"/>
      <c r="C638" s="822"/>
      <c r="D638" s="823"/>
      <c r="E638" s="802">
        <v>4511</v>
      </c>
      <c r="F638" s="803"/>
      <c r="G638" s="621">
        <f t="shared" si="15"/>
        <v>0</v>
      </c>
      <c r="H638" s="622"/>
      <c r="I638" s="622"/>
    </row>
    <row r="639" spans="1:9" s="637" customFormat="1" ht="16.5" thickBot="1" x14ac:dyDescent="0.3">
      <c r="A639" s="798">
        <v>2823</v>
      </c>
      <c r="B639" s="851" t="s">
        <v>79</v>
      </c>
      <c r="C639" s="822">
        <v>2</v>
      </c>
      <c r="D639" s="823">
        <v>3</v>
      </c>
      <c r="E639" s="802" t="s">
        <v>116</v>
      </c>
      <c r="F639" s="835" t="s">
        <v>511</v>
      </c>
      <c r="G639" s="706">
        <f>H639+I639</f>
        <v>77000</v>
      </c>
      <c r="H639" s="706">
        <f>H641+H642+H643+H644+H645+H646+H647+H648+H649+H650+H652</f>
        <v>77000</v>
      </c>
      <c r="I639" s="706">
        <f>I653+I654</f>
        <v>0</v>
      </c>
    </row>
    <row r="640" spans="1:9" s="637" customFormat="1" ht="24" customHeight="1" thickBot="1" x14ac:dyDescent="0.3">
      <c r="A640" s="798"/>
      <c r="B640" s="799"/>
      <c r="C640" s="822"/>
      <c r="D640" s="823"/>
      <c r="E640" s="802" t="s">
        <v>12</v>
      </c>
      <c r="F640" s="803"/>
      <c r="G640" s="621"/>
      <c r="H640" s="621"/>
      <c r="I640" s="621"/>
    </row>
    <row r="641" spans="1:9" s="637" customFormat="1" ht="16.5" hidden="1" customHeight="1" thickBot="1" x14ac:dyDescent="0.3">
      <c r="A641" s="798"/>
      <c r="B641" s="799"/>
      <c r="C641" s="822"/>
      <c r="D641" s="823"/>
      <c r="E641" s="802">
        <v>4111</v>
      </c>
      <c r="F641" s="803"/>
      <c r="G641" s="706">
        <f t="shared" ref="G641:G655" si="16">H641+I641</f>
        <v>0</v>
      </c>
      <c r="H641" s="706"/>
      <c r="I641" s="706"/>
    </row>
    <row r="642" spans="1:9" s="637" customFormat="1" ht="16.5" hidden="1" customHeight="1" thickBot="1" x14ac:dyDescent="0.3">
      <c r="A642" s="798"/>
      <c r="B642" s="799"/>
      <c r="C642" s="822"/>
      <c r="D642" s="823"/>
      <c r="E642" s="802">
        <v>4112</v>
      </c>
      <c r="F642" s="803"/>
      <c r="G642" s="706">
        <f t="shared" si="16"/>
        <v>0</v>
      </c>
      <c r="H642" s="706"/>
      <c r="I642" s="706"/>
    </row>
    <row r="643" spans="1:9" s="637" customFormat="1" ht="16.5" hidden="1" customHeight="1" thickBot="1" x14ac:dyDescent="0.3">
      <c r="A643" s="798"/>
      <c r="B643" s="799"/>
      <c r="C643" s="822"/>
      <c r="D643" s="823"/>
      <c r="E643" s="802">
        <v>4239</v>
      </c>
      <c r="F643" s="803"/>
      <c r="G643" s="706">
        <f t="shared" si="16"/>
        <v>0</v>
      </c>
      <c r="H643" s="706"/>
      <c r="I643" s="706"/>
    </row>
    <row r="644" spans="1:9" s="637" customFormat="1" ht="16.5" hidden="1" customHeight="1" thickBot="1" x14ac:dyDescent="0.3">
      <c r="A644" s="798"/>
      <c r="B644" s="799"/>
      <c r="C644" s="822"/>
      <c r="D644" s="823"/>
      <c r="E644" s="802">
        <v>4241</v>
      </c>
      <c r="F644" s="803"/>
      <c r="G644" s="706">
        <f t="shared" si="16"/>
        <v>0</v>
      </c>
      <c r="H644" s="706"/>
      <c r="I644" s="706"/>
    </row>
    <row r="645" spans="1:9" s="637" customFormat="1" ht="16.5" hidden="1" customHeight="1" thickBot="1" x14ac:dyDescent="0.3">
      <c r="A645" s="798"/>
      <c r="B645" s="799"/>
      <c r="C645" s="822"/>
      <c r="D645" s="823"/>
      <c r="E645" s="802">
        <v>4261</v>
      </c>
      <c r="F645" s="803"/>
      <c r="G645" s="706">
        <f t="shared" si="16"/>
        <v>0</v>
      </c>
      <c r="H645" s="706"/>
      <c r="I645" s="706"/>
    </row>
    <row r="646" spans="1:9" s="637" customFormat="1" ht="16.5" hidden="1" customHeight="1" thickBot="1" x14ac:dyDescent="0.3">
      <c r="A646" s="798"/>
      <c r="B646" s="799"/>
      <c r="C646" s="822"/>
      <c r="D646" s="823"/>
      <c r="E646" s="802">
        <v>4214</v>
      </c>
      <c r="F646" s="803"/>
      <c r="G646" s="706">
        <f t="shared" si="16"/>
        <v>0</v>
      </c>
      <c r="H646" s="706"/>
      <c r="I646" s="706"/>
    </row>
    <row r="647" spans="1:9" s="637" customFormat="1" ht="16.5" hidden="1" customHeight="1" thickBot="1" x14ac:dyDescent="0.3">
      <c r="A647" s="798"/>
      <c r="B647" s="799"/>
      <c r="C647" s="822"/>
      <c r="D647" s="823"/>
      <c r="E647" s="802">
        <v>4267</v>
      </c>
      <c r="F647" s="803"/>
      <c r="G647" s="706">
        <f t="shared" si="16"/>
        <v>0</v>
      </c>
      <c r="H647" s="706"/>
      <c r="I647" s="706"/>
    </row>
    <row r="648" spans="1:9" s="637" customFormat="1" ht="16.5" hidden="1" customHeight="1" thickBot="1" x14ac:dyDescent="0.3">
      <c r="A648" s="798"/>
      <c r="B648" s="799"/>
      <c r="C648" s="822"/>
      <c r="D648" s="823"/>
      <c r="E648" s="802">
        <v>4269</v>
      </c>
      <c r="F648" s="803"/>
      <c r="G648" s="706">
        <f t="shared" si="16"/>
        <v>0</v>
      </c>
      <c r="H648" s="706"/>
      <c r="I648" s="706"/>
    </row>
    <row r="649" spans="1:9" s="637" customFormat="1" ht="16.5" hidden="1" customHeight="1" thickBot="1" x14ac:dyDescent="0.3">
      <c r="A649" s="798"/>
      <c r="B649" s="799"/>
      <c r="C649" s="822"/>
      <c r="D649" s="823"/>
      <c r="E649" s="802">
        <v>4251</v>
      </c>
      <c r="F649" s="803"/>
      <c r="G649" s="706">
        <f t="shared" si="16"/>
        <v>0</v>
      </c>
      <c r="H649" s="706"/>
      <c r="I649" s="706"/>
    </row>
    <row r="650" spans="1:9" s="637" customFormat="1" ht="16.5" hidden="1" customHeight="1" thickBot="1" x14ac:dyDescent="0.3">
      <c r="A650" s="798"/>
      <c r="B650" s="799"/>
      <c r="C650" s="822"/>
      <c r="D650" s="823"/>
      <c r="E650" s="802">
        <v>4212</v>
      </c>
      <c r="F650" s="803"/>
      <c r="G650" s="706">
        <f t="shared" si="16"/>
        <v>0</v>
      </c>
      <c r="H650" s="706"/>
      <c r="I650" s="706"/>
    </row>
    <row r="651" spans="1:9" s="637" customFormat="1" ht="0.75" customHeight="1" thickBot="1" x14ac:dyDescent="0.3">
      <c r="A651" s="798"/>
      <c r="B651" s="799"/>
      <c r="C651" s="822"/>
      <c r="D651" s="823"/>
      <c r="E651" s="802">
        <v>4269</v>
      </c>
      <c r="F651" s="803"/>
      <c r="G651" s="706"/>
      <c r="H651" s="706"/>
      <c r="I651" s="706"/>
    </row>
    <row r="652" spans="1:9" s="637" customFormat="1" ht="16.5" customHeight="1" thickBot="1" x14ac:dyDescent="0.3">
      <c r="A652" s="798"/>
      <c r="B652" s="799"/>
      <c r="C652" s="822"/>
      <c r="D652" s="823"/>
      <c r="E652" s="802">
        <v>4511</v>
      </c>
      <c r="F652" s="803"/>
      <c r="G652" s="706">
        <f t="shared" si="16"/>
        <v>77000</v>
      </c>
      <c r="H652" s="706">
        <v>77000</v>
      </c>
      <c r="I652" s="706"/>
    </row>
    <row r="653" spans="1:9" s="637" customFormat="1" ht="16.5" customHeight="1" thickBot="1" x14ac:dyDescent="0.3">
      <c r="A653" s="798"/>
      <c r="B653" s="799"/>
      <c r="C653" s="822"/>
      <c r="D653" s="823"/>
      <c r="E653" s="802">
        <v>5113</v>
      </c>
      <c r="F653" s="803"/>
      <c r="G653" s="706">
        <f t="shared" si="16"/>
        <v>0</v>
      </c>
      <c r="H653" s="706"/>
      <c r="I653" s="706"/>
    </row>
    <row r="654" spans="1:9" s="637" customFormat="1" ht="16.5" customHeight="1" thickBot="1" x14ac:dyDescent="0.3">
      <c r="A654" s="798"/>
      <c r="B654" s="799"/>
      <c r="C654" s="822"/>
      <c r="D654" s="823"/>
      <c r="E654" s="802">
        <v>5129</v>
      </c>
      <c r="F654" s="803"/>
      <c r="G654" s="706">
        <f t="shared" si="16"/>
        <v>0</v>
      </c>
      <c r="H654" s="706"/>
      <c r="I654" s="706"/>
    </row>
    <row r="655" spans="1:9" s="637" customFormat="1" ht="16.5" outlineLevel="1" thickBot="1" x14ac:dyDescent="0.3">
      <c r="A655" s="798">
        <v>2824</v>
      </c>
      <c r="B655" s="799" t="s">
        <v>79</v>
      </c>
      <c r="C655" s="822">
        <v>2</v>
      </c>
      <c r="D655" s="823">
        <v>4</v>
      </c>
      <c r="E655" s="802" t="s">
        <v>82</v>
      </c>
      <c r="F655" s="803"/>
      <c r="G655" s="706">
        <f t="shared" si="16"/>
        <v>50000</v>
      </c>
      <c r="H655" s="706">
        <f>SUM(H657:H662)</f>
        <v>50000</v>
      </c>
      <c r="I655" s="706"/>
    </row>
    <row r="656" spans="1:9" s="637" customFormat="1" ht="24" customHeight="1" outlineLevel="1" thickBot="1" x14ac:dyDescent="0.3">
      <c r="A656" s="798"/>
      <c r="B656" s="799"/>
      <c r="C656" s="822"/>
      <c r="D656" s="823"/>
      <c r="E656" s="802" t="s">
        <v>12</v>
      </c>
      <c r="F656" s="803"/>
      <c r="G656" s="621"/>
      <c r="H656" s="621"/>
      <c r="I656" s="621"/>
    </row>
    <row r="657" spans="1:11" s="637" customFormat="1" ht="18" hidden="1" customHeight="1" outlineLevel="1" thickBot="1" x14ac:dyDescent="0.3">
      <c r="A657" s="798"/>
      <c r="B657" s="799"/>
      <c r="C657" s="822"/>
      <c r="D657" s="823"/>
      <c r="E657" s="802">
        <v>4237</v>
      </c>
      <c r="F657" s="803"/>
      <c r="G657" s="706">
        <f>H657+I657</f>
        <v>0</v>
      </c>
      <c r="H657" s="706"/>
      <c r="I657" s="706"/>
    </row>
    <row r="658" spans="1:11" s="637" customFormat="1" ht="15.75" customHeight="1" outlineLevel="1" thickBot="1" x14ac:dyDescent="0.3">
      <c r="A658" s="798"/>
      <c r="B658" s="799"/>
      <c r="C658" s="822"/>
      <c r="D658" s="823"/>
      <c r="E658" s="802">
        <v>4239</v>
      </c>
      <c r="F658" s="803"/>
      <c r="G658" s="706">
        <f>H658</f>
        <v>15000</v>
      </c>
      <c r="H658" s="706">
        <v>15000</v>
      </c>
      <c r="I658" s="706"/>
    </row>
    <row r="659" spans="1:11" s="637" customFormat="1" ht="16.5" hidden="1" outlineLevel="1" thickBot="1" x14ac:dyDescent="0.3">
      <c r="A659" s="798"/>
      <c r="B659" s="799"/>
      <c r="C659" s="822"/>
      <c r="D659" s="823"/>
      <c r="E659" s="802">
        <v>4261</v>
      </c>
      <c r="F659" s="803"/>
      <c r="G659" s="706">
        <f>H659</f>
        <v>0</v>
      </c>
      <c r="H659" s="706"/>
      <c r="I659" s="706"/>
    </row>
    <row r="660" spans="1:11" s="637" customFormat="1" ht="16.5" outlineLevel="1" thickBot="1" x14ac:dyDescent="0.3">
      <c r="A660" s="798"/>
      <c r="B660" s="799"/>
      <c r="C660" s="822"/>
      <c r="D660" s="823"/>
      <c r="E660" s="802">
        <v>4269</v>
      </c>
      <c r="F660" s="803"/>
      <c r="G660" s="706">
        <f>H660+I660</f>
        <v>15000</v>
      </c>
      <c r="H660" s="706">
        <v>15000</v>
      </c>
      <c r="I660" s="706"/>
      <c r="J660" s="633"/>
      <c r="K660" s="867"/>
    </row>
    <row r="661" spans="1:11" s="637" customFormat="1" ht="16.5" outlineLevel="1" thickBot="1" x14ac:dyDescent="0.3">
      <c r="A661" s="798"/>
      <c r="B661" s="799"/>
      <c r="C661" s="822"/>
      <c r="D661" s="823"/>
      <c r="E661" s="802">
        <v>4267</v>
      </c>
      <c r="F661" s="803"/>
      <c r="G661" s="706">
        <f>H661+I661</f>
        <v>15000</v>
      </c>
      <c r="H661" s="706">
        <v>15000</v>
      </c>
      <c r="I661" s="706"/>
      <c r="J661" s="633"/>
      <c r="K661" s="867"/>
    </row>
    <row r="662" spans="1:11" s="637" customFormat="1" ht="16.5" outlineLevel="1" thickBot="1" x14ac:dyDescent="0.3">
      <c r="A662" s="798"/>
      <c r="B662" s="799"/>
      <c r="C662" s="822"/>
      <c r="D662" s="823"/>
      <c r="E662" s="802">
        <v>4727</v>
      </c>
      <c r="F662" s="803"/>
      <c r="G662" s="706">
        <f>H662</f>
        <v>5000</v>
      </c>
      <c r="H662" s="706">
        <v>5000</v>
      </c>
      <c r="I662" s="706"/>
      <c r="J662" s="633"/>
      <c r="K662" s="867"/>
    </row>
    <row r="663" spans="1:11" s="637" customFormat="1" ht="16.5" thickBot="1" x14ac:dyDescent="0.3">
      <c r="A663" s="798">
        <v>2825</v>
      </c>
      <c r="B663" s="851" t="s">
        <v>79</v>
      </c>
      <c r="C663" s="822">
        <v>2</v>
      </c>
      <c r="D663" s="823">
        <v>5</v>
      </c>
      <c r="E663" s="802" t="s">
        <v>83</v>
      </c>
      <c r="F663" s="835"/>
      <c r="G663" s="706">
        <f>H663+I663</f>
        <v>0</v>
      </c>
      <c r="H663" s="706">
        <f>SUM(H665:H672)</f>
        <v>0</v>
      </c>
      <c r="I663" s="706">
        <f>SUM(I665:I672)</f>
        <v>0</v>
      </c>
    </row>
    <row r="664" spans="1:11" s="637" customFormat="1" ht="29.25" hidden="1" customHeight="1" thickBot="1" x14ac:dyDescent="0.3">
      <c r="A664" s="798"/>
      <c r="B664" s="799"/>
      <c r="C664" s="822"/>
      <c r="D664" s="823"/>
      <c r="E664" s="802" t="s">
        <v>12</v>
      </c>
      <c r="F664" s="803"/>
      <c r="G664" s="621"/>
      <c r="H664" s="621"/>
      <c r="I664" s="621"/>
    </row>
    <row r="665" spans="1:11" s="637" customFormat="1" ht="29.25" hidden="1" customHeight="1" thickBot="1" x14ac:dyDescent="0.3">
      <c r="A665" s="798"/>
      <c r="B665" s="799"/>
      <c r="C665" s="822"/>
      <c r="D665" s="823"/>
      <c r="E665" s="802">
        <v>4111</v>
      </c>
      <c r="F665" s="803"/>
      <c r="G665" s="621">
        <f t="shared" ref="G665:G673" si="17">H665+I665</f>
        <v>0</v>
      </c>
      <c r="H665" s="621"/>
      <c r="I665" s="621"/>
    </row>
    <row r="666" spans="1:11" s="637" customFormat="1" ht="29.25" hidden="1" customHeight="1" thickBot="1" x14ac:dyDescent="0.3">
      <c r="A666" s="798"/>
      <c r="B666" s="799"/>
      <c r="C666" s="822"/>
      <c r="D666" s="823"/>
      <c r="E666" s="802">
        <v>4131</v>
      </c>
      <c r="F666" s="803"/>
      <c r="G666" s="621">
        <f t="shared" si="17"/>
        <v>0</v>
      </c>
      <c r="H666" s="621"/>
      <c r="I666" s="621"/>
    </row>
    <row r="667" spans="1:11" s="637" customFormat="1" ht="29.25" hidden="1" customHeight="1" thickBot="1" x14ac:dyDescent="0.3">
      <c r="A667" s="798"/>
      <c r="B667" s="799"/>
      <c r="C667" s="822"/>
      <c r="D667" s="823"/>
      <c r="E667" s="802">
        <v>4261</v>
      </c>
      <c r="F667" s="803"/>
      <c r="G667" s="621">
        <f t="shared" si="17"/>
        <v>0</v>
      </c>
      <c r="H667" s="621"/>
      <c r="I667" s="621"/>
    </row>
    <row r="668" spans="1:11" s="637" customFormat="1" ht="29.25" hidden="1" customHeight="1" thickBot="1" x14ac:dyDescent="0.3">
      <c r="A668" s="798"/>
      <c r="B668" s="799"/>
      <c r="C668" s="822"/>
      <c r="D668" s="823"/>
      <c r="E668" s="802">
        <v>4269</v>
      </c>
      <c r="F668" s="803"/>
      <c r="G668" s="621">
        <f t="shared" si="17"/>
        <v>0</v>
      </c>
      <c r="H668" s="621"/>
      <c r="I668" s="621"/>
    </row>
    <row r="669" spans="1:11" s="637" customFormat="1" ht="29.25" hidden="1" customHeight="1" thickBot="1" x14ac:dyDescent="0.3">
      <c r="A669" s="798"/>
      <c r="B669" s="799"/>
      <c r="C669" s="822"/>
      <c r="D669" s="823"/>
      <c r="E669" s="802">
        <v>4214</v>
      </c>
      <c r="F669" s="803"/>
      <c r="G669" s="621">
        <f t="shared" si="17"/>
        <v>0</v>
      </c>
      <c r="H669" s="621"/>
      <c r="I669" s="621"/>
    </row>
    <row r="670" spans="1:11" s="637" customFormat="1" ht="29.25" hidden="1" customHeight="1" thickBot="1" x14ac:dyDescent="0.3">
      <c r="A670" s="798"/>
      <c r="B670" s="799"/>
      <c r="C670" s="822"/>
      <c r="D670" s="823"/>
      <c r="E670" s="802">
        <v>4212</v>
      </c>
      <c r="F670" s="803"/>
      <c r="G670" s="621">
        <f t="shared" si="17"/>
        <v>0</v>
      </c>
      <c r="H670" s="621"/>
      <c r="I670" s="621"/>
    </row>
    <row r="671" spans="1:11" s="637" customFormat="1" ht="29.25" hidden="1" customHeight="1" thickBot="1" x14ac:dyDescent="0.3">
      <c r="A671" s="798"/>
      <c r="B671" s="799"/>
      <c r="C671" s="822"/>
      <c r="D671" s="823"/>
      <c r="E671" s="802">
        <v>4231</v>
      </c>
      <c r="F671" s="803"/>
      <c r="G671" s="621">
        <f t="shared" si="17"/>
        <v>0</v>
      </c>
      <c r="H671" s="621"/>
      <c r="I671" s="621"/>
    </row>
    <row r="672" spans="1:11" s="637" customFormat="1" ht="29.25" hidden="1" customHeight="1" thickBot="1" x14ac:dyDescent="0.3">
      <c r="A672" s="798"/>
      <c r="B672" s="799"/>
      <c r="C672" s="822"/>
      <c r="D672" s="823"/>
      <c r="E672" s="802" t="s">
        <v>13</v>
      </c>
      <c r="F672" s="803"/>
      <c r="G672" s="621">
        <f t="shared" si="17"/>
        <v>0</v>
      </c>
      <c r="H672" s="621"/>
      <c r="I672" s="621"/>
    </row>
    <row r="673" spans="1:9" s="637" customFormat="1" ht="29.25" customHeight="1" outlineLevel="1" thickBot="1" x14ac:dyDescent="0.3">
      <c r="A673" s="798">
        <v>2826</v>
      </c>
      <c r="B673" s="851" t="s">
        <v>79</v>
      </c>
      <c r="C673" s="822">
        <v>2</v>
      </c>
      <c r="D673" s="823">
        <v>6</v>
      </c>
      <c r="E673" s="802" t="s">
        <v>84</v>
      </c>
      <c r="F673" s="835"/>
      <c r="G673" s="706">
        <f t="shared" si="17"/>
        <v>0</v>
      </c>
      <c r="H673" s="706">
        <f>H675+H676</f>
        <v>0</v>
      </c>
      <c r="I673" s="706">
        <f>I675+I676</f>
        <v>0</v>
      </c>
    </row>
    <row r="674" spans="1:9" s="637" customFormat="1" ht="29.25" customHeight="1" outlineLevel="1" thickBot="1" x14ac:dyDescent="0.3">
      <c r="A674" s="798"/>
      <c r="B674" s="799"/>
      <c r="C674" s="822"/>
      <c r="D674" s="823"/>
      <c r="E674" s="802" t="s">
        <v>12</v>
      </c>
      <c r="F674" s="803"/>
      <c r="G674" s="706"/>
      <c r="H674" s="706"/>
      <c r="I674" s="706"/>
    </row>
    <row r="675" spans="1:9" s="637" customFormat="1" ht="29.25" customHeight="1" outlineLevel="1" thickBot="1" x14ac:dyDescent="0.3">
      <c r="A675" s="798"/>
      <c r="B675" s="799"/>
      <c r="C675" s="822"/>
      <c r="D675" s="823"/>
      <c r="E675" s="802" t="s">
        <v>13</v>
      </c>
      <c r="F675" s="803"/>
      <c r="G675" s="706">
        <f>H675+I675</f>
        <v>0</v>
      </c>
      <c r="H675" s="706"/>
      <c r="I675" s="706"/>
    </row>
    <row r="676" spans="1:9" s="637" customFormat="1" ht="29.25" customHeight="1" outlineLevel="1" thickBot="1" x14ac:dyDescent="0.3">
      <c r="A676" s="798"/>
      <c r="B676" s="799"/>
      <c r="C676" s="822"/>
      <c r="D676" s="823"/>
      <c r="E676" s="802" t="s">
        <v>13</v>
      </c>
      <c r="F676" s="803"/>
      <c r="G676" s="706">
        <f>H676+I676</f>
        <v>0</v>
      </c>
      <c r="H676" s="706"/>
      <c r="I676" s="706"/>
    </row>
    <row r="677" spans="1:9" s="637" customFormat="1" ht="29.25" customHeight="1" outlineLevel="1" thickBot="1" x14ac:dyDescent="0.3">
      <c r="A677" s="798">
        <v>2827</v>
      </c>
      <c r="B677" s="851" t="s">
        <v>79</v>
      </c>
      <c r="C677" s="822">
        <v>2</v>
      </c>
      <c r="D677" s="823">
        <v>7</v>
      </c>
      <c r="E677" s="802" t="s">
        <v>85</v>
      </c>
      <c r="F677" s="835"/>
      <c r="G677" s="706">
        <f>H677+I677</f>
        <v>0</v>
      </c>
      <c r="H677" s="706"/>
      <c r="I677" s="706">
        <f>I681+I682+I680</f>
        <v>0</v>
      </c>
    </row>
    <row r="678" spans="1:9" s="637" customFormat="1" ht="37.5" customHeight="1" outlineLevel="1" thickBot="1" x14ac:dyDescent="0.3">
      <c r="A678" s="798"/>
      <c r="B678" s="799"/>
      <c r="C678" s="822"/>
      <c r="D678" s="823"/>
      <c r="E678" s="802" t="s">
        <v>12</v>
      </c>
      <c r="F678" s="803"/>
      <c r="G678" s="621"/>
      <c r="H678" s="621"/>
      <c r="I678" s="621"/>
    </row>
    <row r="679" spans="1:9" s="637" customFormat="1" ht="15.75" hidden="1" customHeight="1" outlineLevel="1" thickBot="1" x14ac:dyDescent="0.3">
      <c r="A679" s="798"/>
      <c r="B679" s="799"/>
      <c r="C679" s="822"/>
      <c r="D679" s="823"/>
      <c r="E679" s="802">
        <v>4269</v>
      </c>
      <c r="F679" s="803"/>
      <c r="G679" s="706">
        <f>H679</f>
        <v>0</v>
      </c>
      <c r="H679" s="706"/>
      <c r="I679" s="706"/>
    </row>
    <row r="680" spans="1:9" s="637" customFormat="1" ht="24.75" customHeight="1" outlineLevel="1" thickBot="1" x14ac:dyDescent="0.3">
      <c r="A680" s="798"/>
      <c r="B680" s="799"/>
      <c r="C680" s="822"/>
      <c r="D680" s="823"/>
      <c r="E680" s="802">
        <v>5113</v>
      </c>
      <c r="F680" s="803"/>
      <c r="G680" s="706">
        <f>H680</f>
        <v>0</v>
      </c>
      <c r="H680" s="706"/>
      <c r="I680" s="706"/>
    </row>
    <row r="681" spans="1:9" s="637" customFormat="1" ht="30" hidden="1" customHeight="1" outlineLevel="1" thickBot="1" x14ac:dyDescent="0.3">
      <c r="A681" s="798"/>
      <c r="B681" s="799"/>
      <c r="C681" s="822"/>
      <c r="D681" s="823"/>
      <c r="E681" s="802">
        <v>5112</v>
      </c>
      <c r="F681" s="803"/>
      <c r="G681" s="621">
        <f>H681+I681</f>
        <v>0</v>
      </c>
      <c r="H681" s="621"/>
      <c r="I681" s="621"/>
    </row>
    <row r="682" spans="1:9" s="637" customFormat="1" ht="30" hidden="1" customHeight="1" outlineLevel="1" thickBot="1" x14ac:dyDescent="0.3">
      <c r="A682" s="798"/>
      <c r="B682" s="799"/>
      <c r="C682" s="822"/>
      <c r="D682" s="823"/>
      <c r="E682" s="802">
        <v>5134</v>
      </c>
      <c r="F682" s="803"/>
      <c r="G682" s="621">
        <f>H682+I682</f>
        <v>0</v>
      </c>
      <c r="H682" s="621"/>
      <c r="I682" s="621"/>
    </row>
    <row r="683" spans="1:9" s="637" customFormat="1" ht="47.25" customHeight="1" outlineLevel="1" thickBot="1" x14ac:dyDescent="0.3">
      <c r="A683" s="798">
        <v>2830</v>
      </c>
      <c r="B683" s="849" t="s">
        <v>79</v>
      </c>
      <c r="C683" s="825">
        <v>3</v>
      </c>
      <c r="D683" s="826">
        <v>0</v>
      </c>
      <c r="E683" s="827" t="s">
        <v>512</v>
      </c>
      <c r="F683" s="847" t="s">
        <v>513</v>
      </c>
      <c r="G683" s="706">
        <f>H683+I683</f>
        <v>0</v>
      </c>
      <c r="H683" s="706">
        <f>H685+H689+H693</f>
        <v>0</v>
      </c>
      <c r="I683" s="706">
        <f>I685+I689+I693</f>
        <v>0</v>
      </c>
    </row>
    <row r="684" spans="1:9" s="639" customFormat="1" ht="29.25" customHeight="1" outlineLevel="1" thickBot="1" x14ac:dyDescent="0.3">
      <c r="A684" s="798"/>
      <c r="B684" s="824"/>
      <c r="C684" s="825"/>
      <c r="D684" s="826"/>
      <c r="E684" s="802" t="s">
        <v>807</v>
      </c>
      <c r="F684" s="829"/>
      <c r="G684" s="706"/>
      <c r="H684" s="706"/>
      <c r="I684" s="706"/>
    </row>
    <row r="685" spans="1:9" s="637" customFormat="1" ht="29.25" customHeight="1" outlineLevel="1" thickBot="1" x14ac:dyDescent="0.3">
      <c r="A685" s="798">
        <v>2831</v>
      </c>
      <c r="B685" s="851" t="s">
        <v>79</v>
      </c>
      <c r="C685" s="822">
        <v>3</v>
      </c>
      <c r="D685" s="823">
        <v>1</v>
      </c>
      <c r="E685" s="802" t="s">
        <v>117</v>
      </c>
      <c r="F685" s="847"/>
      <c r="G685" s="706">
        <f>H685+I685</f>
        <v>0</v>
      </c>
      <c r="H685" s="706">
        <f>H687+H688</f>
        <v>0</v>
      </c>
      <c r="I685" s="706">
        <f>I687+I688</f>
        <v>0</v>
      </c>
    </row>
    <row r="686" spans="1:9" s="637" customFormat="1" ht="29.25" customHeight="1" outlineLevel="1" thickBot="1" x14ac:dyDescent="0.3">
      <c r="A686" s="798"/>
      <c r="B686" s="799"/>
      <c r="C686" s="822"/>
      <c r="D686" s="823"/>
      <c r="E686" s="802" t="s">
        <v>12</v>
      </c>
      <c r="F686" s="803"/>
      <c r="G686" s="706"/>
      <c r="H686" s="706"/>
      <c r="I686" s="706"/>
    </row>
    <row r="687" spans="1:9" s="637" customFormat="1" ht="29.25" customHeight="1" outlineLevel="1" thickBot="1" x14ac:dyDescent="0.3">
      <c r="A687" s="798"/>
      <c r="B687" s="799"/>
      <c r="C687" s="822"/>
      <c r="D687" s="823"/>
      <c r="E687" s="802" t="s">
        <v>13</v>
      </c>
      <c r="F687" s="803"/>
      <c r="G687" s="706">
        <f>H687+I687</f>
        <v>0</v>
      </c>
      <c r="H687" s="706"/>
      <c r="I687" s="706"/>
    </row>
    <row r="688" spans="1:9" s="637" customFormat="1" ht="29.25" customHeight="1" outlineLevel="1" thickBot="1" x14ac:dyDescent="0.3">
      <c r="A688" s="798"/>
      <c r="B688" s="799"/>
      <c r="C688" s="822"/>
      <c r="D688" s="823"/>
      <c r="E688" s="802" t="s">
        <v>13</v>
      </c>
      <c r="F688" s="803"/>
      <c r="G688" s="706">
        <f>H688+I688</f>
        <v>0</v>
      </c>
      <c r="H688" s="706"/>
      <c r="I688" s="706"/>
    </row>
    <row r="689" spans="1:9" s="637" customFormat="1" ht="29.25" customHeight="1" outlineLevel="1" thickBot="1" x14ac:dyDescent="0.3">
      <c r="A689" s="798">
        <v>2832</v>
      </c>
      <c r="B689" s="851" t="s">
        <v>79</v>
      </c>
      <c r="C689" s="822">
        <v>3</v>
      </c>
      <c r="D689" s="823">
        <v>2</v>
      </c>
      <c r="E689" s="802" t="s">
        <v>127</v>
      </c>
      <c r="F689" s="847"/>
      <c r="G689" s="706">
        <f>H689+I689</f>
        <v>0</v>
      </c>
      <c r="H689" s="706">
        <f>H691+H692</f>
        <v>0</v>
      </c>
      <c r="I689" s="706">
        <f>I691+I692</f>
        <v>0</v>
      </c>
    </row>
    <row r="690" spans="1:9" s="637" customFormat="1" ht="29.25" customHeight="1" outlineLevel="1" thickBot="1" x14ac:dyDescent="0.3">
      <c r="A690" s="798"/>
      <c r="B690" s="799"/>
      <c r="C690" s="822"/>
      <c r="D690" s="823"/>
      <c r="E690" s="802" t="s">
        <v>12</v>
      </c>
      <c r="F690" s="803"/>
      <c r="G690" s="706"/>
      <c r="H690" s="706"/>
      <c r="I690" s="706"/>
    </row>
    <row r="691" spans="1:9" s="637" customFormat="1" ht="29.25" customHeight="1" outlineLevel="1" thickBot="1" x14ac:dyDescent="0.3">
      <c r="A691" s="798"/>
      <c r="B691" s="799"/>
      <c r="C691" s="822"/>
      <c r="D691" s="823"/>
      <c r="E691" s="802" t="s">
        <v>13</v>
      </c>
      <c r="F691" s="803"/>
      <c r="G691" s="706">
        <f>H691+I691</f>
        <v>0</v>
      </c>
      <c r="H691" s="706"/>
      <c r="I691" s="706"/>
    </row>
    <row r="692" spans="1:9" s="637" customFormat="1" ht="29.25" customHeight="1" outlineLevel="1" thickBot="1" x14ac:dyDescent="0.3">
      <c r="A692" s="798"/>
      <c r="B692" s="799"/>
      <c r="C692" s="822"/>
      <c r="D692" s="823"/>
      <c r="E692" s="802" t="s">
        <v>13</v>
      </c>
      <c r="F692" s="803"/>
      <c r="G692" s="706">
        <f>H692+I692</f>
        <v>0</v>
      </c>
      <c r="H692" s="706"/>
      <c r="I692" s="706"/>
    </row>
    <row r="693" spans="1:9" s="637" customFormat="1" ht="29.25" customHeight="1" outlineLevel="1" thickBot="1" x14ac:dyDescent="0.3">
      <c r="A693" s="798">
        <v>2833</v>
      </c>
      <c r="B693" s="851" t="s">
        <v>79</v>
      </c>
      <c r="C693" s="822">
        <v>3</v>
      </c>
      <c r="D693" s="823">
        <v>3</v>
      </c>
      <c r="E693" s="802" t="s">
        <v>128</v>
      </c>
      <c r="F693" s="835" t="s">
        <v>514</v>
      </c>
      <c r="G693" s="706">
        <f>H693+I693</f>
        <v>0</v>
      </c>
      <c r="H693" s="706">
        <f>H695+H696</f>
        <v>0</v>
      </c>
      <c r="I693" s="706">
        <f>I695+I696</f>
        <v>0</v>
      </c>
    </row>
    <row r="694" spans="1:9" s="637" customFormat="1" ht="29.25" customHeight="1" outlineLevel="1" thickBot="1" x14ac:dyDescent="0.3">
      <c r="A694" s="798"/>
      <c r="B694" s="799"/>
      <c r="C694" s="822"/>
      <c r="D694" s="823"/>
      <c r="E694" s="802" t="s">
        <v>12</v>
      </c>
      <c r="F694" s="803"/>
      <c r="G694" s="706"/>
      <c r="H694" s="706"/>
      <c r="I694" s="706"/>
    </row>
    <row r="695" spans="1:9" s="637" customFormat="1" ht="29.25" customHeight="1" outlineLevel="1" thickBot="1" x14ac:dyDescent="0.3">
      <c r="A695" s="798"/>
      <c r="B695" s="799"/>
      <c r="C695" s="822"/>
      <c r="D695" s="823"/>
      <c r="E695" s="802" t="s">
        <v>13</v>
      </c>
      <c r="F695" s="803"/>
      <c r="G695" s="706">
        <f>H695+I695</f>
        <v>0</v>
      </c>
      <c r="H695" s="706"/>
      <c r="I695" s="706"/>
    </row>
    <row r="696" spans="1:9" s="637" customFormat="1" ht="29.25" customHeight="1" outlineLevel="1" thickBot="1" x14ac:dyDescent="0.3">
      <c r="A696" s="798"/>
      <c r="B696" s="799"/>
      <c r="C696" s="822"/>
      <c r="D696" s="823"/>
      <c r="E696" s="802" t="s">
        <v>13</v>
      </c>
      <c r="F696" s="803"/>
      <c r="G696" s="706">
        <f>H696+I696</f>
        <v>0</v>
      </c>
      <c r="H696" s="706"/>
      <c r="I696" s="706"/>
    </row>
    <row r="697" spans="1:9" s="637" customFormat="1" ht="29.25" customHeight="1" outlineLevel="1" thickBot="1" x14ac:dyDescent="0.3">
      <c r="A697" s="798">
        <v>2840</v>
      </c>
      <c r="B697" s="849" t="s">
        <v>79</v>
      </c>
      <c r="C697" s="825">
        <v>4</v>
      </c>
      <c r="D697" s="826">
        <v>0</v>
      </c>
      <c r="E697" s="827" t="s">
        <v>129</v>
      </c>
      <c r="F697" s="847" t="s">
        <v>515</v>
      </c>
      <c r="G697" s="706">
        <f>H697+I697</f>
        <v>0</v>
      </c>
      <c r="H697" s="706">
        <f>H699+H703+H707</f>
        <v>0</v>
      </c>
      <c r="I697" s="706">
        <f>I699+I703+I707</f>
        <v>0</v>
      </c>
    </row>
    <row r="698" spans="1:9" s="639" customFormat="1" ht="29.25" customHeight="1" outlineLevel="1" thickBot="1" x14ac:dyDescent="0.3">
      <c r="A698" s="798"/>
      <c r="B698" s="824"/>
      <c r="C698" s="825"/>
      <c r="D698" s="826"/>
      <c r="E698" s="802" t="s">
        <v>807</v>
      </c>
      <c r="F698" s="829"/>
      <c r="G698" s="706"/>
      <c r="H698" s="706"/>
      <c r="I698" s="706"/>
    </row>
    <row r="699" spans="1:9" s="637" customFormat="1" ht="29.25" customHeight="1" outlineLevel="1" thickBot="1" x14ac:dyDescent="0.3">
      <c r="A699" s="798">
        <v>2841</v>
      </c>
      <c r="B699" s="851" t="s">
        <v>79</v>
      </c>
      <c r="C699" s="822">
        <v>4</v>
      </c>
      <c r="D699" s="823">
        <v>1</v>
      </c>
      <c r="E699" s="802" t="s">
        <v>130</v>
      </c>
      <c r="F699" s="847"/>
      <c r="G699" s="706">
        <f>H699+I699</f>
        <v>0</v>
      </c>
      <c r="H699" s="706">
        <f>H701+H702</f>
        <v>0</v>
      </c>
      <c r="I699" s="706">
        <f>I701+I702</f>
        <v>0</v>
      </c>
    </row>
    <row r="700" spans="1:9" s="637" customFormat="1" ht="24.75" customHeight="1" outlineLevel="1" thickBot="1" x14ac:dyDescent="0.3">
      <c r="A700" s="798"/>
      <c r="B700" s="799"/>
      <c r="C700" s="822"/>
      <c r="D700" s="823"/>
      <c r="E700" s="802" t="s">
        <v>12</v>
      </c>
      <c r="F700" s="803"/>
      <c r="G700" s="706"/>
      <c r="H700" s="706"/>
      <c r="I700" s="706"/>
    </row>
    <row r="701" spans="1:9" s="637" customFormat="1" ht="29.25" hidden="1" customHeight="1" outlineLevel="1" thickBot="1" x14ac:dyDescent="0.3">
      <c r="A701" s="798"/>
      <c r="B701" s="799"/>
      <c r="C701" s="822"/>
      <c r="D701" s="823"/>
      <c r="E701" s="802" t="s">
        <v>13</v>
      </c>
      <c r="F701" s="803"/>
      <c r="G701" s="706">
        <f>H701+I701</f>
        <v>0</v>
      </c>
      <c r="H701" s="706"/>
      <c r="I701" s="706"/>
    </row>
    <row r="702" spans="1:9" s="637" customFormat="1" ht="29.25" hidden="1" customHeight="1" outlineLevel="1" thickBot="1" x14ac:dyDescent="0.3">
      <c r="A702" s="798"/>
      <c r="B702" s="799"/>
      <c r="C702" s="822"/>
      <c r="D702" s="823"/>
      <c r="E702" s="802" t="s">
        <v>13</v>
      </c>
      <c r="F702" s="803"/>
      <c r="G702" s="706">
        <f>H702+I702</f>
        <v>0</v>
      </c>
      <c r="H702" s="706"/>
      <c r="I702" s="706"/>
    </row>
    <row r="703" spans="1:9" s="637" customFormat="1" ht="29.25" customHeight="1" outlineLevel="1" thickBot="1" x14ac:dyDescent="0.3">
      <c r="A703" s="798">
        <v>2842</v>
      </c>
      <c r="B703" s="851" t="s">
        <v>79</v>
      </c>
      <c r="C703" s="822">
        <v>4</v>
      </c>
      <c r="D703" s="823">
        <v>2</v>
      </c>
      <c r="E703" s="802" t="s">
        <v>131</v>
      </c>
      <c r="F703" s="847"/>
      <c r="G703" s="706">
        <f>H703+I703</f>
        <v>0</v>
      </c>
      <c r="H703" s="706">
        <f>H705+H706</f>
        <v>0</v>
      </c>
      <c r="I703" s="706">
        <f>I705+I706</f>
        <v>0</v>
      </c>
    </row>
    <row r="704" spans="1:9" s="637" customFormat="1" ht="29.25" customHeight="1" outlineLevel="1" thickBot="1" x14ac:dyDescent="0.3">
      <c r="A704" s="798"/>
      <c r="B704" s="799"/>
      <c r="C704" s="822"/>
      <c r="D704" s="823"/>
      <c r="E704" s="802" t="s">
        <v>12</v>
      </c>
      <c r="F704" s="803"/>
      <c r="G704" s="706"/>
      <c r="H704" s="706"/>
      <c r="I704" s="706"/>
    </row>
    <row r="705" spans="1:9" s="637" customFormat="1" ht="29.25" customHeight="1" outlineLevel="1" thickBot="1" x14ac:dyDescent="0.3">
      <c r="A705" s="798"/>
      <c r="B705" s="799"/>
      <c r="C705" s="822"/>
      <c r="D705" s="823"/>
      <c r="E705" s="802" t="s">
        <v>13</v>
      </c>
      <c r="F705" s="803"/>
      <c r="G705" s="706">
        <f>H705+I705</f>
        <v>0</v>
      </c>
      <c r="H705" s="706"/>
      <c r="I705" s="706"/>
    </row>
    <row r="706" spans="1:9" s="637" customFormat="1" ht="29.25" customHeight="1" outlineLevel="1" thickBot="1" x14ac:dyDescent="0.3">
      <c r="A706" s="798"/>
      <c r="B706" s="799"/>
      <c r="C706" s="822"/>
      <c r="D706" s="823"/>
      <c r="E706" s="802" t="s">
        <v>13</v>
      </c>
      <c r="F706" s="803"/>
      <c r="G706" s="621">
        <f>H706+I706</f>
        <v>0</v>
      </c>
      <c r="H706" s="621"/>
      <c r="I706" s="621"/>
    </row>
    <row r="707" spans="1:9" s="637" customFormat="1" ht="29.25" customHeight="1" outlineLevel="1" thickBot="1" x14ac:dyDescent="0.3">
      <c r="A707" s="798">
        <v>2843</v>
      </c>
      <c r="B707" s="851" t="s">
        <v>79</v>
      </c>
      <c r="C707" s="822">
        <v>4</v>
      </c>
      <c r="D707" s="823">
        <v>3</v>
      </c>
      <c r="E707" s="802" t="s">
        <v>129</v>
      </c>
      <c r="F707" s="835" t="s">
        <v>516</v>
      </c>
      <c r="G707" s="621">
        <f>H707+I707</f>
        <v>0</v>
      </c>
      <c r="H707" s="621">
        <f>H709+H710</f>
        <v>0</v>
      </c>
      <c r="I707" s="621">
        <f>I709+I710</f>
        <v>0</v>
      </c>
    </row>
    <row r="708" spans="1:9" s="637" customFormat="1" ht="29.25" customHeight="1" outlineLevel="1" thickBot="1" x14ac:dyDescent="0.3">
      <c r="A708" s="798"/>
      <c r="B708" s="799"/>
      <c r="C708" s="822"/>
      <c r="D708" s="823"/>
      <c r="E708" s="802" t="s">
        <v>12</v>
      </c>
      <c r="F708" s="803"/>
      <c r="G708" s="621"/>
      <c r="H708" s="621"/>
      <c r="I708" s="621"/>
    </row>
    <row r="709" spans="1:9" s="637" customFormat="1" ht="29.25" customHeight="1" outlineLevel="1" thickBot="1" x14ac:dyDescent="0.3">
      <c r="A709" s="798"/>
      <c r="B709" s="799"/>
      <c r="C709" s="822"/>
      <c r="D709" s="823"/>
      <c r="E709" s="802" t="s">
        <v>13</v>
      </c>
      <c r="F709" s="803"/>
      <c r="G709" s="621">
        <f>H709+I709</f>
        <v>0</v>
      </c>
      <c r="H709" s="621"/>
      <c r="I709" s="621"/>
    </row>
    <row r="710" spans="1:9" s="637" customFormat="1" ht="29.25" customHeight="1" outlineLevel="1" thickBot="1" x14ac:dyDescent="0.3">
      <c r="A710" s="798"/>
      <c r="B710" s="799"/>
      <c r="C710" s="822"/>
      <c r="D710" s="823"/>
      <c r="E710" s="802" t="s">
        <v>13</v>
      </c>
      <c r="F710" s="803"/>
      <c r="G710" s="621">
        <f>H710+I710</f>
        <v>0</v>
      </c>
      <c r="H710" s="621"/>
      <c r="I710" s="621"/>
    </row>
    <row r="711" spans="1:9" s="637" customFormat="1" ht="29.25" customHeight="1" outlineLevel="1" thickBot="1" x14ac:dyDescent="0.3">
      <c r="A711" s="798">
        <v>2850</v>
      </c>
      <c r="B711" s="849" t="s">
        <v>79</v>
      </c>
      <c r="C711" s="825">
        <v>5</v>
      </c>
      <c r="D711" s="826">
        <v>0</v>
      </c>
      <c r="E711" s="868" t="s">
        <v>517</v>
      </c>
      <c r="F711" s="847" t="s">
        <v>518</v>
      </c>
      <c r="G711" s="621">
        <f>H711+I711</f>
        <v>0</v>
      </c>
      <c r="H711" s="621">
        <f>H713</f>
        <v>0</v>
      </c>
      <c r="I711" s="621">
        <f>I713</f>
        <v>0</v>
      </c>
    </row>
    <row r="712" spans="1:9" s="639" customFormat="1" ht="29.25" customHeight="1" outlineLevel="1" thickBot="1" x14ac:dyDescent="0.3">
      <c r="A712" s="798"/>
      <c r="B712" s="824"/>
      <c r="C712" s="825"/>
      <c r="D712" s="826"/>
      <c r="E712" s="802" t="s">
        <v>807</v>
      </c>
      <c r="F712" s="829"/>
      <c r="G712" s="621"/>
      <c r="H712" s="621"/>
      <c r="I712" s="621"/>
    </row>
    <row r="713" spans="1:9" s="637" customFormat="1" ht="29.25" customHeight="1" outlineLevel="1" thickBot="1" x14ac:dyDescent="0.3">
      <c r="A713" s="798">
        <v>2851</v>
      </c>
      <c r="B713" s="849" t="s">
        <v>79</v>
      </c>
      <c r="C713" s="825">
        <v>5</v>
      </c>
      <c r="D713" s="826">
        <v>1</v>
      </c>
      <c r="E713" s="869" t="s">
        <v>517</v>
      </c>
      <c r="F713" s="835" t="s">
        <v>519</v>
      </c>
      <c r="G713" s="621">
        <f>H713+I713</f>
        <v>0</v>
      </c>
      <c r="H713" s="621">
        <f>H715+H716</f>
        <v>0</v>
      </c>
      <c r="I713" s="621">
        <f>I715+I716</f>
        <v>0</v>
      </c>
    </row>
    <row r="714" spans="1:9" s="637" customFormat="1" ht="29.25" customHeight="1" outlineLevel="1" thickBot="1" x14ac:dyDescent="0.3">
      <c r="A714" s="798"/>
      <c r="B714" s="799"/>
      <c r="C714" s="822"/>
      <c r="D714" s="823"/>
      <c r="E714" s="802" t="s">
        <v>12</v>
      </c>
      <c r="F714" s="803"/>
      <c r="G714" s="621"/>
      <c r="H714" s="621"/>
      <c r="I714" s="621"/>
    </row>
    <row r="715" spans="1:9" s="637" customFormat="1" ht="29.25" customHeight="1" outlineLevel="1" thickBot="1" x14ac:dyDescent="0.3">
      <c r="A715" s="798"/>
      <c r="B715" s="799"/>
      <c r="C715" s="822"/>
      <c r="D715" s="823"/>
      <c r="E715" s="802" t="s">
        <v>13</v>
      </c>
      <c r="F715" s="803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8"/>
      <c r="B716" s="799"/>
      <c r="C716" s="822"/>
      <c r="D716" s="823"/>
      <c r="E716" s="802" t="s">
        <v>13</v>
      </c>
      <c r="F716" s="803"/>
      <c r="G716" s="621">
        <f>H716+I716</f>
        <v>0</v>
      </c>
      <c r="H716" s="621"/>
      <c r="I716" s="621"/>
    </row>
    <row r="717" spans="1:9" s="637" customFormat="1" ht="29.25" customHeight="1" outlineLevel="1" thickBot="1" x14ac:dyDescent="0.3">
      <c r="A717" s="798">
        <v>2860</v>
      </c>
      <c r="B717" s="849" t="s">
        <v>79</v>
      </c>
      <c r="C717" s="825">
        <v>6</v>
      </c>
      <c r="D717" s="826">
        <v>0</v>
      </c>
      <c r="E717" s="868" t="s">
        <v>520</v>
      </c>
      <c r="F717" s="847" t="s">
        <v>639</v>
      </c>
      <c r="G717" s="621">
        <f>H717+I717</f>
        <v>0</v>
      </c>
      <c r="H717" s="621">
        <f>H719</f>
        <v>0</v>
      </c>
      <c r="I717" s="621">
        <f>I719</f>
        <v>0</v>
      </c>
    </row>
    <row r="718" spans="1:9" s="639" customFormat="1" ht="29.25" customHeight="1" outlineLevel="1" thickBot="1" x14ac:dyDescent="0.3">
      <c r="A718" s="798"/>
      <c r="B718" s="824"/>
      <c r="C718" s="825"/>
      <c r="D718" s="826"/>
      <c r="E718" s="802" t="s">
        <v>807</v>
      </c>
      <c r="F718" s="829"/>
      <c r="G718" s="621"/>
      <c r="H718" s="621"/>
      <c r="I718" s="621"/>
    </row>
    <row r="719" spans="1:9" s="637" customFormat="1" ht="29.25" customHeight="1" outlineLevel="1" thickBot="1" x14ac:dyDescent="0.3">
      <c r="A719" s="798">
        <v>2861</v>
      </c>
      <c r="B719" s="851" t="s">
        <v>79</v>
      </c>
      <c r="C719" s="822">
        <v>6</v>
      </c>
      <c r="D719" s="823">
        <v>1</v>
      </c>
      <c r="E719" s="869" t="s">
        <v>520</v>
      </c>
      <c r="F719" s="835" t="s">
        <v>640</v>
      </c>
      <c r="G719" s="621">
        <f>H719+I719</f>
        <v>0</v>
      </c>
      <c r="H719" s="621">
        <f>H721+H722</f>
        <v>0</v>
      </c>
      <c r="I719" s="621">
        <f>I721+I722</f>
        <v>0</v>
      </c>
    </row>
    <row r="720" spans="1:9" s="637" customFormat="1" ht="29.25" customHeight="1" outlineLevel="1" thickBot="1" x14ac:dyDescent="0.3">
      <c r="A720" s="798"/>
      <c r="B720" s="799"/>
      <c r="C720" s="822"/>
      <c r="D720" s="823"/>
      <c r="E720" s="802" t="s">
        <v>12</v>
      </c>
      <c r="F720" s="803"/>
      <c r="G720" s="621"/>
      <c r="H720" s="621"/>
      <c r="I720" s="621"/>
    </row>
    <row r="721" spans="1:11" s="637" customFormat="1" ht="29.25" customHeight="1" outlineLevel="1" thickBot="1" x14ac:dyDescent="0.3">
      <c r="A721" s="798"/>
      <c r="B721" s="799"/>
      <c r="C721" s="822"/>
      <c r="D721" s="823"/>
      <c r="E721" s="802" t="s">
        <v>13</v>
      </c>
      <c r="F721" s="803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8"/>
      <c r="B722" s="799"/>
      <c r="C722" s="822"/>
      <c r="D722" s="823"/>
      <c r="E722" s="802" t="s">
        <v>13</v>
      </c>
      <c r="F722" s="803"/>
      <c r="G722" s="621">
        <f>H722+I722</f>
        <v>0</v>
      </c>
      <c r="H722" s="621"/>
      <c r="I722" s="621"/>
    </row>
    <row r="723" spans="1:11" s="842" customFormat="1" ht="33.75" customHeight="1" thickBot="1" x14ac:dyDescent="0.25">
      <c r="A723" s="838">
        <v>2900</v>
      </c>
      <c r="B723" s="849" t="s">
        <v>86</v>
      </c>
      <c r="C723" s="825">
        <v>0</v>
      </c>
      <c r="D723" s="826">
        <v>0</v>
      </c>
      <c r="E723" s="850" t="s">
        <v>874</v>
      </c>
      <c r="F723" s="840" t="s">
        <v>641</v>
      </c>
      <c r="G723" s="706">
        <f>H723+I723</f>
        <v>930296.3</v>
      </c>
      <c r="H723" s="706">
        <f>H725+H751+H761+H771+H783+H801+H807+H813</f>
        <v>383900</v>
      </c>
      <c r="I723" s="706">
        <f>I725+I751+I761+I771+I783+I801+I807+I813</f>
        <v>546396.30000000005</v>
      </c>
    </row>
    <row r="724" spans="1:11" s="637" customFormat="1" ht="19.5" customHeight="1" thickBot="1" x14ac:dyDescent="0.3">
      <c r="A724" s="843"/>
      <c r="B724" s="824"/>
      <c r="C724" s="844"/>
      <c r="D724" s="845"/>
      <c r="E724" s="802" t="s">
        <v>806</v>
      </c>
      <c r="F724" s="846"/>
      <c r="G724" s="621"/>
      <c r="H724" s="621"/>
      <c r="I724" s="621"/>
    </row>
    <row r="725" spans="1:11" s="637" customFormat="1" ht="24.75" thickBot="1" x14ac:dyDescent="0.3">
      <c r="A725" s="798">
        <v>2910</v>
      </c>
      <c r="B725" s="849" t="s">
        <v>86</v>
      </c>
      <c r="C725" s="825">
        <v>1</v>
      </c>
      <c r="D725" s="826">
        <v>0</v>
      </c>
      <c r="E725" s="827" t="s">
        <v>120</v>
      </c>
      <c r="F725" s="829" t="s">
        <v>642</v>
      </c>
      <c r="G725" s="706">
        <f>H725+I725</f>
        <v>850296.3</v>
      </c>
      <c r="H725" s="706">
        <f>H727+H747</f>
        <v>303900</v>
      </c>
      <c r="I725" s="706">
        <f>I727+I747</f>
        <v>546396.30000000005</v>
      </c>
    </row>
    <row r="726" spans="1:11" s="639" customFormat="1" ht="18.75" customHeight="1" thickBot="1" x14ac:dyDescent="0.3">
      <c r="A726" s="798"/>
      <c r="B726" s="824"/>
      <c r="C726" s="825"/>
      <c r="D726" s="826"/>
      <c r="E726" s="802" t="s">
        <v>807</v>
      </c>
      <c r="F726" s="829"/>
      <c r="G726" s="706"/>
      <c r="H726" s="706"/>
      <c r="I726" s="706"/>
    </row>
    <row r="727" spans="1:11" s="637" customFormat="1" ht="16.5" thickBot="1" x14ac:dyDescent="0.3">
      <c r="A727" s="798">
        <v>2911</v>
      </c>
      <c r="B727" s="851" t="s">
        <v>86</v>
      </c>
      <c r="C727" s="822">
        <v>1</v>
      </c>
      <c r="D727" s="823">
        <v>1</v>
      </c>
      <c r="E727" s="802" t="s">
        <v>643</v>
      </c>
      <c r="F727" s="835" t="s">
        <v>644</v>
      </c>
      <c r="G727" s="706">
        <f>H727+I727</f>
        <v>850296.3</v>
      </c>
      <c r="H727" s="706">
        <f>SUM(H729:H745)</f>
        <v>303900</v>
      </c>
      <c r="I727" s="706">
        <f>SUM(I729:I746)</f>
        <v>546396.30000000005</v>
      </c>
      <c r="K727" s="636"/>
    </row>
    <row r="728" spans="1:11" s="637" customFormat="1" ht="24" customHeight="1" thickBot="1" x14ac:dyDescent="0.3">
      <c r="A728" s="798"/>
      <c r="B728" s="799"/>
      <c r="C728" s="822"/>
      <c r="D728" s="823"/>
      <c r="E728" s="802" t="s">
        <v>12</v>
      </c>
      <c r="F728" s="803"/>
      <c r="G728" s="621"/>
      <c r="H728" s="621"/>
      <c r="I728" s="621"/>
      <c r="K728" s="638"/>
    </row>
    <row r="729" spans="1:11" s="637" customFormat="1" ht="21" customHeight="1" thickBot="1" x14ac:dyDescent="0.3">
      <c r="A729" s="798"/>
      <c r="B729" s="799"/>
      <c r="C729" s="822"/>
      <c r="D729" s="823"/>
      <c r="E729" s="802">
        <v>4511</v>
      </c>
      <c r="F729" s="803"/>
      <c r="G729" s="706">
        <f>H729</f>
        <v>303900</v>
      </c>
      <c r="H729" s="706">
        <f>360000-56100</f>
        <v>303900</v>
      </c>
      <c r="I729" s="706"/>
      <c r="K729" s="870"/>
    </row>
    <row r="730" spans="1:11" s="637" customFormat="1" ht="25.5" hidden="1" customHeight="1" thickBot="1" x14ac:dyDescent="0.3">
      <c r="A730" s="798"/>
      <c r="B730" s="799"/>
      <c r="C730" s="822"/>
      <c r="D730" s="823"/>
      <c r="E730" s="802">
        <v>4111</v>
      </c>
      <c r="F730" s="803"/>
      <c r="G730" s="706">
        <f t="shared" ref="G730:G781" si="18">H730+I730</f>
        <v>0</v>
      </c>
      <c r="H730" s="706"/>
      <c r="I730" s="706"/>
    </row>
    <row r="731" spans="1:11" s="637" customFormat="1" ht="25.5" hidden="1" customHeight="1" thickBot="1" x14ac:dyDescent="0.3">
      <c r="A731" s="798"/>
      <c r="B731" s="799"/>
      <c r="C731" s="822"/>
      <c r="D731" s="823"/>
      <c r="E731" s="802">
        <v>4131</v>
      </c>
      <c r="F731" s="803"/>
      <c r="G731" s="706">
        <f t="shared" si="18"/>
        <v>0</v>
      </c>
      <c r="H731" s="706"/>
      <c r="I731" s="706"/>
    </row>
    <row r="732" spans="1:11" s="637" customFormat="1" ht="25.5" hidden="1" customHeight="1" thickBot="1" x14ac:dyDescent="0.3">
      <c r="A732" s="798"/>
      <c r="B732" s="799"/>
      <c r="C732" s="822"/>
      <c r="D732" s="823"/>
      <c r="E732" s="802">
        <v>4261</v>
      </c>
      <c r="F732" s="803"/>
      <c r="G732" s="706">
        <f t="shared" si="18"/>
        <v>0</v>
      </c>
      <c r="H732" s="706"/>
      <c r="I732" s="706"/>
    </row>
    <row r="733" spans="1:11" s="637" customFormat="1" ht="25.5" hidden="1" customHeight="1" thickBot="1" x14ac:dyDescent="0.3">
      <c r="A733" s="798"/>
      <c r="B733" s="799"/>
      <c r="C733" s="822"/>
      <c r="D733" s="823"/>
      <c r="E733" s="802">
        <v>4266</v>
      </c>
      <c r="F733" s="803"/>
      <c r="G733" s="706">
        <f t="shared" si="18"/>
        <v>0</v>
      </c>
      <c r="H733" s="706"/>
      <c r="I733" s="706"/>
    </row>
    <row r="734" spans="1:11" s="637" customFormat="1" ht="25.5" hidden="1" customHeight="1" thickBot="1" x14ac:dyDescent="0.3">
      <c r="A734" s="798"/>
      <c r="B734" s="799"/>
      <c r="C734" s="822"/>
      <c r="D734" s="823"/>
      <c r="E734" s="802">
        <v>4267</v>
      </c>
      <c r="F734" s="803"/>
      <c r="G734" s="706">
        <f t="shared" si="18"/>
        <v>0</v>
      </c>
      <c r="H734" s="706"/>
      <c r="I734" s="706"/>
    </row>
    <row r="735" spans="1:11" s="637" customFormat="1" ht="25.5" hidden="1" customHeight="1" thickBot="1" x14ac:dyDescent="0.3">
      <c r="A735" s="798"/>
      <c r="B735" s="799"/>
      <c r="C735" s="822"/>
      <c r="D735" s="823"/>
      <c r="E735" s="802">
        <v>4269</v>
      </c>
      <c r="F735" s="803"/>
      <c r="G735" s="706">
        <f t="shared" si="18"/>
        <v>0</v>
      </c>
      <c r="H735" s="706"/>
      <c r="I735" s="706"/>
    </row>
    <row r="736" spans="1:11" s="637" customFormat="1" ht="25.5" hidden="1" customHeight="1" thickBot="1" x14ac:dyDescent="0.3">
      <c r="A736" s="798"/>
      <c r="B736" s="799"/>
      <c r="C736" s="822"/>
      <c r="D736" s="823"/>
      <c r="E736" s="802">
        <v>4214</v>
      </c>
      <c r="F736" s="803"/>
      <c r="G736" s="706">
        <f t="shared" si="18"/>
        <v>0</v>
      </c>
      <c r="H736" s="706"/>
      <c r="I736" s="706"/>
    </row>
    <row r="737" spans="1:9" s="637" customFormat="1" ht="25.5" hidden="1" customHeight="1" thickBot="1" x14ac:dyDescent="0.3">
      <c r="A737" s="798"/>
      <c r="B737" s="799"/>
      <c r="C737" s="822"/>
      <c r="D737" s="823"/>
      <c r="E737" s="802">
        <v>4212</v>
      </c>
      <c r="F737" s="803"/>
      <c r="G737" s="706">
        <f t="shared" si="18"/>
        <v>0</v>
      </c>
      <c r="H737" s="706"/>
      <c r="I737" s="706"/>
    </row>
    <row r="738" spans="1:9" s="637" customFormat="1" ht="25.5" hidden="1" customHeight="1" thickBot="1" x14ac:dyDescent="0.3">
      <c r="A738" s="798"/>
      <c r="B738" s="799"/>
      <c r="C738" s="822"/>
      <c r="D738" s="823"/>
      <c r="E738" s="802">
        <v>4231</v>
      </c>
      <c r="F738" s="803"/>
      <c r="G738" s="706">
        <f t="shared" si="18"/>
        <v>0</v>
      </c>
      <c r="H738" s="706"/>
      <c r="I738" s="706"/>
    </row>
    <row r="739" spans="1:9" s="637" customFormat="1" ht="25.5" hidden="1" customHeight="1" thickBot="1" x14ac:dyDescent="0.3">
      <c r="A739" s="798"/>
      <c r="B739" s="799"/>
      <c r="C739" s="822"/>
      <c r="D739" s="823"/>
      <c r="E739" s="802">
        <v>4241</v>
      </c>
      <c r="F739" s="803"/>
      <c r="G739" s="706">
        <f t="shared" si="18"/>
        <v>0</v>
      </c>
      <c r="H739" s="706"/>
      <c r="I739" s="706"/>
    </row>
    <row r="740" spans="1:9" s="637" customFormat="1" ht="25.5" hidden="1" customHeight="1" thickBot="1" x14ac:dyDescent="0.3">
      <c r="A740" s="798"/>
      <c r="B740" s="799"/>
      <c r="C740" s="822"/>
      <c r="D740" s="823"/>
      <c r="E740" s="802">
        <v>4251</v>
      </c>
      <c r="F740" s="803"/>
      <c r="G740" s="706">
        <f>H740</f>
        <v>0</v>
      </c>
      <c r="H740" s="706"/>
      <c r="I740" s="706"/>
    </row>
    <row r="741" spans="1:9" s="637" customFormat="1" ht="25.5" hidden="1" customHeight="1" thickBot="1" x14ac:dyDescent="0.3">
      <c r="A741" s="798"/>
      <c r="B741" s="799"/>
      <c r="C741" s="822"/>
      <c r="D741" s="823"/>
      <c r="E741" s="802">
        <v>4657</v>
      </c>
      <c r="F741" s="803"/>
      <c r="G741" s="706">
        <f t="shared" si="18"/>
        <v>0</v>
      </c>
      <c r="H741" s="706"/>
      <c r="I741" s="706"/>
    </row>
    <row r="742" spans="1:9" s="637" customFormat="1" ht="25.5" hidden="1" customHeight="1" thickBot="1" x14ac:dyDescent="0.3">
      <c r="A742" s="798"/>
      <c r="B742" s="799"/>
      <c r="C742" s="822"/>
      <c r="D742" s="823"/>
      <c r="E742" s="802">
        <v>5112</v>
      </c>
      <c r="F742" s="803"/>
      <c r="G742" s="706">
        <f t="shared" si="18"/>
        <v>0</v>
      </c>
      <c r="H742" s="706"/>
      <c r="I742" s="706"/>
    </row>
    <row r="743" spans="1:9" s="637" customFormat="1" ht="25.5" customHeight="1" thickBot="1" x14ac:dyDescent="0.3">
      <c r="A743" s="798"/>
      <c r="B743" s="799"/>
      <c r="C743" s="822"/>
      <c r="D743" s="823"/>
      <c r="E743" s="802">
        <v>5122</v>
      </c>
      <c r="F743" s="803"/>
      <c r="G743" s="706">
        <f t="shared" si="18"/>
        <v>4155</v>
      </c>
      <c r="H743" s="706"/>
      <c r="I743" s="706">
        <v>4155</v>
      </c>
    </row>
    <row r="744" spans="1:9" s="637" customFormat="1" ht="25.5" customHeight="1" thickBot="1" x14ac:dyDescent="0.3">
      <c r="A744" s="798"/>
      <c r="B744" s="799"/>
      <c r="C744" s="822"/>
      <c r="D744" s="823"/>
      <c r="E744" s="802">
        <v>5129</v>
      </c>
      <c r="F744" s="803"/>
      <c r="G744" s="706">
        <f t="shared" si="18"/>
        <v>799.3</v>
      </c>
      <c r="H744" s="706"/>
      <c r="I744" s="706">
        <v>799.3</v>
      </c>
    </row>
    <row r="745" spans="1:9" s="637" customFormat="1" ht="25.5" customHeight="1" thickBot="1" x14ac:dyDescent="0.3">
      <c r="A745" s="798"/>
      <c r="B745" s="799"/>
      <c r="C745" s="822"/>
      <c r="D745" s="823"/>
      <c r="E745" s="802">
        <v>5113</v>
      </c>
      <c r="F745" s="803"/>
      <c r="G745" s="706">
        <f t="shared" si="18"/>
        <v>541442</v>
      </c>
      <c r="H745" s="706"/>
      <c r="I745" s="706">
        <v>541442</v>
      </c>
    </row>
    <row r="746" spans="1:9" s="637" customFormat="1" ht="0.75" customHeight="1" thickBot="1" x14ac:dyDescent="0.3">
      <c r="A746" s="798"/>
      <c r="B746" s="799"/>
      <c r="C746" s="822"/>
      <c r="D746" s="823"/>
      <c r="E746" s="802">
        <v>5134</v>
      </c>
      <c r="F746" s="803"/>
      <c r="G746" s="706">
        <f t="shared" si="18"/>
        <v>0</v>
      </c>
      <c r="H746" s="706"/>
      <c r="I746" s="706"/>
    </row>
    <row r="747" spans="1:9" s="637" customFormat="1" ht="25.5" customHeight="1" outlineLevel="1" thickBot="1" x14ac:dyDescent="0.3">
      <c r="A747" s="798">
        <v>2912</v>
      </c>
      <c r="B747" s="851" t="s">
        <v>86</v>
      </c>
      <c r="C747" s="822">
        <v>1</v>
      </c>
      <c r="D747" s="823">
        <v>2</v>
      </c>
      <c r="E747" s="802" t="s">
        <v>87</v>
      </c>
      <c r="F747" s="835" t="s">
        <v>645</v>
      </c>
      <c r="G747" s="621">
        <f t="shared" si="18"/>
        <v>0</v>
      </c>
      <c r="H747" s="621">
        <f>H749+H750</f>
        <v>0</v>
      </c>
      <c r="I747" s="621">
        <f>I749+I750</f>
        <v>0</v>
      </c>
    </row>
    <row r="748" spans="1:9" s="637" customFormat="1" ht="25.5" customHeight="1" outlineLevel="1" thickBot="1" x14ac:dyDescent="0.3">
      <c r="A748" s="798"/>
      <c r="B748" s="799"/>
      <c r="C748" s="822"/>
      <c r="D748" s="823"/>
      <c r="E748" s="802" t="s">
        <v>12</v>
      </c>
      <c r="F748" s="803"/>
      <c r="G748" s="621">
        <f t="shared" si="18"/>
        <v>0</v>
      </c>
      <c r="H748" s="621"/>
      <c r="I748" s="621"/>
    </row>
    <row r="749" spans="1:9" s="637" customFormat="1" ht="25.5" customHeight="1" outlineLevel="1" thickBot="1" x14ac:dyDescent="0.3">
      <c r="A749" s="798"/>
      <c r="B749" s="799"/>
      <c r="C749" s="822"/>
      <c r="D749" s="823"/>
      <c r="E749" s="802" t="s">
        <v>13</v>
      </c>
      <c r="F749" s="803"/>
      <c r="G749" s="621">
        <f t="shared" si="18"/>
        <v>0</v>
      </c>
      <c r="H749" s="621"/>
      <c r="I749" s="621"/>
    </row>
    <row r="750" spans="1:9" s="637" customFormat="1" ht="25.5" customHeight="1" outlineLevel="1" thickBot="1" x14ac:dyDescent="0.3">
      <c r="A750" s="798"/>
      <c r="B750" s="799"/>
      <c r="C750" s="822"/>
      <c r="D750" s="823"/>
      <c r="E750" s="802" t="s">
        <v>13</v>
      </c>
      <c r="F750" s="803"/>
      <c r="G750" s="621">
        <f t="shared" si="18"/>
        <v>0</v>
      </c>
      <c r="H750" s="621"/>
      <c r="I750" s="621"/>
    </row>
    <row r="751" spans="1:9" s="637" customFormat="1" ht="25.5" customHeight="1" outlineLevel="1" thickBot="1" x14ac:dyDescent="0.3">
      <c r="A751" s="798">
        <v>2920</v>
      </c>
      <c r="B751" s="849" t="s">
        <v>86</v>
      </c>
      <c r="C751" s="825">
        <v>2</v>
      </c>
      <c r="D751" s="826">
        <v>0</v>
      </c>
      <c r="E751" s="827" t="s">
        <v>88</v>
      </c>
      <c r="F751" s="829" t="s">
        <v>646</v>
      </c>
      <c r="G751" s="621">
        <f t="shared" si="18"/>
        <v>0</v>
      </c>
      <c r="H751" s="621">
        <f>H753+H757</f>
        <v>0</v>
      </c>
      <c r="I751" s="621">
        <f>I753+I757</f>
        <v>0</v>
      </c>
    </row>
    <row r="752" spans="1:9" s="639" customFormat="1" ht="25.5" customHeight="1" outlineLevel="1" thickBot="1" x14ac:dyDescent="0.3">
      <c r="A752" s="798"/>
      <c r="B752" s="824"/>
      <c r="C752" s="825"/>
      <c r="D752" s="826"/>
      <c r="E752" s="802" t="s">
        <v>807</v>
      </c>
      <c r="F752" s="829"/>
      <c r="G752" s="621">
        <f t="shared" si="18"/>
        <v>0</v>
      </c>
      <c r="H752" s="621"/>
      <c r="I752" s="621"/>
    </row>
    <row r="753" spans="1:9" s="637" customFormat="1" ht="25.5" customHeight="1" outlineLevel="1" thickBot="1" x14ac:dyDescent="0.3">
      <c r="A753" s="798">
        <v>2921</v>
      </c>
      <c r="B753" s="851" t="s">
        <v>86</v>
      </c>
      <c r="C753" s="822">
        <v>2</v>
      </c>
      <c r="D753" s="823">
        <v>1</v>
      </c>
      <c r="E753" s="802" t="s">
        <v>89</v>
      </c>
      <c r="F753" s="835" t="s">
        <v>647</v>
      </c>
      <c r="G753" s="621">
        <f t="shared" si="18"/>
        <v>0</v>
      </c>
      <c r="H753" s="621">
        <f>H755+H756</f>
        <v>0</v>
      </c>
      <c r="I753" s="621">
        <f>I755+I756</f>
        <v>0</v>
      </c>
    </row>
    <row r="754" spans="1:9" s="637" customFormat="1" ht="25.5" customHeight="1" outlineLevel="1" thickBot="1" x14ac:dyDescent="0.3">
      <c r="A754" s="798"/>
      <c r="B754" s="799"/>
      <c r="C754" s="822"/>
      <c r="D754" s="823"/>
      <c r="E754" s="802" t="s">
        <v>12</v>
      </c>
      <c r="F754" s="803"/>
      <c r="G754" s="621">
        <f t="shared" si="18"/>
        <v>0</v>
      </c>
      <c r="H754" s="621"/>
      <c r="I754" s="621"/>
    </row>
    <row r="755" spans="1:9" s="637" customFormat="1" ht="25.5" customHeight="1" outlineLevel="1" thickBot="1" x14ac:dyDescent="0.3">
      <c r="A755" s="798"/>
      <c r="B755" s="799"/>
      <c r="C755" s="822"/>
      <c r="D755" s="823"/>
      <c r="E755" s="802" t="s">
        <v>13</v>
      </c>
      <c r="F755" s="803"/>
      <c r="G755" s="621">
        <f t="shared" si="18"/>
        <v>0</v>
      </c>
      <c r="H755" s="621"/>
      <c r="I755" s="621"/>
    </row>
    <row r="756" spans="1:9" s="637" customFormat="1" ht="25.5" customHeight="1" outlineLevel="1" thickBot="1" x14ac:dyDescent="0.3">
      <c r="A756" s="798"/>
      <c r="B756" s="799"/>
      <c r="C756" s="822"/>
      <c r="D756" s="823"/>
      <c r="E756" s="802" t="s">
        <v>13</v>
      </c>
      <c r="F756" s="803"/>
      <c r="G756" s="621">
        <f t="shared" si="18"/>
        <v>0</v>
      </c>
      <c r="H756" s="621"/>
      <c r="I756" s="621"/>
    </row>
    <row r="757" spans="1:9" s="637" customFormat="1" ht="25.5" customHeight="1" outlineLevel="1" thickBot="1" x14ac:dyDescent="0.3">
      <c r="A757" s="798">
        <v>2922</v>
      </c>
      <c r="B757" s="851" t="s">
        <v>86</v>
      </c>
      <c r="C757" s="822">
        <v>2</v>
      </c>
      <c r="D757" s="823">
        <v>2</v>
      </c>
      <c r="E757" s="802" t="s">
        <v>90</v>
      </c>
      <c r="F757" s="835" t="s">
        <v>648</v>
      </c>
      <c r="G757" s="621">
        <f t="shared" si="18"/>
        <v>0</v>
      </c>
      <c r="H757" s="621">
        <f>H759+H760</f>
        <v>0</v>
      </c>
      <c r="I757" s="621">
        <f>I759+I760</f>
        <v>0</v>
      </c>
    </row>
    <row r="758" spans="1:9" s="637" customFormat="1" ht="25.5" customHeight="1" outlineLevel="1" thickBot="1" x14ac:dyDescent="0.3">
      <c r="A758" s="798"/>
      <c r="B758" s="799"/>
      <c r="C758" s="822"/>
      <c r="D758" s="823"/>
      <c r="E758" s="802" t="s">
        <v>12</v>
      </c>
      <c r="F758" s="803"/>
      <c r="G758" s="621">
        <f t="shared" si="18"/>
        <v>0</v>
      </c>
      <c r="H758" s="621"/>
      <c r="I758" s="621"/>
    </row>
    <row r="759" spans="1:9" s="637" customFormat="1" ht="25.5" customHeight="1" outlineLevel="1" thickBot="1" x14ac:dyDescent="0.3">
      <c r="A759" s="798"/>
      <c r="B759" s="799"/>
      <c r="C759" s="822"/>
      <c r="D759" s="823"/>
      <c r="E759" s="802" t="s">
        <v>13</v>
      </c>
      <c r="F759" s="803"/>
      <c r="G759" s="621">
        <f t="shared" si="18"/>
        <v>0</v>
      </c>
      <c r="H759" s="621"/>
      <c r="I759" s="621"/>
    </row>
    <row r="760" spans="1:9" s="637" customFormat="1" ht="25.5" customHeight="1" outlineLevel="1" thickBot="1" x14ac:dyDescent="0.3">
      <c r="A760" s="798"/>
      <c r="B760" s="799"/>
      <c r="C760" s="822"/>
      <c r="D760" s="823"/>
      <c r="E760" s="802" t="s">
        <v>13</v>
      </c>
      <c r="F760" s="803"/>
      <c r="G760" s="621">
        <f t="shared" si="18"/>
        <v>0</v>
      </c>
      <c r="H760" s="621"/>
      <c r="I760" s="621"/>
    </row>
    <row r="761" spans="1:9" s="637" customFormat="1" ht="25.5" customHeight="1" outlineLevel="1" thickBot="1" x14ac:dyDescent="0.3">
      <c r="A761" s="798">
        <v>2930</v>
      </c>
      <c r="B761" s="849" t="s">
        <v>86</v>
      </c>
      <c r="C761" s="825">
        <v>3</v>
      </c>
      <c r="D761" s="826">
        <v>0</v>
      </c>
      <c r="E761" s="827" t="s">
        <v>91</v>
      </c>
      <c r="F761" s="829" t="s">
        <v>649</v>
      </c>
      <c r="G761" s="621">
        <f t="shared" si="18"/>
        <v>0</v>
      </c>
      <c r="H761" s="621">
        <f>H763+H767</f>
        <v>0</v>
      </c>
      <c r="I761" s="621">
        <f>I763+I767</f>
        <v>0</v>
      </c>
    </row>
    <row r="762" spans="1:9" s="639" customFormat="1" ht="25.5" customHeight="1" outlineLevel="1" thickBot="1" x14ac:dyDescent="0.3">
      <c r="A762" s="798"/>
      <c r="B762" s="824"/>
      <c r="C762" s="825"/>
      <c r="D762" s="826"/>
      <c r="E762" s="802" t="s">
        <v>807</v>
      </c>
      <c r="F762" s="829"/>
      <c r="G762" s="621">
        <f t="shared" si="18"/>
        <v>0</v>
      </c>
      <c r="H762" s="621"/>
      <c r="I762" s="621"/>
    </row>
    <row r="763" spans="1:9" s="637" customFormat="1" ht="25.5" customHeight="1" outlineLevel="1" thickBot="1" x14ac:dyDescent="0.3">
      <c r="A763" s="798">
        <v>2931</v>
      </c>
      <c r="B763" s="851" t="s">
        <v>86</v>
      </c>
      <c r="C763" s="822">
        <v>3</v>
      </c>
      <c r="D763" s="823">
        <v>1</v>
      </c>
      <c r="E763" s="802" t="s">
        <v>92</v>
      </c>
      <c r="F763" s="835" t="s">
        <v>650</v>
      </c>
      <c r="G763" s="621">
        <f t="shared" si="18"/>
        <v>0</v>
      </c>
      <c r="H763" s="621">
        <f>H765+H766</f>
        <v>0</v>
      </c>
      <c r="I763" s="621">
        <f>I765+I766</f>
        <v>0</v>
      </c>
    </row>
    <row r="764" spans="1:9" s="637" customFormat="1" ht="25.5" customHeight="1" outlineLevel="1" thickBot="1" x14ac:dyDescent="0.3">
      <c r="A764" s="798"/>
      <c r="B764" s="799"/>
      <c r="C764" s="822"/>
      <c r="D764" s="823"/>
      <c r="E764" s="802" t="s">
        <v>12</v>
      </c>
      <c r="F764" s="803"/>
      <c r="G764" s="621">
        <f t="shared" si="18"/>
        <v>0</v>
      </c>
      <c r="H764" s="621"/>
      <c r="I764" s="621"/>
    </row>
    <row r="765" spans="1:9" s="637" customFormat="1" ht="25.5" customHeight="1" outlineLevel="1" thickBot="1" x14ac:dyDescent="0.3">
      <c r="A765" s="798"/>
      <c r="B765" s="799"/>
      <c r="C765" s="822"/>
      <c r="D765" s="823"/>
      <c r="E765" s="802" t="s">
        <v>13</v>
      </c>
      <c r="F765" s="803"/>
      <c r="G765" s="621">
        <f t="shared" si="18"/>
        <v>0</v>
      </c>
      <c r="H765" s="621"/>
      <c r="I765" s="621"/>
    </row>
    <row r="766" spans="1:9" s="637" customFormat="1" ht="25.5" customHeight="1" outlineLevel="1" thickBot="1" x14ac:dyDescent="0.3">
      <c r="A766" s="798"/>
      <c r="B766" s="799"/>
      <c r="C766" s="822"/>
      <c r="D766" s="823"/>
      <c r="E766" s="802" t="s">
        <v>13</v>
      </c>
      <c r="F766" s="803"/>
      <c r="G766" s="621">
        <f t="shared" si="18"/>
        <v>0</v>
      </c>
      <c r="H766" s="621"/>
      <c r="I766" s="621"/>
    </row>
    <row r="767" spans="1:9" s="637" customFormat="1" ht="25.5" customHeight="1" outlineLevel="1" thickBot="1" x14ac:dyDescent="0.3">
      <c r="A767" s="798">
        <v>2932</v>
      </c>
      <c r="B767" s="851" t="s">
        <v>86</v>
      </c>
      <c r="C767" s="822">
        <v>3</v>
      </c>
      <c r="D767" s="823">
        <v>2</v>
      </c>
      <c r="E767" s="802" t="s">
        <v>93</v>
      </c>
      <c r="F767" s="835"/>
      <c r="G767" s="621">
        <f t="shared" si="18"/>
        <v>0</v>
      </c>
      <c r="H767" s="621">
        <f>H769+H770</f>
        <v>0</v>
      </c>
      <c r="I767" s="621">
        <f>I769+I770</f>
        <v>0</v>
      </c>
    </row>
    <row r="768" spans="1:9" s="637" customFormat="1" ht="25.5" customHeight="1" outlineLevel="1" thickBot="1" x14ac:dyDescent="0.3">
      <c r="A768" s="798"/>
      <c r="B768" s="799"/>
      <c r="C768" s="822"/>
      <c r="D768" s="823"/>
      <c r="E768" s="802" t="s">
        <v>12</v>
      </c>
      <c r="F768" s="803"/>
      <c r="G768" s="621">
        <f t="shared" si="18"/>
        <v>0</v>
      </c>
      <c r="H768" s="621"/>
      <c r="I768" s="621"/>
    </row>
    <row r="769" spans="1:11" s="637" customFormat="1" ht="25.5" customHeight="1" outlineLevel="1" thickBot="1" x14ac:dyDescent="0.3">
      <c r="A769" s="798"/>
      <c r="B769" s="799"/>
      <c r="C769" s="822"/>
      <c r="D769" s="823"/>
      <c r="E769" s="802" t="s">
        <v>13</v>
      </c>
      <c r="F769" s="803"/>
      <c r="G769" s="621">
        <f t="shared" si="18"/>
        <v>0</v>
      </c>
      <c r="H769" s="621"/>
      <c r="I769" s="621"/>
    </row>
    <row r="770" spans="1:11" s="637" customFormat="1" ht="25.5" customHeight="1" outlineLevel="1" thickBot="1" x14ac:dyDescent="0.3">
      <c r="A770" s="798"/>
      <c r="B770" s="799"/>
      <c r="C770" s="822"/>
      <c r="D770" s="823"/>
      <c r="E770" s="802" t="s">
        <v>13</v>
      </c>
      <c r="F770" s="803"/>
      <c r="G770" s="621">
        <f t="shared" si="18"/>
        <v>0</v>
      </c>
      <c r="H770" s="621"/>
      <c r="I770" s="621"/>
    </row>
    <row r="771" spans="1:11" s="637" customFormat="1" ht="25.5" customHeight="1" outlineLevel="1" thickBot="1" x14ac:dyDescent="0.3">
      <c r="A771" s="798">
        <v>2940</v>
      </c>
      <c r="B771" s="849" t="s">
        <v>86</v>
      </c>
      <c r="C771" s="825">
        <v>4</v>
      </c>
      <c r="D771" s="826">
        <v>0</v>
      </c>
      <c r="E771" s="827" t="s">
        <v>651</v>
      </c>
      <c r="F771" s="829" t="s">
        <v>652</v>
      </c>
      <c r="G771" s="621">
        <f t="shared" si="18"/>
        <v>0</v>
      </c>
      <c r="H771" s="621">
        <f>H773+H777</f>
        <v>0</v>
      </c>
      <c r="I771" s="621">
        <f>I773+I777</f>
        <v>0</v>
      </c>
    </row>
    <row r="772" spans="1:11" s="639" customFormat="1" ht="25.5" customHeight="1" outlineLevel="1" thickBot="1" x14ac:dyDescent="0.3">
      <c r="A772" s="798"/>
      <c r="B772" s="824"/>
      <c r="C772" s="825"/>
      <c r="D772" s="826"/>
      <c r="E772" s="802" t="s">
        <v>807</v>
      </c>
      <c r="F772" s="829"/>
      <c r="G772" s="621">
        <f t="shared" si="18"/>
        <v>0</v>
      </c>
      <c r="H772" s="621"/>
      <c r="I772" s="621"/>
    </row>
    <row r="773" spans="1:11" s="637" customFormat="1" ht="25.5" customHeight="1" outlineLevel="1" thickBot="1" x14ac:dyDescent="0.3">
      <c r="A773" s="798">
        <v>2941</v>
      </c>
      <c r="B773" s="851" t="s">
        <v>86</v>
      </c>
      <c r="C773" s="822">
        <v>4</v>
      </c>
      <c r="D773" s="823">
        <v>1</v>
      </c>
      <c r="E773" s="802" t="s">
        <v>94</v>
      </c>
      <c r="F773" s="835" t="s">
        <v>653</v>
      </c>
      <c r="G773" s="621">
        <f t="shared" si="18"/>
        <v>0</v>
      </c>
      <c r="H773" s="621">
        <f>H775+H776</f>
        <v>0</v>
      </c>
      <c r="I773" s="621">
        <f>I775+I776</f>
        <v>0</v>
      </c>
    </row>
    <row r="774" spans="1:11" s="637" customFormat="1" ht="25.5" customHeight="1" outlineLevel="1" thickBot="1" x14ac:dyDescent="0.3">
      <c r="A774" s="798"/>
      <c r="B774" s="799"/>
      <c r="C774" s="822"/>
      <c r="D774" s="823"/>
      <c r="E774" s="802" t="s">
        <v>12</v>
      </c>
      <c r="F774" s="803"/>
      <c r="G774" s="621">
        <f t="shared" si="18"/>
        <v>0</v>
      </c>
      <c r="H774" s="621"/>
      <c r="I774" s="621"/>
    </row>
    <row r="775" spans="1:11" s="637" customFormat="1" ht="25.5" customHeight="1" outlineLevel="1" thickBot="1" x14ac:dyDescent="0.3">
      <c r="A775" s="798"/>
      <c r="B775" s="799"/>
      <c r="C775" s="822"/>
      <c r="D775" s="823"/>
      <c r="E775" s="802" t="s">
        <v>13</v>
      </c>
      <c r="F775" s="803"/>
      <c r="G775" s="621">
        <f t="shared" si="18"/>
        <v>0</v>
      </c>
      <c r="H775" s="621"/>
      <c r="I775" s="621"/>
    </row>
    <row r="776" spans="1:11" s="637" customFormat="1" ht="25.5" customHeight="1" outlineLevel="1" thickBot="1" x14ac:dyDescent="0.3">
      <c r="A776" s="798"/>
      <c r="B776" s="799"/>
      <c r="C776" s="822"/>
      <c r="D776" s="823"/>
      <c r="E776" s="802" t="s">
        <v>13</v>
      </c>
      <c r="F776" s="803"/>
      <c r="G776" s="621">
        <f t="shared" si="18"/>
        <v>0</v>
      </c>
      <c r="H776" s="621"/>
      <c r="I776" s="621"/>
    </row>
    <row r="777" spans="1:11" s="637" customFormat="1" ht="25.5" customHeight="1" outlineLevel="1" thickBot="1" x14ac:dyDescent="0.3">
      <c r="A777" s="798">
        <v>2942</v>
      </c>
      <c r="B777" s="851" t="s">
        <v>86</v>
      </c>
      <c r="C777" s="822">
        <v>4</v>
      </c>
      <c r="D777" s="823">
        <v>2</v>
      </c>
      <c r="E777" s="802" t="s">
        <v>95</v>
      </c>
      <c r="F777" s="835" t="s">
        <v>654</v>
      </c>
      <c r="G777" s="621">
        <f t="shared" si="18"/>
        <v>0</v>
      </c>
      <c r="H777" s="621">
        <f>H779+H780</f>
        <v>0</v>
      </c>
      <c r="I777" s="621">
        <f>I779+I780</f>
        <v>0</v>
      </c>
    </row>
    <row r="778" spans="1:11" s="637" customFormat="1" ht="25.5" customHeight="1" outlineLevel="1" thickBot="1" x14ac:dyDescent="0.3">
      <c r="A778" s="798"/>
      <c r="B778" s="799"/>
      <c r="C778" s="822"/>
      <c r="D778" s="823"/>
      <c r="E778" s="802" t="s">
        <v>12</v>
      </c>
      <c r="F778" s="803"/>
      <c r="G778" s="621">
        <f t="shared" si="18"/>
        <v>0</v>
      </c>
      <c r="H778" s="621"/>
      <c r="I778" s="621"/>
    </row>
    <row r="779" spans="1:11" s="637" customFormat="1" ht="25.5" customHeight="1" outlineLevel="1" thickBot="1" x14ac:dyDescent="0.3">
      <c r="A779" s="798"/>
      <c r="B779" s="799"/>
      <c r="C779" s="822"/>
      <c r="D779" s="823"/>
      <c r="E779" s="802" t="s">
        <v>13</v>
      </c>
      <c r="F779" s="803"/>
      <c r="G779" s="621">
        <f t="shared" si="18"/>
        <v>0</v>
      </c>
      <c r="H779" s="621"/>
      <c r="I779" s="621"/>
    </row>
    <row r="780" spans="1:11" s="637" customFormat="1" ht="25.5" customHeight="1" outlineLevel="1" thickBot="1" x14ac:dyDescent="0.3">
      <c r="A780" s="798"/>
      <c r="B780" s="799"/>
      <c r="C780" s="822"/>
      <c r="D780" s="823"/>
      <c r="E780" s="802"/>
      <c r="F780" s="803"/>
      <c r="G780" s="621">
        <f t="shared" si="18"/>
        <v>0</v>
      </c>
      <c r="H780" s="621"/>
      <c r="I780" s="621"/>
    </row>
    <row r="781" spans="1:11" s="637" customFormat="1" ht="25.5" customHeight="1" outlineLevel="1" thickBot="1" x14ac:dyDescent="0.3">
      <c r="A781" s="798"/>
      <c r="B781" s="799"/>
      <c r="C781" s="822"/>
      <c r="D781" s="823"/>
      <c r="E781" s="802">
        <v>4511</v>
      </c>
      <c r="F781" s="803"/>
      <c r="G781" s="621">
        <f t="shared" si="18"/>
        <v>0</v>
      </c>
      <c r="H781" s="621"/>
      <c r="I781" s="621"/>
      <c r="K781" s="640"/>
    </row>
    <row r="782" spans="1:11" s="637" customFormat="1" ht="25.5" customHeight="1" outlineLevel="1" thickBot="1" x14ac:dyDescent="0.3">
      <c r="A782" s="798"/>
      <c r="B782" s="799"/>
      <c r="C782" s="822"/>
      <c r="D782" s="823"/>
      <c r="E782" s="802"/>
      <c r="F782" s="803"/>
      <c r="G782" s="621"/>
      <c r="H782" s="621"/>
      <c r="I782" s="621"/>
      <c r="K782" s="640"/>
    </row>
    <row r="783" spans="1:11" s="637" customFormat="1" ht="25.5" customHeight="1" thickBot="1" x14ac:dyDescent="0.3">
      <c r="A783" s="798">
        <v>2950</v>
      </c>
      <c r="B783" s="849" t="s">
        <v>86</v>
      </c>
      <c r="C783" s="825">
        <v>8</v>
      </c>
      <c r="D783" s="826">
        <v>0</v>
      </c>
      <c r="E783" s="827" t="s">
        <v>655</v>
      </c>
      <c r="F783" s="829" t="s">
        <v>656</v>
      </c>
      <c r="G783" s="706">
        <f>H783+I783</f>
        <v>80000</v>
      </c>
      <c r="H783" s="706">
        <f>H785+H797</f>
        <v>80000</v>
      </c>
      <c r="I783" s="706">
        <f>I785+I797</f>
        <v>0</v>
      </c>
    </row>
    <row r="784" spans="1:11" s="639" customFormat="1" ht="25.5" customHeight="1" thickBot="1" x14ac:dyDescent="0.3">
      <c r="A784" s="798"/>
      <c r="B784" s="824"/>
      <c r="C784" s="825"/>
      <c r="D784" s="826"/>
      <c r="E784" s="802" t="s">
        <v>807</v>
      </c>
      <c r="F784" s="829"/>
      <c r="G784" s="706"/>
      <c r="H784" s="706"/>
      <c r="I784" s="706"/>
    </row>
    <row r="785" spans="1:11" s="637" customFormat="1" ht="25.5" customHeight="1" thickBot="1" x14ac:dyDescent="0.3">
      <c r="A785" s="798">
        <v>2951</v>
      </c>
      <c r="B785" s="851" t="s">
        <v>86</v>
      </c>
      <c r="C785" s="822">
        <v>8</v>
      </c>
      <c r="D785" s="823">
        <v>1</v>
      </c>
      <c r="E785" s="802" t="s">
        <v>96</v>
      </c>
      <c r="F785" s="829"/>
      <c r="G785" s="706">
        <f>H785+I785</f>
        <v>80000</v>
      </c>
      <c r="H785" s="706">
        <f>SUM(H787:H824)</f>
        <v>80000</v>
      </c>
      <c r="I785" s="706">
        <f>SUM(I787:I824)</f>
        <v>0</v>
      </c>
    </row>
    <row r="786" spans="1:11" s="637" customFormat="1" ht="24" hidden="1" customHeight="1" thickBot="1" x14ac:dyDescent="0.3">
      <c r="A786" s="798"/>
      <c r="B786" s="799"/>
      <c r="C786" s="822"/>
      <c r="D786" s="823"/>
      <c r="E786" s="802" t="s">
        <v>12</v>
      </c>
      <c r="F786" s="803"/>
      <c r="G786" s="706"/>
      <c r="H786" s="706"/>
      <c r="I786" s="706"/>
    </row>
    <row r="787" spans="1:11" s="637" customFormat="1" ht="16.5" hidden="1" thickBot="1" x14ac:dyDescent="0.3">
      <c r="A787" s="798"/>
      <c r="B787" s="799"/>
      <c r="C787" s="822"/>
      <c r="D787" s="823"/>
      <c r="E787" s="802">
        <v>4111</v>
      </c>
      <c r="F787" s="803"/>
      <c r="G787" s="706">
        <f t="shared" ref="G787:G794" si="19">H787+I787</f>
        <v>0</v>
      </c>
      <c r="H787" s="706"/>
      <c r="I787" s="706"/>
    </row>
    <row r="788" spans="1:11" s="637" customFormat="1" ht="16.5" hidden="1" thickBot="1" x14ac:dyDescent="0.3">
      <c r="A788" s="798"/>
      <c r="B788" s="799"/>
      <c r="C788" s="822"/>
      <c r="D788" s="823"/>
      <c r="E788" s="802">
        <v>4131</v>
      </c>
      <c r="F788" s="803"/>
      <c r="G788" s="706">
        <f t="shared" si="19"/>
        <v>0</v>
      </c>
      <c r="H788" s="706"/>
      <c r="I788" s="706"/>
    </row>
    <row r="789" spans="1:11" s="637" customFormat="1" ht="16.5" hidden="1" thickBot="1" x14ac:dyDescent="0.3">
      <c r="A789" s="798"/>
      <c r="B789" s="799"/>
      <c r="C789" s="822"/>
      <c r="D789" s="823"/>
      <c r="E789" s="802">
        <v>4261</v>
      </c>
      <c r="F789" s="803"/>
      <c r="G789" s="706">
        <f t="shared" si="19"/>
        <v>0</v>
      </c>
      <c r="H789" s="706"/>
      <c r="I789" s="706"/>
    </row>
    <row r="790" spans="1:11" s="637" customFormat="1" ht="16.5" hidden="1" thickBot="1" x14ac:dyDescent="0.3">
      <c r="A790" s="798"/>
      <c r="B790" s="799"/>
      <c r="C790" s="822"/>
      <c r="D790" s="823"/>
      <c r="E790" s="802">
        <v>4269</v>
      </c>
      <c r="F790" s="803"/>
      <c r="G790" s="706">
        <f t="shared" si="19"/>
        <v>0</v>
      </c>
      <c r="H790" s="706"/>
      <c r="I790" s="706"/>
    </row>
    <row r="791" spans="1:11" s="637" customFormat="1" ht="16.5" hidden="1" thickBot="1" x14ac:dyDescent="0.3">
      <c r="A791" s="798"/>
      <c r="B791" s="799"/>
      <c r="C791" s="822"/>
      <c r="D791" s="823"/>
      <c r="E791" s="802">
        <v>4214</v>
      </c>
      <c r="F791" s="803"/>
      <c r="G791" s="706">
        <f t="shared" si="19"/>
        <v>0</v>
      </c>
      <c r="H791" s="706"/>
      <c r="I791" s="706"/>
    </row>
    <row r="792" spans="1:11" s="637" customFormat="1" ht="16.5" hidden="1" thickBot="1" x14ac:dyDescent="0.3">
      <c r="A792" s="798"/>
      <c r="B792" s="799"/>
      <c r="C792" s="822"/>
      <c r="D792" s="823"/>
      <c r="E792" s="802">
        <v>4212</v>
      </c>
      <c r="F792" s="803"/>
      <c r="G792" s="706">
        <f t="shared" si="19"/>
        <v>0</v>
      </c>
      <c r="H792" s="706"/>
      <c r="I792" s="706"/>
    </row>
    <row r="793" spans="1:11" s="637" customFormat="1" ht="16.5" hidden="1" thickBot="1" x14ac:dyDescent="0.3">
      <c r="A793" s="798"/>
      <c r="B793" s="799"/>
      <c r="C793" s="822"/>
      <c r="D793" s="823"/>
      <c r="E793" s="802">
        <v>4231</v>
      </c>
      <c r="F793" s="803"/>
      <c r="G793" s="706">
        <f t="shared" si="19"/>
        <v>0</v>
      </c>
      <c r="H793" s="706"/>
      <c r="I793" s="706"/>
      <c r="K793" s="636"/>
    </row>
    <row r="794" spans="1:11" s="637" customFormat="1" ht="16.5" thickBot="1" x14ac:dyDescent="0.3">
      <c r="A794" s="798"/>
      <c r="B794" s="799"/>
      <c r="C794" s="822"/>
      <c r="D794" s="823"/>
      <c r="E794" s="802">
        <v>4511</v>
      </c>
      <c r="F794" s="803"/>
      <c r="G794" s="706">
        <f t="shared" si="19"/>
        <v>80000</v>
      </c>
      <c r="H794" s="706">
        <v>80000</v>
      </c>
      <c r="I794" s="706"/>
      <c r="K794" s="634"/>
    </row>
    <row r="795" spans="1:11" s="637" customFormat="1" ht="16.5" hidden="1" outlineLevel="2" thickBot="1" x14ac:dyDescent="0.3">
      <c r="A795" s="798"/>
      <c r="B795" s="799"/>
      <c r="C795" s="822"/>
      <c r="D795" s="823"/>
      <c r="E795" s="802" t="s">
        <v>13</v>
      </c>
      <c r="F795" s="803"/>
      <c r="G795" s="706">
        <f>H795+I795</f>
        <v>0</v>
      </c>
      <c r="H795" s="706"/>
      <c r="I795" s="706"/>
    </row>
    <row r="796" spans="1:11" s="637" customFormat="1" ht="16.5" hidden="1" outlineLevel="2" thickBot="1" x14ac:dyDescent="0.3">
      <c r="A796" s="798"/>
      <c r="B796" s="799"/>
      <c r="C796" s="822"/>
      <c r="D796" s="823"/>
      <c r="E796" s="802" t="s">
        <v>13</v>
      </c>
      <c r="F796" s="803"/>
      <c r="G796" s="706">
        <f>H796+I796</f>
        <v>0</v>
      </c>
      <c r="H796" s="706"/>
      <c r="I796" s="706"/>
    </row>
    <row r="797" spans="1:11" s="637" customFormat="1" ht="16.5" hidden="1" outlineLevel="2" thickBot="1" x14ac:dyDescent="0.3">
      <c r="A797" s="798">
        <v>2952</v>
      </c>
      <c r="B797" s="851" t="s">
        <v>86</v>
      </c>
      <c r="C797" s="822">
        <v>5</v>
      </c>
      <c r="D797" s="823">
        <v>2</v>
      </c>
      <c r="E797" s="802" t="s">
        <v>97</v>
      </c>
      <c r="F797" s="835" t="s">
        <v>657</v>
      </c>
      <c r="G797" s="706">
        <f>H797+I797</f>
        <v>0</v>
      </c>
      <c r="H797" s="706"/>
      <c r="I797" s="706">
        <f>I799+I800</f>
        <v>0</v>
      </c>
    </row>
    <row r="798" spans="1:11" s="637" customFormat="1" ht="36.75" hidden="1" outlineLevel="2" thickBot="1" x14ac:dyDescent="0.3">
      <c r="A798" s="798"/>
      <c r="B798" s="799"/>
      <c r="C798" s="822"/>
      <c r="D798" s="823"/>
      <c r="E798" s="802" t="s">
        <v>12</v>
      </c>
      <c r="F798" s="803"/>
      <c r="G798" s="706"/>
      <c r="H798" s="706"/>
      <c r="I798" s="706"/>
    </row>
    <row r="799" spans="1:11" s="637" customFormat="1" ht="16.5" hidden="1" outlineLevel="2" thickBot="1" x14ac:dyDescent="0.3">
      <c r="A799" s="798"/>
      <c r="B799" s="799"/>
      <c r="C799" s="822"/>
      <c r="D799" s="823"/>
      <c r="E799" s="802" t="s">
        <v>13</v>
      </c>
      <c r="F799" s="803"/>
      <c r="G799" s="706">
        <f>H799+I799</f>
        <v>0</v>
      </c>
      <c r="H799" s="706"/>
      <c r="I799" s="706"/>
    </row>
    <row r="800" spans="1:11" s="637" customFormat="1" ht="16.5" hidden="1" outlineLevel="2" thickBot="1" x14ac:dyDescent="0.3">
      <c r="A800" s="798"/>
      <c r="B800" s="799"/>
      <c r="C800" s="822"/>
      <c r="D800" s="823"/>
      <c r="E800" s="802" t="s">
        <v>13</v>
      </c>
      <c r="F800" s="803"/>
      <c r="G800" s="706">
        <f>H800+I800</f>
        <v>0</v>
      </c>
      <c r="H800" s="706"/>
      <c r="I800" s="706"/>
    </row>
    <row r="801" spans="1:9" s="637" customFormat="1" ht="24.75" hidden="1" outlineLevel="2" thickBot="1" x14ac:dyDescent="0.3">
      <c r="A801" s="798">
        <v>2960</v>
      </c>
      <c r="B801" s="849" t="s">
        <v>86</v>
      </c>
      <c r="C801" s="825">
        <v>6</v>
      </c>
      <c r="D801" s="826">
        <v>0</v>
      </c>
      <c r="E801" s="827" t="s">
        <v>658</v>
      </c>
      <c r="F801" s="829" t="s">
        <v>659</v>
      </c>
      <c r="G801" s="706">
        <f>H801+I801</f>
        <v>0</v>
      </c>
      <c r="H801" s="706"/>
      <c r="I801" s="706">
        <f>I803</f>
        <v>0</v>
      </c>
    </row>
    <row r="802" spans="1:9" s="639" customFormat="1" ht="10.5" hidden="1" customHeight="1" outlineLevel="2" thickBot="1" x14ac:dyDescent="0.3">
      <c r="A802" s="798"/>
      <c r="B802" s="824"/>
      <c r="C802" s="825"/>
      <c r="D802" s="826"/>
      <c r="E802" s="802" t="s">
        <v>807</v>
      </c>
      <c r="F802" s="829"/>
      <c r="G802" s="706"/>
      <c r="H802" s="706"/>
      <c r="I802" s="706"/>
    </row>
    <row r="803" spans="1:9" s="637" customFormat="1" ht="24.75" hidden="1" outlineLevel="2" thickBot="1" x14ac:dyDescent="0.3">
      <c r="A803" s="798">
        <v>2961</v>
      </c>
      <c r="B803" s="851" t="s">
        <v>86</v>
      </c>
      <c r="C803" s="822">
        <v>6</v>
      </c>
      <c r="D803" s="823">
        <v>1</v>
      </c>
      <c r="E803" s="802" t="s">
        <v>658</v>
      </c>
      <c r="F803" s="835" t="s">
        <v>660</v>
      </c>
      <c r="G803" s="706">
        <f>H803+I803</f>
        <v>0</v>
      </c>
      <c r="H803" s="706"/>
      <c r="I803" s="706">
        <f>I805+I806</f>
        <v>0</v>
      </c>
    </row>
    <row r="804" spans="1:9" s="637" customFormat="1" ht="36.75" hidden="1" outlineLevel="2" thickBot="1" x14ac:dyDescent="0.3">
      <c r="A804" s="798"/>
      <c r="B804" s="799"/>
      <c r="C804" s="822"/>
      <c r="D804" s="823"/>
      <c r="E804" s="802" t="s">
        <v>12</v>
      </c>
      <c r="F804" s="803"/>
      <c r="G804" s="706"/>
      <c r="H804" s="706"/>
      <c r="I804" s="706"/>
    </row>
    <row r="805" spans="1:9" s="637" customFormat="1" ht="16.5" hidden="1" outlineLevel="2" thickBot="1" x14ac:dyDescent="0.3">
      <c r="A805" s="798"/>
      <c r="B805" s="799"/>
      <c r="C805" s="822"/>
      <c r="D805" s="823"/>
      <c r="E805" s="802" t="s">
        <v>13</v>
      </c>
      <c r="F805" s="803"/>
      <c r="G805" s="706">
        <f>H805+I805</f>
        <v>0</v>
      </c>
      <c r="H805" s="706"/>
      <c r="I805" s="706"/>
    </row>
    <row r="806" spans="1:9" s="637" customFormat="1" ht="16.5" hidden="1" outlineLevel="2" thickBot="1" x14ac:dyDescent="0.3">
      <c r="A806" s="798"/>
      <c r="B806" s="799"/>
      <c r="C806" s="822"/>
      <c r="D806" s="823"/>
      <c r="E806" s="802" t="s">
        <v>13</v>
      </c>
      <c r="F806" s="803"/>
      <c r="G806" s="706">
        <f>H806+I806</f>
        <v>0</v>
      </c>
      <c r="H806" s="706"/>
      <c r="I806" s="706"/>
    </row>
    <row r="807" spans="1:9" s="637" customFormat="1" ht="24.75" hidden="1" outlineLevel="2" thickBot="1" x14ac:dyDescent="0.3">
      <c r="A807" s="798">
        <v>2970</v>
      </c>
      <c r="B807" s="849" t="s">
        <v>86</v>
      </c>
      <c r="C807" s="825">
        <v>7</v>
      </c>
      <c r="D807" s="826">
        <v>0</v>
      </c>
      <c r="E807" s="827" t="s">
        <v>661</v>
      </c>
      <c r="F807" s="829" t="s">
        <v>662</v>
      </c>
      <c r="G807" s="706">
        <f>H807+I807</f>
        <v>0</v>
      </c>
      <c r="H807" s="706"/>
      <c r="I807" s="706">
        <f>I809</f>
        <v>0</v>
      </c>
    </row>
    <row r="808" spans="1:9" s="639" customFormat="1" ht="10.5" hidden="1" customHeight="1" outlineLevel="2" thickBot="1" x14ac:dyDescent="0.3">
      <c r="A808" s="798"/>
      <c r="B808" s="824"/>
      <c r="C808" s="825"/>
      <c r="D808" s="826"/>
      <c r="E808" s="802" t="s">
        <v>807</v>
      </c>
      <c r="F808" s="829"/>
      <c r="G808" s="706"/>
      <c r="H808" s="706"/>
      <c r="I808" s="706"/>
    </row>
    <row r="809" spans="1:9" s="637" customFormat="1" ht="24.75" hidden="1" outlineLevel="2" thickBot="1" x14ac:dyDescent="0.3">
      <c r="A809" s="798">
        <v>2971</v>
      </c>
      <c r="B809" s="851" t="s">
        <v>86</v>
      </c>
      <c r="C809" s="822">
        <v>7</v>
      </c>
      <c r="D809" s="823">
        <v>1</v>
      </c>
      <c r="E809" s="802" t="s">
        <v>661</v>
      </c>
      <c r="F809" s="835" t="s">
        <v>662</v>
      </c>
      <c r="G809" s="706">
        <f>H809+I809</f>
        <v>0</v>
      </c>
      <c r="H809" s="706"/>
      <c r="I809" s="706">
        <f>I811+I812</f>
        <v>0</v>
      </c>
    </row>
    <row r="810" spans="1:9" s="637" customFormat="1" ht="36.75" hidden="1" outlineLevel="2" thickBot="1" x14ac:dyDescent="0.3">
      <c r="A810" s="798"/>
      <c r="B810" s="799"/>
      <c r="C810" s="822"/>
      <c r="D810" s="823"/>
      <c r="E810" s="802" t="s">
        <v>12</v>
      </c>
      <c r="F810" s="803"/>
      <c r="G810" s="706"/>
      <c r="H810" s="706"/>
      <c r="I810" s="706"/>
    </row>
    <row r="811" spans="1:9" s="637" customFormat="1" ht="16.5" hidden="1" outlineLevel="2" thickBot="1" x14ac:dyDescent="0.3">
      <c r="A811" s="798"/>
      <c r="B811" s="799"/>
      <c r="C811" s="822"/>
      <c r="D811" s="823"/>
      <c r="E811" s="802" t="s">
        <v>13</v>
      </c>
      <c r="F811" s="803"/>
      <c r="G811" s="706">
        <f>H811+I811</f>
        <v>0</v>
      </c>
      <c r="H811" s="706"/>
      <c r="I811" s="706"/>
    </row>
    <row r="812" spans="1:9" s="637" customFormat="1" ht="16.5" hidden="1" outlineLevel="2" thickBot="1" x14ac:dyDescent="0.3">
      <c r="A812" s="798"/>
      <c r="B812" s="799"/>
      <c r="C812" s="822"/>
      <c r="D812" s="823"/>
      <c r="E812" s="802" t="s">
        <v>13</v>
      </c>
      <c r="F812" s="803"/>
      <c r="G812" s="706">
        <f>H812+I812</f>
        <v>0</v>
      </c>
      <c r="H812" s="706"/>
      <c r="I812" s="706"/>
    </row>
    <row r="813" spans="1:9" s="637" customFormat="1" ht="16.5" hidden="1" outlineLevel="1" collapsed="1" thickBot="1" x14ac:dyDescent="0.3">
      <c r="A813" s="798">
        <v>2980</v>
      </c>
      <c r="B813" s="849" t="s">
        <v>86</v>
      </c>
      <c r="C813" s="825">
        <v>8</v>
      </c>
      <c r="D813" s="826">
        <v>0</v>
      </c>
      <c r="E813" s="827" t="s">
        <v>663</v>
      </c>
      <c r="F813" s="829" t="s">
        <v>664</v>
      </c>
      <c r="G813" s="706">
        <f>H813+I813</f>
        <v>0</v>
      </c>
      <c r="H813" s="706"/>
      <c r="I813" s="706">
        <f>I815</f>
        <v>0</v>
      </c>
    </row>
    <row r="814" spans="1:9" s="639" customFormat="1" ht="10.5" hidden="1" customHeight="1" outlineLevel="1" thickBot="1" x14ac:dyDescent="0.3">
      <c r="A814" s="798"/>
      <c r="B814" s="824"/>
      <c r="C814" s="825"/>
      <c r="D814" s="826"/>
      <c r="E814" s="802" t="s">
        <v>807</v>
      </c>
      <c r="F814" s="829"/>
      <c r="G814" s="706"/>
      <c r="H814" s="706"/>
      <c r="I814" s="706"/>
    </row>
    <row r="815" spans="1:9" s="637" customFormat="1" ht="16.5" hidden="1" outlineLevel="1" thickBot="1" x14ac:dyDescent="0.3">
      <c r="A815" s="798">
        <v>2981</v>
      </c>
      <c r="B815" s="851" t="s">
        <v>86</v>
      </c>
      <c r="C815" s="822">
        <v>8</v>
      </c>
      <c r="D815" s="823">
        <v>1</v>
      </c>
      <c r="E815" s="802" t="s">
        <v>663</v>
      </c>
      <c r="F815" s="835" t="s">
        <v>665</v>
      </c>
      <c r="G815" s="706">
        <f>H815+I815</f>
        <v>0</v>
      </c>
      <c r="H815" s="706"/>
      <c r="I815" s="706">
        <f>SUM(I817:I819)</f>
        <v>0</v>
      </c>
    </row>
    <row r="816" spans="1:9" s="637" customFormat="1" ht="36.75" hidden="1" outlineLevel="1" thickBot="1" x14ac:dyDescent="0.3">
      <c r="A816" s="798"/>
      <c r="B816" s="799"/>
      <c r="C816" s="822"/>
      <c r="D816" s="823"/>
      <c r="E816" s="802" t="s">
        <v>12</v>
      </c>
      <c r="F816" s="803"/>
      <c r="G816" s="706"/>
      <c r="H816" s="706"/>
      <c r="I816" s="706"/>
    </row>
    <row r="817" spans="1:9" s="637" customFormat="1" ht="16.5" hidden="1" outlineLevel="1" thickBot="1" x14ac:dyDescent="0.3">
      <c r="A817" s="798"/>
      <c r="B817" s="799"/>
      <c r="C817" s="822"/>
      <c r="D817" s="823"/>
      <c r="E817" s="802" t="s">
        <v>13</v>
      </c>
      <c r="F817" s="803"/>
      <c r="G817" s="706">
        <f t="shared" ref="G817:G825" si="20">H817+I817</f>
        <v>0</v>
      </c>
      <c r="H817" s="706"/>
      <c r="I817" s="706"/>
    </row>
    <row r="818" spans="1:9" s="637" customFormat="1" ht="16.5" hidden="1" outlineLevel="1" thickBot="1" x14ac:dyDescent="0.3">
      <c r="A818" s="798"/>
      <c r="B818" s="799"/>
      <c r="C818" s="822"/>
      <c r="D818" s="823"/>
      <c r="E818" s="802" t="s">
        <v>13</v>
      </c>
      <c r="F818" s="803"/>
      <c r="G818" s="706">
        <f t="shared" si="20"/>
        <v>0</v>
      </c>
      <c r="H818" s="706"/>
      <c r="I818" s="706"/>
    </row>
    <row r="819" spans="1:9" s="637" customFormat="1" ht="16.5" hidden="1" outlineLevel="1" thickBot="1" x14ac:dyDescent="0.3">
      <c r="A819" s="798"/>
      <c r="B819" s="799"/>
      <c r="C819" s="822"/>
      <c r="D819" s="823"/>
      <c r="E819" s="802" t="s">
        <v>13</v>
      </c>
      <c r="F819" s="803"/>
      <c r="G819" s="706">
        <f t="shared" si="20"/>
        <v>0</v>
      </c>
      <c r="H819" s="706"/>
      <c r="I819" s="706"/>
    </row>
    <row r="820" spans="1:9" s="637" customFormat="1" ht="16.5" hidden="1" outlineLevel="1" thickBot="1" x14ac:dyDescent="0.3">
      <c r="A820" s="798"/>
      <c r="B820" s="799"/>
      <c r="C820" s="822"/>
      <c r="D820" s="823"/>
      <c r="E820" s="802">
        <v>4241</v>
      </c>
      <c r="F820" s="803"/>
      <c r="G820" s="706">
        <f t="shared" si="20"/>
        <v>0</v>
      </c>
      <c r="H820" s="706"/>
      <c r="I820" s="706"/>
    </row>
    <row r="821" spans="1:9" s="637" customFormat="1" ht="16.5" hidden="1" outlineLevel="1" thickBot="1" x14ac:dyDescent="0.3">
      <c r="A821" s="798"/>
      <c r="B821" s="799"/>
      <c r="C821" s="822"/>
      <c r="D821" s="823"/>
      <c r="E821" s="802">
        <v>4252</v>
      </c>
      <c r="F821" s="803"/>
      <c r="G821" s="706">
        <f t="shared" si="20"/>
        <v>0</v>
      </c>
      <c r="H821" s="706"/>
      <c r="I821" s="706"/>
    </row>
    <row r="822" spans="1:9" s="637" customFormat="1" ht="16.5" hidden="1" outlineLevel="1" thickBot="1" x14ac:dyDescent="0.3">
      <c r="A822" s="798"/>
      <c r="B822" s="799"/>
      <c r="C822" s="822"/>
      <c r="D822" s="823"/>
      <c r="E822" s="802">
        <v>4267</v>
      </c>
      <c r="F822" s="803"/>
      <c r="G822" s="706">
        <f t="shared" si="20"/>
        <v>0</v>
      </c>
      <c r="H822" s="706"/>
      <c r="I822" s="706"/>
    </row>
    <row r="823" spans="1:9" s="637" customFormat="1" ht="20.25" hidden="1" customHeight="1" outlineLevel="1" thickBot="1" x14ac:dyDescent="0.3">
      <c r="A823" s="798"/>
      <c r="B823" s="799"/>
      <c r="C823" s="822"/>
      <c r="D823" s="823"/>
      <c r="E823" s="802">
        <v>4112</v>
      </c>
      <c r="F823" s="803"/>
      <c r="G823" s="706">
        <f t="shared" si="20"/>
        <v>0</v>
      </c>
      <c r="H823" s="706"/>
      <c r="I823" s="706"/>
    </row>
    <row r="824" spans="1:9" s="637" customFormat="1" ht="18" hidden="1" customHeight="1" outlineLevel="1" thickBot="1" x14ac:dyDescent="0.3">
      <c r="A824" s="798"/>
      <c r="B824" s="799"/>
      <c r="C824" s="822"/>
      <c r="D824" s="823"/>
      <c r="E824" s="802">
        <v>5129</v>
      </c>
      <c r="F824" s="803"/>
      <c r="G824" s="706">
        <f t="shared" si="20"/>
        <v>0</v>
      </c>
      <c r="H824" s="706">
        <v>0</v>
      </c>
      <c r="I824" s="706"/>
    </row>
    <row r="825" spans="1:9" s="842" customFormat="1" ht="36" customHeight="1" collapsed="1" thickBot="1" x14ac:dyDescent="0.25">
      <c r="A825" s="838">
        <v>3000</v>
      </c>
      <c r="B825" s="849" t="s">
        <v>99</v>
      </c>
      <c r="C825" s="825">
        <v>0</v>
      </c>
      <c r="D825" s="826">
        <v>0</v>
      </c>
      <c r="E825" s="850" t="s">
        <v>875</v>
      </c>
      <c r="F825" s="840" t="s">
        <v>666</v>
      </c>
      <c r="G825" s="706">
        <f t="shared" si="20"/>
        <v>25000</v>
      </c>
      <c r="H825" s="706">
        <f>H827+H837+H843+H849+H855+H861+H867+H873+H877</f>
        <v>25000</v>
      </c>
      <c r="I825" s="707">
        <f>I827+I837+I843+I849+I855+I861+I867+I873+I877</f>
        <v>0</v>
      </c>
    </row>
    <row r="826" spans="1:9" s="637" customFormat="1" ht="11.25" hidden="1" customHeight="1" outlineLevel="1" thickBot="1" x14ac:dyDescent="0.3">
      <c r="A826" s="843"/>
      <c r="B826" s="824"/>
      <c r="C826" s="844"/>
      <c r="D826" s="845"/>
      <c r="E826" s="802" t="s">
        <v>806</v>
      </c>
      <c r="F826" s="846"/>
      <c r="G826" s="871"/>
      <c r="H826" s="871"/>
      <c r="I826" s="871"/>
    </row>
    <row r="827" spans="1:9" s="637" customFormat="1" ht="24.75" hidden="1" outlineLevel="1" thickBot="1" x14ac:dyDescent="0.3">
      <c r="A827" s="798">
        <v>3010</v>
      </c>
      <c r="B827" s="849" t="s">
        <v>99</v>
      </c>
      <c r="C827" s="825">
        <v>1</v>
      </c>
      <c r="D827" s="826">
        <v>0</v>
      </c>
      <c r="E827" s="827" t="s">
        <v>98</v>
      </c>
      <c r="F827" s="829" t="s">
        <v>667</v>
      </c>
      <c r="G827" s="871">
        <f>H827+I827</f>
        <v>0</v>
      </c>
      <c r="H827" s="871">
        <f>H829+H833</f>
        <v>0</v>
      </c>
      <c r="I827" s="871">
        <f>I829+I833</f>
        <v>0</v>
      </c>
    </row>
    <row r="828" spans="1:9" s="639" customFormat="1" ht="10.5" hidden="1" customHeight="1" outlineLevel="1" thickBot="1" x14ac:dyDescent="0.3">
      <c r="A828" s="798"/>
      <c r="B828" s="824"/>
      <c r="C828" s="825"/>
      <c r="D828" s="826"/>
      <c r="E828" s="802" t="s">
        <v>807</v>
      </c>
      <c r="F828" s="829"/>
      <c r="G828" s="871"/>
      <c r="H828" s="871"/>
      <c r="I828" s="871"/>
    </row>
    <row r="829" spans="1:9" s="637" customFormat="1" ht="16.5" hidden="1" outlineLevel="1" thickBot="1" x14ac:dyDescent="0.3">
      <c r="A829" s="798">
        <v>3011</v>
      </c>
      <c r="B829" s="851" t="s">
        <v>99</v>
      </c>
      <c r="C829" s="822">
        <v>1</v>
      </c>
      <c r="D829" s="823">
        <v>1</v>
      </c>
      <c r="E829" s="802" t="s">
        <v>668</v>
      </c>
      <c r="F829" s="835" t="s">
        <v>669</v>
      </c>
      <c r="G829" s="871">
        <f>H829+I829</f>
        <v>0</v>
      </c>
      <c r="H829" s="871">
        <f>H831+H832</f>
        <v>0</v>
      </c>
      <c r="I829" s="871">
        <f>I831+I832</f>
        <v>0</v>
      </c>
    </row>
    <row r="830" spans="1:9" s="637" customFormat="1" ht="36.75" hidden="1" outlineLevel="1" thickBot="1" x14ac:dyDescent="0.3">
      <c r="A830" s="798"/>
      <c r="B830" s="799"/>
      <c r="C830" s="822"/>
      <c r="D830" s="823"/>
      <c r="E830" s="802" t="s">
        <v>12</v>
      </c>
      <c r="F830" s="803"/>
      <c r="G830" s="871"/>
      <c r="H830" s="871"/>
      <c r="I830" s="871"/>
    </row>
    <row r="831" spans="1:9" s="637" customFormat="1" ht="16.5" hidden="1" outlineLevel="1" thickBot="1" x14ac:dyDescent="0.3">
      <c r="A831" s="798"/>
      <c r="B831" s="799"/>
      <c r="C831" s="822"/>
      <c r="D831" s="823"/>
      <c r="E831" s="802" t="s">
        <v>13</v>
      </c>
      <c r="F831" s="803"/>
      <c r="G831" s="871">
        <f>H831+I831</f>
        <v>0</v>
      </c>
      <c r="H831" s="871"/>
      <c r="I831" s="871"/>
    </row>
    <row r="832" spans="1:9" s="637" customFormat="1" ht="16.5" hidden="1" outlineLevel="1" thickBot="1" x14ac:dyDescent="0.3">
      <c r="A832" s="798"/>
      <c r="B832" s="799"/>
      <c r="C832" s="822"/>
      <c r="D832" s="823"/>
      <c r="E832" s="802" t="s">
        <v>13</v>
      </c>
      <c r="F832" s="803"/>
      <c r="G832" s="871">
        <f>H832+I832</f>
        <v>0</v>
      </c>
      <c r="H832" s="871"/>
      <c r="I832" s="871"/>
    </row>
    <row r="833" spans="1:9" s="637" customFormat="1" ht="16.5" hidden="1" outlineLevel="1" thickBot="1" x14ac:dyDescent="0.3">
      <c r="A833" s="798">
        <v>3012</v>
      </c>
      <c r="B833" s="851" t="s">
        <v>99</v>
      </c>
      <c r="C833" s="822">
        <v>1</v>
      </c>
      <c r="D833" s="823">
        <v>2</v>
      </c>
      <c r="E833" s="802" t="s">
        <v>670</v>
      </c>
      <c r="F833" s="835" t="s">
        <v>671</v>
      </c>
      <c r="G833" s="871">
        <f>H833+I833</f>
        <v>0</v>
      </c>
      <c r="H833" s="871">
        <f>H835+H836</f>
        <v>0</v>
      </c>
      <c r="I833" s="871">
        <f>I835+I836</f>
        <v>0</v>
      </c>
    </row>
    <row r="834" spans="1:9" s="637" customFormat="1" ht="36.75" hidden="1" outlineLevel="1" thickBot="1" x14ac:dyDescent="0.3">
      <c r="A834" s="798"/>
      <c r="B834" s="799"/>
      <c r="C834" s="822"/>
      <c r="D834" s="823"/>
      <c r="E834" s="802" t="s">
        <v>12</v>
      </c>
      <c r="F834" s="803"/>
      <c r="G834" s="871"/>
      <c r="H834" s="871"/>
      <c r="I834" s="871"/>
    </row>
    <row r="835" spans="1:9" s="637" customFormat="1" ht="16.5" hidden="1" outlineLevel="1" thickBot="1" x14ac:dyDescent="0.3">
      <c r="A835" s="798"/>
      <c r="B835" s="799"/>
      <c r="C835" s="822"/>
      <c r="D835" s="823"/>
      <c r="E835" s="802"/>
      <c r="F835" s="803"/>
      <c r="G835" s="871">
        <f>H835+I835</f>
        <v>0</v>
      </c>
      <c r="H835" s="871"/>
      <c r="I835" s="871"/>
    </row>
    <row r="836" spans="1:9" s="637" customFormat="1" ht="16.5" hidden="1" outlineLevel="1" thickBot="1" x14ac:dyDescent="0.3">
      <c r="A836" s="798"/>
      <c r="B836" s="799"/>
      <c r="C836" s="822"/>
      <c r="D836" s="823"/>
      <c r="E836" s="802" t="s">
        <v>13</v>
      </c>
      <c r="F836" s="803"/>
      <c r="G836" s="871">
        <f>H836+I836</f>
        <v>0</v>
      </c>
      <c r="H836" s="871"/>
      <c r="I836" s="871"/>
    </row>
    <row r="837" spans="1:9" s="637" customFormat="1" ht="16.5" hidden="1" outlineLevel="1" thickBot="1" x14ac:dyDescent="0.3">
      <c r="A837" s="798">
        <v>3020</v>
      </c>
      <c r="B837" s="849" t="s">
        <v>99</v>
      </c>
      <c r="C837" s="825">
        <v>2</v>
      </c>
      <c r="D837" s="826">
        <v>0</v>
      </c>
      <c r="E837" s="827" t="s">
        <v>672</v>
      </c>
      <c r="F837" s="829" t="s">
        <v>673</v>
      </c>
      <c r="G837" s="871">
        <f>H837+I837</f>
        <v>0</v>
      </c>
      <c r="H837" s="871">
        <f>H839</f>
        <v>0</v>
      </c>
      <c r="I837" s="871">
        <f>I839</f>
        <v>0</v>
      </c>
    </row>
    <row r="838" spans="1:9" s="639" customFormat="1" ht="10.5" hidden="1" customHeight="1" outlineLevel="1" thickBot="1" x14ac:dyDescent="0.3">
      <c r="A838" s="798"/>
      <c r="B838" s="824"/>
      <c r="C838" s="825"/>
      <c r="D838" s="826"/>
      <c r="E838" s="802" t="s">
        <v>807</v>
      </c>
      <c r="F838" s="829"/>
      <c r="G838" s="871"/>
      <c r="H838" s="871"/>
      <c r="I838" s="871"/>
    </row>
    <row r="839" spans="1:9" s="637" customFormat="1" ht="16.5" hidden="1" outlineLevel="1" thickBot="1" x14ac:dyDescent="0.3">
      <c r="A839" s="798">
        <v>3021</v>
      </c>
      <c r="B839" s="851" t="s">
        <v>99</v>
      </c>
      <c r="C839" s="822">
        <v>2</v>
      </c>
      <c r="D839" s="823">
        <v>1</v>
      </c>
      <c r="E839" s="802" t="s">
        <v>672</v>
      </c>
      <c r="F839" s="835" t="s">
        <v>674</v>
      </c>
      <c r="G839" s="871">
        <f>H839+I839</f>
        <v>0</v>
      </c>
      <c r="H839" s="871">
        <f>H841+H842</f>
        <v>0</v>
      </c>
      <c r="I839" s="871">
        <f>I841+I842</f>
        <v>0</v>
      </c>
    </row>
    <row r="840" spans="1:9" s="637" customFormat="1" ht="36.75" hidden="1" outlineLevel="1" thickBot="1" x14ac:dyDescent="0.3">
      <c r="A840" s="798"/>
      <c r="B840" s="799"/>
      <c r="C840" s="822"/>
      <c r="D840" s="823"/>
      <c r="E840" s="802" t="s">
        <v>12</v>
      </c>
      <c r="F840" s="803"/>
      <c r="G840" s="871"/>
      <c r="H840" s="871"/>
      <c r="I840" s="871"/>
    </row>
    <row r="841" spans="1:9" s="637" customFormat="1" ht="16.5" hidden="1" outlineLevel="1" thickBot="1" x14ac:dyDescent="0.3">
      <c r="A841" s="798"/>
      <c r="B841" s="799"/>
      <c r="C841" s="822"/>
      <c r="D841" s="823"/>
      <c r="E841" s="802" t="s">
        <v>13</v>
      </c>
      <c r="F841" s="803"/>
      <c r="G841" s="871">
        <f>H841+I841</f>
        <v>0</v>
      </c>
      <c r="H841" s="871"/>
      <c r="I841" s="871"/>
    </row>
    <row r="842" spans="1:9" s="637" customFormat="1" ht="16.5" hidden="1" outlineLevel="1" thickBot="1" x14ac:dyDescent="0.3">
      <c r="A842" s="798"/>
      <c r="B842" s="799"/>
      <c r="C842" s="822"/>
      <c r="D842" s="823"/>
      <c r="E842" s="802" t="s">
        <v>13</v>
      </c>
      <c r="F842" s="803"/>
      <c r="G842" s="871">
        <f>H842+I842</f>
        <v>0</v>
      </c>
      <c r="H842" s="871"/>
      <c r="I842" s="871"/>
    </row>
    <row r="843" spans="1:9" s="637" customFormat="1" ht="16.5" hidden="1" outlineLevel="1" thickBot="1" x14ac:dyDescent="0.3">
      <c r="A843" s="798">
        <v>3030</v>
      </c>
      <c r="B843" s="849" t="s">
        <v>99</v>
      </c>
      <c r="C843" s="825">
        <v>3</v>
      </c>
      <c r="D843" s="826">
        <v>0</v>
      </c>
      <c r="E843" s="827" t="s">
        <v>675</v>
      </c>
      <c r="F843" s="829" t="s">
        <v>676</v>
      </c>
      <c r="G843" s="871">
        <f>H843+I843</f>
        <v>0</v>
      </c>
      <c r="H843" s="871">
        <f>H845</f>
        <v>0</v>
      </c>
      <c r="I843" s="871">
        <f>I845</f>
        <v>0</v>
      </c>
    </row>
    <row r="844" spans="1:9" s="639" customFormat="1" ht="10.5" hidden="1" customHeight="1" outlineLevel="1" thickBot="1" x14ac:dyDescent="0.3">
      <c r="A844" s="798"/>
      <c r="B844" s="824"/>
      <c r="C844" s="825"/>
      <c r="D844" s="826"/>
      <c r="E844" s="802" t="s">
        <v>807</v>
      </c>
      <c r="F844" s="829"/>
      <c r="G844" s="871"/>
      <c r="H844" s="871"/>
      <c r="I844" s="871"/>
    </row>
    <row r="845" spans="1:9" s="639" customFormat="1" ht="15" hidden="1" customHeight="1" outlineLevel="1" thickBot="1" x14ac:dyDescent="0.3">
      <c r="A845" s="798">
        <v>3031</v>
      </c>
      <c r="B845" s="851" t="s">
        <v>99</v>
      </c>
      <c r="C845" s="822">
        <v>3</v>
      </c>
      <c r="D845" s="823">
        <v>1</v>
      </c>
      <c r="E845" s="802" t="s">
        <v>675</v>
      </c>
      <c r="F845" s="829"/>
      <c r="G845" s="871">
        <f>H845+I845</f>
        <v>0</v>
      </c>
      <c r="H845" s="871">
        <f>H847+H848</f>
        <v>0</v>
      </c>
      <c r="I845" s="871">
        <f>I847+I848</f>
        <v>0</v>
      </c>
    </row>
    <row r="846" spans="1:9" s="637" customFormat="1" ht="36.75" hidden="1" outlineLevel="1" thickBot="1" x14ac:dyDescent="0.3">
      <c r="A846" s="798"/>
      <c r="B846" s="799"/>
      <c r="C846" s="822"/>
      <c r="D846" s="823"/>
      <c r="E846" s="802" t="s">
        <v>12</v>
      </c>
      <c r="F846" s="803"/>
      <c r="G846" s="871"/>
      <c r="H846" s="871"/>
      <c r="I846" s="871"/>
    </row>
    <row r="847" spans="1:9" s="637" customFormat="1" ht="16.5" hidden="1" outlineLevel="1" thickBot="1" x14ac:dyDescent="0.3">
      <c r="A847" s="798"/>
      <c r="B847" s="799"/>
      <c r="C847" s="822"/>
      <c r="D847" s="823"/>
      <c r="E847" s="802" t="s">
        <v>13</v>
      </c>
      <c r="F847" s="803"/>
      <c r="G847" s="871">
        <f>H847+I847</f>
        <v>0</v>
      </c>
      <c r="H847" s="871"/>
      <c r="I847" s="871"/>
    </row>
    <row r="848" spans="1:9" s="637" customFormat="1" ht="16.5" hidden="1" outlineLevel="1" thickBot="1" x14ac:dyDescent="0.3">
      <c r="A848" s="798"/>
      <c r="B848" s="799"/>
      <c r="C848" s="822"/>
      <c r="D848" s="823"/>
      <c r="E848" s="802" t="s">
        <v>13</v>
      </c>
      <c r="F848" s="803"/>
      <c r="G848" s="871">
        <f>H848+I848</f>
        <v>0</v>
      </c>
      <c r="H848" s="871"/>
      <c r="I848" s="871"/>
    </row>
    <row r="849" spans="1:9" s="637" customFormat="1" ht="16.5" hidden="1" outlineLevel="1" thickBot="1" x14ac:dyDescent="0.3">
      <c r="A849" s="798">
        <v>3040</v>
      </c>
      <c r="B849" s="849" t="s">
        <v>99</v>
      </c>
      <c r="C849" s="825">
        <v>4</v>
      </c>
      <c r="D849" s="826">
        <v>0</v>
      </c>
      <c r="E849" s="827" t="s">
        <v>677</v>
      </c>
      <c r="F849" s="829" t="s">
        <v>678</v>
      </c>
      <c r="G849" s="871">
        <f>H849+I849</f>
        <v>0</v>
      </c>
      <c r="H849" s="871">
        <f>H851</f>
        <v>0</v>
      </c>
      <c r="I849" s="871">
        <f>I851</f>
        <v>0</v>
      </c>
    </row>
    <row r="850" spans="1:9" s="639" customFormat="1" ht="10.5" hidden="1" customHeight="1" outlineLevel="1" thickBot="1" x14ac:dyDescent="0.3">
      <c r="A850" s="798"/>
      <c r="B850" s="824"/>
      <c r="C850" s="825"/>
      <c r="D850" s="826"/>
      <c r="E850" s="802" t="s">
        <v>807</v>
      </c>
      <c r="F850" s="829"/>
      <c r="G850" s="871"/>
      <c r="H850" s="871"/>
      <c r="I850" s="871"/>
    </row>
    <row r="851" spans="1:9" s="637" customFormat="1" ht="16.5" hidden="1" outlineLevel="1" thickBot="1" x14ac:dyDescent="0.3">
      <c r="A851" s="798">
        <v>3041</v>
      </c>
      <c r="B851" s="851" t="s">
        <v>99</v>
      </c>
      <c r="C851" s="822">
        <v>4</v>
      </c>
      <c r="D851" s="823">
        <v>1</v>
      </c>
      <c r="E851" s="802" t="s">
        <v>677</v>
      </c>
      <c r="F851" s="835" t="s">
        <v>679</v>
      </c>
      <c r="G851" s="871">
        <f>H851+I851</f>
        <v>0</v>
      </c>
      <c r="H851" s="871">
        <f>H853+H854</f>
        <v>0</v>
      </c>
      <c r="I851" s="871">
        <f>I853+I854</f>
        <v>0</v>
      </c>
    </row>
    <row r="852" spans="1:9" s="637" customFormat="1" ht="36.75" hidden="1" outlineLevel="1" thickBot="1" x14ac:dyDescent="0.3">
      <c r="A852" s="798"/>
      <c r="B852" s="799"/>
      <c r="C852" s="822"/>
      <c r="D852" s="823"/>
      <c r="E852" s="802" t="s">
        <v>12</v>
      </c>
      <c r="F852" s="803"/>
      <c r="G852" s="871"/>
      <c r="H852" s="871"/>
      <c r="I852" s="871"/>
    </row>
    <row r="853" spans="1:9" s="637" customFormat="1" ht="16.5" hidden="1" outlineLevel="1" thickBot="1" x14ac:dyDescent="0.3">
      <c r="A853" s="798"/>
      <c r="B853" s="799"/>
      <c r="C853" s="822"/>
      <c r="D853" s="823"/>
      <c r="E853" s="802" t="s">
        <v>13</v>
      </c>
      <c r="F853" s="803"/>
      <c r="G853" s="871">
        <f>H853+I853</f>
        <v>0</v>
      </c>
      <c r="H853" s="871"/>
      <c r="I853" s="871"/>
    </row>
    <row r="854" spans="1:9" s="637" customFormat="1" ht="16.5" hidden="1" outlineLevel="1" thickBot="1" x14ac:dyDescent="0.3">
      <c r="A854" s="798"/>
      <c r="B854" s="799"/>
      <c r="C854" s="822"/>
      <c r="D854" s="823"/>
      <c r="E854" s="802" t="s">
        <v>13</v>
      </c>
      <c r="F854" s="803"/>
      <c r="G854" s="871">
        <f>H854+I854</f>
        <v>0</v>
      </c>
      <c r="H854" s="871"/>
      <c r="I854" s="871"/>
    </row>
    <row r="855" spans="1:9" s="637" customFormat="1" ht="16.5" hidden="1" outlineLevel="1" thickBot="1" x14ac:dyDescent="0.3">
      <c r="A855" s="798">
        <v>3050</v>
      </c>
      <c r="B855" s="849" t="s">
        <v>99</v>
      </c>
      <c r="C855" s="825">
        <v>5</v>
      </c>
      <c r="D855" s="826">
        <v>0</v>
      </c>
      <c r="E855" s="827" t="s">
        <v>680</v>
      </c>
      <c r="F855" s="829" t="s">
        <v>681</v>
      </c>
      <c r="G855" s="871">
        <f>H855+I855</f>
        <v>0</v>
      </c>
      <c r="H855" s="871">
        <f>H857</f>
        <v>0</v>
      </c>
      <c r="I855" s="871">
        <f>I857</f>
        <v>0</v>
      </c>
    </row>
    <row r="856" spans="1:9" s="639" customFormat="1" ht="10.5" hidden="1" customHeight="1" outlineLevel="1" thickBot="1" x14ac:dyDescent="0.3">
      <c r="A856" s="798"/>
      <c r="B856" s="824"/>
      <c r="C856" s="825"/>
      <c r="D856" s="826"/>
      <c r="E856" s="802" t="s">
        <v>807</v>
      </c>
      <c r="F856" s="829"/>
      <c r="G856" s="871"/>
      <c r="H856" s="871"/>
      <c r="I856" s="871"/>
    </row>
    <row r="857" spans="1:9" s="637" customFormat="1" ht="16.5" hidden="1" outlineLevel="1" thickBot="1" x14ac:dyDescent="0.3">
      <c r="A857" s="798">
        <v>3051</v>
      </c>
      <c r="B857" s="851" t="s">
        <v>99</v>
      </c>
      <c r="C857" s="822">
        <v>5</v>
      </c>
      <c r="D857" s="823">
        <v>1</v>
      </c>
      <c r="E857" s="802" t="s">
        <v>680</v>
      </c>
      <c r="F857" s="835" t="s">
        <v>681</v>
      </c>
      <c r="G857" s="871">
        <f>H857+I857</f>
        <v>0</v>
      </c>
      <c r="H857" s="871">
        <f>H859+H860</f>
        <v>0</v>
      </c>
      <c r="I857" s="871">
        <f>I859+I860</f>
        <v>0</v>
      </c>
    </row>
    <row r="858" spans="1:9" s="637" customFormat="1" ht="36.75" hidden="1" outlineLevel="1" thickBot="1" x14ac:dyDescent="0.3">
      <c r="A858" s="798"/>
      <c r="B858" s="799"/>
      <c r="C858" s="822"/>
      <c r="D858" s="823"/>
      <c r="E858" s="802" t="s">
        <v>12</v>
      </c>
      <c r="F858" s="803"/>
      <c r="G858" s="871"/>
      <c r="H858" s="871"/>
      <c r="I858" s="871"/>
    </row>
    <row r="859" spans="1:9" s="637" customFormat="1" ht="16.5" hidden="1" outlineLevel="1" thickBot="1" x14ac:dyDescent="0.3">
      <c r="A859" s="798"/>
      <c r="B859" s="799"/>
      <c r="C859" s="822"/>
      <c r="D859" s="823"/>
      <c r="E859" s="802" t="s">
        <v>13</v>
      </c>
      <c r="F859" s="803"/>
      <c r="G859" s="871">
        <f>H859+I859</f>
        <v>0</v>
      </c>
      <c r="H859" s="871"/>
      <c r="I859" s="871"/>
    </row>
    <row r="860" spans="1:9" s="637" customFormat="1" ht="16.5" hidden="1" outlineLevel="1" thickBot="1" x14ac:dyDescent="0.3">
      <c r="A860" s="798"/>
      <c r="B860" s="799"/>
      <c r="C860" s="822"/>
      <c r="D860" s="823"/>
      <c r="E860" s="802" t="s">
        <v>13</v>
      </c>
      <c r="F860" s="803"/>
      <c r="G860" s="871">
        <f>H860+I860</f>
        <v>0</v>
      </c>
      <c r="H860" s="871"/>
      <c r="I860" s="871"/>
    </row>
    <row r="861" spans="1:9" s="637" customFormat="1" ht="16.5" hidden="1" outlineLevel="1" thickBot="1" x14ac:dyDescent="0.3">
      <c r="A861" s="798">
        <v>3060</v>
      </c>
      <c r="B861" s="849" t="s">
        <v>99</v>
      </c>
      <c r="C861" s="825">
        <v>6</v>
      </c>
      <c r="D861" s="826">
        <v>0</v>
      </c>
      <c r="E861" s="827" t="s">
        <v>682</v>
      </c>
      <c r="F861" s="829" t="s">
        <v>683</v>
      </c>
      <c r="G861" s="871">
        <f>H861+I861</f>
        <v>0</v>
      </c>
      <c r="H861" s="871">
        <f>H863</f>
        <v>0</v>
      </c>
      <c r="I861" s="871">
        <f>I863</f>
        <v>0</v>
      </c>
    </row>
    <row r="862" spans="1:9" s="639" customFormat="1" ht="10.5" hidden="1" customHeight="1" outlineLevel="1" thickBot="1" x14ac:dyDescent="0.3">
      <c r="A862" s="798"/>
      <c r="B862" s="824"/>
      <c r="C862" s="825"/>
      <c r="D862" s="826"/>
      <c r="E862" s="802" t="s">
        <v>807</v>
      </c>
      <c r="F862" s="829"/>
      <c r="G862" s="871"/>
      <c r="H862" s="871"/>
      <c r="I862" s="871"/>
    </row>
    <row r="863" spans="1:9" s="637" customFormat="1" ht="16.5" hidden="1" outlineLevel="1" thickBot="1" x14ac:dyDescent="0.3">
      <c r="A863" s="798">
        <v>3061</v>
      </c>
      <c r="B863" s="851" t="s">
        <v>99</v>
      </c>
      <c r="C863" s="822">
        <v>6</v>
      </c>
      <c r="D863" s="823">
        <v>1</v>
      </c>
      <c r="E863" s="802" t="s">
        <v>682</v>
      </c>
      <c r="F863" s="835" t="s">
        <v>683</v>
      </c>
      <c r="G863" s="871">
        <f>H863+I863</f>
        <v>0</v>
      </c>
      <c r="H863" s="871">
        <f>H865+H866</f>
        <v>0</v>
      </c>
      <c r="I863" s="871">
        <f>I865+I866</f>
        <v>0</v>
      </c>
    </row>
    <row r="864" spans="1:9" s="637" customFormat="1" ht="36.75" hidden="1" outlineLevel="1" thickBot="1" x14ac:dyDescent="0.3">
      <c r="A864" s="798"/>
      <c r="B864" s="799"/>
      <c r="C864" s="822"/>
      <c r="D864" s="823"/>
      <c r="E864" s="802" t="s">
        <v>12</v>
      </c>
      <c r="F864" s="803"/>
      <c r="G864" s="871"/>
      <c r="H864" s="871"/>
      <c r="I864" s="871"/>
    </row>
    <row r="865" spans="1:9" s="637" customFormat="1" ht="16.5" hidden="1" outlineLevel="1" thickBot="1" x14ac:dyDescent="0.3">
      <c r="A865" s="798"/>
      <c r="B865" s="799"/>
      <c r="C865" s="822"/>
      <c r="D865" s="823"/>
      <c r="E865" s="802" t="s">
        <v>13</v>
      </c>
      <c r="F865" s="803"/>
      <c r="G865" s="871">
        <f>H865+I865</f>
        <v>0</v>
      </c>
      <c r="H865" s="871"/>
      <c r="I865" s="871"/>
    </row>
    <row r="866" spans="1:9" s="637" customFormat="1" ht="16.5" hidden="1" outlineLevel="1" thickBot="1" x14ac:dyDescent="0.3">
      <c r="A866" s="798"/>
      <c r="B866" s="799"/>
      <c r="C866" s="822"/>
      <c r="D866" s="823"/>
      <c r="E866" s="802" t="s">
        <v>13</v>
      </c>
      <c r="F866" s="803"/>
      <c r="G866" s="871">
        <f>H866+I866</f>
        <v>0</v>
      </c>
      <c r="H866" s="871"/>
      <c r="I866" s="871"/>
    </row>
    <row r="867" spans="1:9" s="637" customFormat="1" ht="29.25" hidden="1" outlineLevel="1" thickBot="1" x14ac:dyDescent="0.3">
      <c r="A867" s="798">
        <v>3070</v>
      </c>
      <c r="B867" s="849" t="s">
        <v>99</v>
      </c>
      <c r="C867" s="825">
        <v>7</v>
      </c>
      <c r="D867" s="826">
        <v>0</v>
      </c>
      <c r="E867" s="827" t="s">
        <v>684</v>
      </c>
      <c r="F867" s="829" t="s">
        <v>685</v>
      </c>
      <c r="G867" s="871">
        <f>H867+I867</f>
        <v>0</v>
      </c>
      <c r="H867" s="871">
        <f>H869</f>
        <v>0</v>
      </c>
      <c r="I867" s="871">
        <f>I869</f>
        <v>0</v>
      </c>
    </row>
    <row r="868" spans="1:9" s="639" customFormat="1" ht="20.25" hidden="1" customHeight="1" outlineLevel="1" thickBot="1" x14ac:dyDescent="0.3">
      <c r="A868" s="798"/>
      <c r="B868" s="824"/>
      <c r="C868" s="825"/>
      <c r="D868" s="826"/>
      <c r="E868" s="802" t="s">
        <v>807</v>
      </c>
      <c r="F868" s="829"/>
      <c r="G868" s="871"/>
      <c r="H868" s="871"/>
      <c r="I868" s="871"/>
    </row>
    <row r="869" spans="1:9" s="637" customFormat="1" ht="14.25" customHeight="1" outlineLevel="1" thickBot="1" x14ac:dyDescent="0.3">
      <c r="A869" s="798">
        <v>3071</v>
      </c>
      <c r="B869" s="851" t="s">
        <v>99</v>
      </c>
      <c r="C869" s="822">
        <v>7</v>
      </c>
      <c r="D869" s="823">
        <v>1</v>
      </c>
      <c r="E869" s="802" t="s">
        <v>684</v>
      </c>
      <c r="F869" s="835" t="s">
        <v>687</v>
      </c>
      <c r="G869" s="871">
        <f>H869+I869</f>
        <v>0</v>
      </c>
      <c r="H869" s="871">
        <f>H871+H872</f>
        <v>0</v>
      </c>
      <c r="I869" s="871">
        <f>I871+I872</f>
        <v>0</v>
      </c>
    </row>
    <row r="870" spans="1:9" s="637" customFormat="1" ht="15" customHeight="1" outlineLevel="1" thickBot="1" x14ac:dyDescent="0.3">
      <c r="A870" s="798"/>
      <c r="B870" s="799"/>
      <c r="C870" s="822"/>
      <c r="D870" s="823"/>
      <c r="E870" s="802" t="s">
        <v>12</v>
      </c>
      <c r="F870" s="803"/>
      <c r="G870" s="871"/>
      <c r="H870" s="871"/>
      <c r="I870" s="871"/>
    </row>
    <row r="871" spans="1:9" s="637" customFormat="1" ht="17.25" customHeight="1" outlineLevel="1" thickBot="1" x14ac:dyDescent="0.3">
      <c r="A871" s="798"/>
      <c r="B871" s="799"/>
      <c r="C871" s="822"/>
      <c r="D871" s="823"/>
      <c r="E871" s="802" t="s">
        <v>13</v>
      </c>
      <c r="F871" s="803"/>
      <c r="G871" s="871">
        <f>H871+I871</f>
        <v>0</v>
      </c>
      <c r="H871" s="871"/>
      <c r="I871" s="871"/>
    </row>
    <row r="872" spans="1:9" s="637" customFormat="1" ht="18" customHeight="1" outlineLevel="1" thickBot="1" x14ac:dyDescent="0.3">
      <c r="A872" s="798"/>
      <c r="B872" s="799"/>
      <c r="C872" s="822"/>
      <c r="D872" s="823"/>
      <c r="E872" s="802" t="s">
        <v>13</v>
      </c>
      <c r="F872" s="803"/>
      <c r="G872" s="871">
        <f>H872+I872</f>
        <v>0</v>
      </c>
      <c r="H872" s="871"/>
      <c r="I872" s="871"/>
    </row>
    <row r="873" spans="1:9" s="637" customFormat="1" ht="13.5" customHeight="1" outlineLevel="1" thickBot="1" x14ac:dyDescent="0.3">
      <c r="A873" s="798">
        <v>3080</v>
      </c>
      <c r="B873" s="849" t="s">
        <v>99</v>
      </c>
      <c r="C873" s="825">
        <v>8</v>
      </c>
      <c r="D873" s="826">
        <v>0</v>
      </c>
      <c r="E873" s="827" t="s">
        <v>688</v>
      </c>
      <c r="F873" s="829" t="s">
        <v>689</v>
      </c>
      <c r="G873" s="871">
        <f>H873+I873</f>
        <v>0</v>
      </c>
      <c r="H873" s="871">
        <f>H875</f>
        <v>0</v>
      </c>
      <c r="I873" s="871">
        <f>I875</f>
        <v>0</v>
      </c>
    </row>
    <row r="874" spans="1:9" s="639" customFormat="1" ht="14.25" customHeight="1" outlineLevel="1" thickBot="1" x14ac:dyDescent="0.3">
      <c r="A874" s="798"/>
      <c r="B874" s="824"/>
      <c r="C874" s="825"/>
      <c r="D874" s="826"/>
      <c r="E874" s="802" t="s">
        <v>807</v>
      </c>
      <c r="F874" s="829"/>
      <c r="G874" s="871"/>
      <c r="H874" s="871"/>
      <c r="I874" s="871"/>
    </row>
    <row r="875" spans="1:9" s="637" customFormat="1" ht="13.5" customHeight="1" outlineLevel="1" thickBot="1" x14ac:dyDescent="0.3">
      <c r="A875" s="798">
        <v>3081</v>
      </c>
      <c r="B875" s="851" t="s">
        <v>99</v>
      </c>
      <c r="C875" s="822">
        <v>8</v>
      </c>
      <c r="D875" s="823">
        <v>1</v>
      </c>
      <c r="E875" s="802" t="s">
        <v>688</v>
      </c>
      <c r="F875" s="835" t="s">
        <v>690</v>
      </c>
      <c r="G875" s="871">
        <f>H875+I875</f>
        <v>0</v>
      </c>
      <c r="H875" s="871"/>
      <c r="I875" s="871">
        <f>I877</f>
        <v>0</v>
      </c>
    </row>
    <row r="876" spans="1:9" s="639" customFormat="1" ht="15.75" customHeight="1" outlineLevel="1" thickBot="1" x14ac:dyDescent="0.3">
      <c r="A876" s="798"/>
      <c r="B876" s="824"/>
      <c r="C876" s="825"/>
      <c r="D876" s="826"/>
      <c r="E876" s="802" t="s">
        <v>807</v>
      </c>
      <c r="F876" s="829"/>
      <c r="G876" s="871"/>
      <c r="H876" s="871"/>
      <c r="I876" s="871"/>
    </row>
    <row r="877" spans="1:9" s="637" customFormat="1" ht="29.25" thickBot="1" x14ac:dyDescent="0.3">
      <c r="A877" s="798">
        <v>3070</v>
      </c>
      <c r="B877" s="849" t="s">
        <v>99</v>
      </c>
      <c r="C877" s="825">
        <v>7</v>
      </c>
      <c r="D877" s="826">
        <v>0</v>
      </c>
      <c r="E877" s="827" t="s">
        <v>293</v>
      </c>
      <c r="F877" s="829" t="s">
        <v>692</v>
      </c>
      <c r="G877" s="706">
        <f>H877+I877</f>
        <v>25000</v>
      </c>
      <c r="H877" s="706">
        <f>H879+H883</f>
        <v>25000</v>
      </c>
      <c r="I877" s="872">
        <f>I879+I883</f>
        <v>0</v>
      </c>
    </row>
    <row r="878" spans="1:9" s="639" customFormat="1" ht="9.75" customHeight="1" thickBot="1" x14ac:dyDescent="0.3">
      <c r="A878" s="798"/>
      <c r="B878" s="824"/>
      <c r="C878" s="825"/>
      <c r="D878" s="826"/>
      <c r="E878" s="802" t="s">
        <v>807</v>
      </c>
      <c r="F878" s="829"/>
      <c r="G878" s="872"/>
      <c r="H878" s="872"/>
      <c r="I878" s="872"/>
    </row>
    <row r="879" spans="1:9" s="637" customFormat="1" ht="17.25" hidden="1" customHeight="1" thickBot="1" x14ac:dyDescent="0.3">
      <c r="A879" s="873">
        <v>3091</v>
      </c>
      <c r="B879" s="851" t="s">
        <v>99</v>
      </c>
      <c r="C879" s="874">
        <v>9</v>
      </c>
      <c r="D879" s="875">
        <v>1</v>
      </c>
      <c r="E879" s="876" t="s">
        <v>691</v>
      </c>
      <c r="F879" s="877" t="s">
        <v>693</v>
      </c>
      <c r="G879" s="872">
        <f>H879+I879</f>
        <v>0</v>
      </c>
      <c r="H879" s="872">
        <f>H881+H882</f>
        <v>0</v>
      </c>
      <c r="I879" s="872">
        <f>I881+I882</f>
        <v>0</v>
      </c>
    </row>
    <row r="880" spans="1:9" s="637" customFormat="1" ht="36.75" hidden="1" thickBot="1" x14ac:dyDescent="0.3">
      <c r="A880" s="798"/>
      <c r="B880" s="799"/>
      <c r="C880" s="822"/>
      <c r="D880" s="823"/>
      <c r="E880" s="802" t="s">
        <v>12</v>
      </c>
      <c r="F880" s="803"/>
      <c r="G880" s="872"/>
      <c r="H880" s="872"/>
      <c r="I880" s="872"/>
    </row>
    <row r="881" spans="1:13" s="637" customFormat="1" ht="16.5" hidden="1" thickBot="1" x14ac:dyDescent="0.3">
      <c r="A881" s="798"/>
      <c r="B881" s="799"/>
      <c r="C881" s="822"/>
      <c r="D881" s="823"/>
      <c r="E881" s="802" t="s">
        <v>13</v>
      </c>
      <c r="F881" s="803"/>
      <c r="G881" s="872">
        <f>H881+I881</f>
        <v>0</v>
      </c>
      <c r="H881" s="872"/>
      <c r="I881" s="872"/>
    </row>
    <row r="882" spans="1:13" s="637" customFormat="1" ht="16.5" hidden="1" thickBot="1" x14ac:dyDescent="0.3">
      <c r="A882" s="798"/>
      <c r="B882" s="799"/>
      <c r="C882" s="822"/>
      <c r="D882" s="823"/>
      <c r="E882" s="802" t="s">
        <v>13</v>
      </c>
      <c r="F882" s="803"/>
      <c r="G882" s="872">
        <f>H882+I882</f>
        <v>0</v>
      </c>
      <c r="H882" s="872"/>
      <c r="I882" s="872"/>
    </row>
    <row r="883" spans="1:13" s="637" customFormat="1" ht="30" customHeight="1" thickBot="1" x14ac:dyDescent="0.3">
      <c r="A883" s="873">
        <v>3071</v>
      </c>
      <c r="B883" s="851" t="s">
        <v>99</v>
      </c>
      <c r="C883" s="874">
        <v>7</v>
      </c>
      <c r="D883" s="875">
        <v>1</v>
      </c>
      <c r="E883" s="878" t="s">
        <v>293</v>
      </c>
      <c r="F883" s="877"/>
      <c r="G883" s="706">
        <f>H883+I883</f>
        <v>25000</v>
      </c>
      <c r="H883" s="706">
        <f>H885+H886+H887</f>
        <v>25000</v>
      </c>
      <c r="I883" s="706">
        <f>I885+I886</f>
        <v>0</v>
      </c>
    </row>
    <row r="884" spans="1:13" s="637" customFormat="1" ht="36.75" thickBot="1" x14ac:dyDescent="0.3">
      <c r="A884" s="798"/>
      <c r="B884" s="799"/>
      <c r="C884" s="822"/>
      <c r="D884" s="823"/>
      <c r="E884" s="802" t="s">
        <v>12</v>
      </c>
      <c r="F884" s="803"/>
      <c r="G884" s="871"/>
      <c r="H884" s="871"/>
      <c r="I884" s="871"/>
      <c r="M884" s="634"/>
    </row>
    <row r="885" spans="1:13" s="637" customFormat="1" ht="26.25" customHeight="1" thickBot="1" x14ac:dyDescent="0.3">
      <c r="A885" s="798"/>
      <c r="B885" s="799"/>
      <c r="C885" s="822"/>
      <c r="D885" s="823"/>
      <c r="E885" s="802">
        <v>4729</v>
      </c>
      <c r="F885" s="803"/>
      <c r="G885" s="706">
        <f>H885+I885</f>
        <v>25000</v>
      </c>
      <c r="H885" s="706">
        <v>25000</v>
      </c>
      <c r="I885" s="872"/>
      <c r="M885" s="634"/>
    </row>
    <row r="886" spans="1:13" s="637" customFormat="1" ht="23.25" hidden="1" customHeight="1" thickBot="1" x14ac:dyDescent="0.3">
      <c r="A886" s="798"/>
      <c r="B886" s="799"/>
      <c r="C886" s="822"/>
      <c r="D886" s="823"/>
      <c r="E886" s="802" t="s">
        <v>973</v>
      </c>
      <c r="F886" s="803"/>
      <c r="G886" s="706">
        <f>H886+I886</f>
        <v>0</v>
      </c>
      <c r="H886" s="706"/>
      <c r="I886" s="872"/>
      <c r="M886" s="634"/>
    </row>
    <row r="887" spans="1:13" s="637" customFormat="1" ht="23.25" hidden="1" customHeight="1" thickBot="1" x14ac:dyDescent="0.3">
      <c r="A887" s="873"/>
      <c r="B887" s="799"/>
      <c r="C887" s="822"/>
      <c r="D887" s="823"/>
      <c r="E887" s="802">
        <v>4727</v>
      </c>
      <c r="F887" s="803"/>
      <c r="G887" s="706">
        <f>H887+I887</f>
        <v>0</v>
      </c>
      <c r="H887" s="706"/>
      <c r="I887" s="872"/>
      <c r="M887" s="634"/>
    </row>
    <row r="888" spans="1:13" s="842" customFormat="1" ht="32.25" customHeight="1" thickBot="1" x14ac:dyDescent="0.25">
      <c r="A888" s="879">
        <v>3100</v>
      </c>
      <c r="B888" s="880" t="s">
        <v>100</v>
      </c>
      <c r="C888" s="880">
        <v>0</v>
      </c>
      <c r="D888" s="881">
        <v>0</v>
      </c>
      <c r="E888" s="882" t="s">
        <v>876</v>
      </c>
      <c r="F888" s="883"/>
      <c r="G888" s="621"/>
      <c r="H888" s="706">
        <f>H890</f>
        <v>515000</v>
      </c>
      <c r="I888" s="871">
        <f>I890</f>
        <v>0</v>
      </c>
      <c r="M888" s="630"/>
    </row>
    <row r="889" spans="1:13" s="637" customFormat="1" ht="15" customHeight="1" thickBot="1" x14ac:dyDescent="0.3">
      <c r="A889" s="873"/>
      <c r="B889" s="824"/>
      <c r="C889" s="844"/>
      <c r="D889" s="845"/>
      <c r="E889" s="802" t="s">
        <v>806</v>
      </c>
      <c r="F889" s="846"/>
      <c r="G889" s="871"/>
      <c r="H889" s="871"/>
      <c r="I889" s="871"/>
      <c r="M889" s="634"/>
    </row>
    <row r="890" spans="1:13" s="637" customFormat="1" ht="21.75" customHeight="1" thickBot="1" x14ac:dyDescent="0.3">
      <c r="A890" s="873">
        <v>3110</v>
      </c>
      <c r="B890" s="884" t="s">
        <v>100</v>
      </c>
      <c r="C890" s="884">
        <v>1</v>
      </c>
      <c r="D890" s="885">
        <v>0</v>
      </c>
      <c r="E890" s="868" t="s">
        <v>736</v>
      </c>
      <c r="F890" s="835"/>
      <c r="G890" s="706"/>
      <c r="H890" s="706">
        <f>H892</f>
        <v>515000</v>
      </c>
      <c r="I890" s="706">
        <f>I892</f>
        <v>0</v>
      </c>
      <c r="M890" s="634"/>
    </row>
    <row r="891" spans="1:13" s="639" customFormat="1" ht="16.5" customHeight="1" thickBot="1" x14ac:dyDescent="0.3">
      <c r="A891" s="873"/>
      <c r="B891" s="824"/>
      <c r="C891" s="825"/>
      <c r="D891" s="826"/>
      <c r="E891" s="802" t="s">
        <v>807</v>
      </c>
      <c r="F891" s="829"/>
      <c r="G891" s="706"/>
      <c r="H891" s="706"/>
      <c r="I891" s="706"/>
    </row>
    <row r="892" spans="1:13" s="637" customFormat="1" ht="16.5" thickBot="1" x14ac:dyDescent="0.3">
      <c r="A892" s="886">
        <v>3112</v>
      </c>
      <c r="B892" s="887" t="s">
        <v>100</v>
      </c>
      <c r="C892" s="887">
        <v>1</v>
      </c>
      <c r="D892" s="888">
        <v>2</v>
      </c>
      <c r="E892" s="889" t="s">
        <v>737</v>
      </c>
      <c r="F892" s="890"/>
      <c r="G892" s="706"/>
      <c r="H892" s="706">
        <f>SUM(H894:H895)</f>
        <v>515000</v>
      </c>
      <c r="I892" s="706">
        <f>SUM(I894:I895)</f>
        <v>0</v>
      </c>
    </row>
    <row r="893" spans="1:13" s="637" customFormat="1" ht="24.75" customHeight="1" thickBot="1" x14ac:dyDescent="0.3">
      <c r="A893" s="798"/>
      <c r="B893" s="799"/>
      <c r="C893" s="822"/>
      <c r="D893" s="823"/>
      <c r="E893" s="802" t="s">
        <v>12</v>
      </c>
      <c r="F893" s="803"/>
      <c r="G893" s="706"/>
      <c r="H893" s="706"/>
      <c r="I893" s="706"/>
    </row>
    <row r="894" spans="1:13" s="637" customFormat="1" ht="15" customHeight="1" thickBot="1" x14ac:dyDescent="0.3">
      <c r="A894" s="798"/>
      <c r="B894" s="799"/>
      <c r="C894" s="822"/>
      <c r="D894" s="823"/>
      <c r="E894" s="802">
        <v>4891</v>
      </c>
      <c r="F894" s="803"/>
      <c r="G894" s="706"/>
      <c r="H894" s="706">
        <f>Sheet1!F141</f>
        <v>515000</v>
      </c>
      <c r="I894" s="706"/>
    </row>
    <row r="895" spans="1:13" s="637" customFormat="1" ht="16.5" hidden="1" thickBot="1" x14ac:dyDescent="0.3">
      <c r="A895" s="798"/>
      <c r="B895" s="799"/>
      <c r="C895" s="822"/>
      <c r="D895" s="823"/>
      <c r="E895" s="802" t="s">
        <v>13</v>
      </c>
      <c r="F895" s="803"/>
      <c r="G895" s="871">
        <f>H895+I895</f>
        <v>0</v>
      </c>
      <c r="H895" s="621"/>
      <c r="I895" s="621"/>
    </row>
    <row r="896" spans="1:13" s="637" customFormat="1" x14ac:dyDescent="0.25">
      <c r="A896" s="891"/>
      <c r="B896" s="892"/>
      <c r="C896" s="893"/>
      <c r="D896" s="894"/>
      <c r="E896" s="895"/>
      <c r="F896" s="896"/>
    </row>
    <row r="897" spans="2:7" x14ac:dyDescent="0.25">
      <c r="B897" s="603"/>
      <c r="C897" s="600"/>
      <c r="D897" s="601"/>
    </row>
    <row r="898" spans="2:7" x14ac:dyDescent="0.25">
      <c r="B898" s="603"/>
      <c r="C898" s="600"/>
      <c r="D898" s="601"/>
      <c r="E898" s="81"/>
    </row>
    <row r="899" spans="2:7" x14ac:dyDescent="0.25">
      <c r="B899" s="603"/>
      <c r="C899" s="604"/>
      <c r="D899" s="605"/>
    </row>
    <row r="907" spans="2:7" ht="28.5" customHeight="1" x14ac:dyDescent="0.25">
      <c r="E907" s="969"/>
      <c r="F907" s="969"/>
      <c r="G907" s="969"/>
    </row>
  </sheetData>
  <mergeCells count="12">
    <mergeCell ref="H5:I5"/>
    <mergeCell ref="E907:G907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Anahit</cp:lastModifiedBy>
  <cp:lastPrinted>2025-10-14T06:15:05Z</cp:lastPrinted>
  <dcterms:created xsi:type="dcterms:W3CDTF">1996-10-14T23:33:28Z</dcterms:created>
  <dcterms:modified xsi:type="dcterms:W3CDTF">2025-10-20T05:48:37Z</dcterms:modified>
</cp:coreProperties>
</file>