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RCUYT\Desktop\տպել ավագանու նիստի համար\"/>
    </mc:Choice>
  </mc:AlternateContent>
  <xr:revisionPtr revIDLastSave="0" documentId="13_ncr:1_{E8E5257F-40EE-4817-AAEF-58B4D64992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1" i="1" l="1"/>
  <c r="G99" i="1"/>
  <c r="F99" i="1"/>
  <c r="G98" i="1"/>
  <c r="D98" i="1"/>
  <c r="F98" i="1" s="1"/>
  <c r="G97" i="1"/>
  <c r="D97" i="1"/>
  <c r="F97" i="1" s="1"/>
  <c r="G96" i="1"/>
  <c r="F96" i="1"/>
  <c r="D96" i="1"/>
  <c r="G95" i="1"/>
  <c r="D95" i="1"/>
  <c r="F95" i="1" s="1"/>
  <c r="G94" i="1"/>
  <c r="D94" i="1"/>
  <c r="F94" i="1" s="1"/>
  <c r="G93" i="1"/>
  <c r="D93" i="1"/>
  <c r="F93" i="1" s="1"/>
  <c r="G92" i="1"/>
  <c r="F92" i="1"/>
  <c r="D92" i="1"/>
  <c r="G91" i="1"/>
  <c r="D91" i="1"/>
  <c r="F91" i="1" s="1"/>
  <c r="G90" i="1"/>
  <c r="D90" i="1"/>
  <c r="F90" i="1" s="1"/>
  <c r="G89" i="1"/>
  <c r="E89" i="1"/>
  <c r="C89" i="1"/>
  <c r="C101" i="1" s="1"/>
  <c r="G101" i="1" s="1"/>
  <c r="G88" i="1"/>
  <c r="D88" i="1"/>
  <c r="F88" i="1" s="1"/>
  <c r="G87" i="1"/>
  <c r="D87" i="1"/>
  <c r="F87" i="1" s="1"/>
  <c r="G86" i="1"/>
  <c r="F86" i="1"/>
  <c r="D86" i="1"/>
  <c r="C82" i="1"/>
  <c r="G80" i="1"/>
  <c r="F80" i="1"/>
  <c r="E79" i="1"/>
  <c r="F79" i="1" s="1"/>
  <c r="D79" i="1"/>
  <c r="D82" i="1" s="1"/>
  <c r="C79" i="1"/>
  <c r="G78" i="1"/>
  <c r="D78" i="1"/>
  <c r="F78" i="1" s="1"/>
  <c r="G77" i="1"/>
  <c r="D77" i="1"/>
  <c r="F77" i="1" s="1"/>
  <c r="G76" i="1"/>
  <c r="D76" i="1"/>
  <c r="F76" i="1" s="1"/>
  <c r="D75" i="1"/>
  <c r="G74" i="1"/>
  <c r="D74" i="1"/>
  <c r="F74" i="1" s="1"/>
  <c r="G73" i="1"/>
  <c r="F73" i="1"/>
  <c r="D73" i="1"/>
  <c r="G72" i="1"/>
  <c r="D72" i="1"/>
  <c r="F72" i="1" s="1"/>
  <c r="G71" i="1"/>
  <c r="D71" i="1"/>
  <c r="F71" i="1" s="1"/>
  <c r="G70" i="1"/>
  <c r="D70" i="1"/>
  <c r="F70" i="1" s="1"/>
  <c r="G68" i="1"/>
  <c r="D68" i="1"/>
  <c r="F68" i="1" s="1"/>
  <c r="D67" i="1"/>
  <c r="F67" i="1" s="1"/>
  <c r="G66" i="1"/>
  <c r="D66" i="1"/>
  <c r="F66" i="1" s="1"/>
  <c r="G65" i="1"/>
  <c r="D65" i="1"/>
  <c r="F65" i="1" s="1"/>
  <c r="E64" i="1"/>
  <c r="G64" i="1" s="1"/>
  <c r="C64" i="1"/>
  <c r="D64" i="1" s="1"/>
  <c r="G63" i="1"/>
  <c r="D63" i="1"/>
  <c r="G62" i="1"/>
  <c r="D62" i="1"/>
  <c r="F62" i="1" s="1"/>
  <c r="G61" i="1"/>
  <c r="D61" i="1"/>
  <c r="F61" i="1" s="1"/>
  <c r="G60" i="1"/>
  <c r="D60" i="1"/>
  <c r="F60" i="1" s="1"/>
  <c r="G59" i="1"/>
  <c r="F59" i="1"/>
  <c r="D59" i="1"/>
  <c r="G58" i="1"/>
  <c r="D58" i="1"/>
  <c r="F58" i="1" s="1"/>
  <c r="G57" i="1"/>
  <c r="D57" i="1"/>
  <c r="F57" i="1" s="1"/>
  <c r="G56" i="1"/>
  <c r="D56" i="1"/>
  <c r="F56" i="1" s="1"/>
  <c r="G55" i="1"/>
  <c r="F55" i="1"/>
  <c r="D55" i="1"/>
  <c r="G54" i="1"/>
  <c r="D54" i="1"/>
  <c r="F54" i="1" s="1"/>
  <c r="G53" i="1"/>
  <c r="D53" i="1"/>
  <c r="F53" i="1" s="1"/>
  <c r="G52" i="1"/>
  <c r="D52" i="1"/>
  <c r="F52" i="1" s="1"/>
  <c r="G51" i="1"/>
  <c r="F51" i="1"/>
  <c r="D51" i="1"/>
  <c r="G50" i="1"/>
  <c r="D50" i="1"/>
  <c r="F50" i="1" s="1"/>
  <c r="G49" i="1"/>
  <c r="D49" i="1"/>
  <c r="F49" i="1" s="1"/>
  <c r="G48" i="1"/>
  <c r="D48" i="1"/>
  <c r="F48" i="1" s="1"/>
  <c r="G47" i="1"/>
  <c r="F47" i="1"/>
  <c r="D47" i="1"/>
  <c r="G46" i="1"/>
  <c r="D46" i="1"/>
  <c r="F46" i="1" s="1"/>
  <c r="G45" i="1"/>
  <c r="D45" i="1"/>
  <c r="F45" i="1" s="1"/>
  <c r="G44" i="1"/>
  <c r="D44" i="1"/>
  <c r="F44" i="1" s="1"/>
  <c r="G43" i="1"/>
  <c r="F43" i="1"/>
  <c r="G42" i="1"/>
  <c r="D42" i="1"/>
  <c r="F42" i="1" s="1"/>
  <c r="G41" i="1"/>
  <c r="D41" i="1"/>
  <c r="F41" i="1" s="1"/>
  <c r="G40" i="1"/>
  <c r="D40" i="1"/>
  <c r="F40" i="1" s="1"/>
  <c r="G39" i="1"/>
  <c r="D39" i="1"/>
  <c r="F39" i="1" s="1"/>
  <c r="G38" i="1"/>
  <c r="D38" i="1"/>
  <c r="F38" i="1" s="1"/>
  <c r="D37" i="1"/>
  <c r="E36" i="1"/>
  <c r="G36" i="1" s="1"/>
  <c r="C36" i="1"/>
  <c r="C69" i="1" s="1"/>
  <c r="E35" i="1"/>
  <c r="E69" i="1" s="1"/>
  <c r="C35" i="1"/>
  <c r="D35" i="1" s="1"/>
  <c r="G30" i="1"/>
  <c r="F30" i="1"/>
  <c r="G27" i="1"/>
  <c r="E24" i="1"/>
  <c r="C23" i="1"/>
  <c r="G22" i="1"/>
  <c r="D22" i="1"/>
  <c r="F22" i="1" s="1"/>
  <c r="G21" i="1"/>
  <c r="D21" i="1"/>
  <c r="G20" i="1"/>
  <c r="F20" i="1"/>
  <c r="D20" i="1"/>
  <c r="E19" i="1"/>
  <c r="G19" i="1" s="1"/>
  <c r="D19" i="1"/>
  <c r="G18" i="1"/>
  <c r="D18" i="1"/>
  <c r="D23" i="1" s="1"/>
  <c r="E16" i="1"/>
  <c r="G16" i="1" s="1"/>
  <c r="D16" i="1"/>
  <c r="G15" i="1"/>
  <c r="D15" i="1"/>
  <c r="F15" i="1" s="1"/>
  <c r="G14" i="1"/>
  <c r="D14" i="1"/>
  <c r="F14" i="1" s="1"/>
  <c r="G13" i="1"/>
  <c r="D13" i="1"/>
  <c r="F13" i="1" s="1"/>
  <c r="G12" i="1"/>
  <c r="D12" i="1"/>
  <c r="F12" i="1" s="1"/>
  <c r="G11" i="1"/>
  <c r="D11" i="1"/>
  <c r="F11" i="1" s="1"/>
  <c r="G10" i="1"/>
  <c r="D10" i="1"/>
  <c r="F10" i="1" s="1"/>
  <c r="G9" i="1"/>
  <c r="D9" i="1"/>
  <c r="F9" i="1" s="1"/>
  <c r="C8" i="1"/>
  <c r="C17" i="1" s="1"/>
  <c r="G69" i="1" l="1"/>
  <c r="D69" i="1"/>
  <c r="F69" i="1" s="1"/>
  <c r="D83" i="1"/>
  <c r="C25" i="1"/>
  <c r="C31" i="1" s="1"/>
  <c r="D17" i="1"/>
  <c r="D25" i="1" s="1"/>
  <c r="D31" i="1" s="1"/>
  <c r="F89" i="1"/>
  <c r="F18" i="1"/>
  <c r="F35" i="1"/>
  <c r="D8" i="1"/>
  <c r="F8" i="1" s="1"/>
  <c r="G79" i="1"/>
  <c r="E82" i="1"/>
  <c r="E83" i="1" s="1"/>
  <c r="E17" i="1"/>
  <c r="D89" i="1"/>
  <c r="D101" i="1" s="1"/>
  <c r="F101" i="1" s="1"/>
  <c r="G35" i="1"/>
  <c r="D36" i="1"/>
  <c r="F36" i="1" s="1"/>
  <c r="F64" i="1"/>
  <c r="G8" i="1"/>
  <c r="F16" i="1"/>
  <c r="F19" i="1"/>
  <c r="E23" i="1"/>
  <c r="G23" i="1" l="1"/>
  <c r="F23" i="1"/>
  <c r="E25" i="1"/>
  <c r="G17" i="1"/>
  <c r="F17" i="1"/>
  <c r="E31" i="1" l="1"/>
  <c r="G25" i="1"/>
  <c r="F25" i="1"/>
  <c r="G31" i="1" l="1"/>
  <c r="F31" i="1"/>
</calcChain>
</file>

<file path=xl/sharedStrings.xml><?xml version="1.0" encoding="utf-8"?>
<sst xmlns="http://schemas.openxmlformats.org/spreadsheetml/2006/main" count="116" uniqueCount="109">
  <si>
    <t>Հավելված</t>
  </si>
  <si>
    <t>Թալին համայնքի ավագանու</t>
  </si>
  <si>
    <t>2026թ-ի փետրվարի  10 -ի N   05  -Ա որոշման</t>
  </si>
  <si>
    <t>Հաշվետվություն</t>
  </si>
  <si>
    <t xml:space="preserve">Թալին համայնքի 2025թ-ի բյուջեի չորրորդ եռամսյակի եկամուտների և ծախսերի </t>
  </si>
  <si>
    <t xml:space="preserve"> կատարողականի վերաբերյալ</t>
  </si>
  <si>
    <t>N</t>
  </si>
  <si>
    <t>Եկամուտների անվանումը</t>
  </si>
  <si>
    <t>Տարեկան պլան</t>
  </si>
  <si>
    <t>չորրորդ
 եռամսյակի
 պլան</t>
  </si>
  <si>
    <t>Փաստացի</t>
  </si>
  <si>
    <t>% եռամսյակային պլանի նկատմամբ</t>
  </si>
  <si>
    <t>% տարեկան պլանի նկատմամբ</t>
  </si>
  <si>
    <t>Անշարժ գույքի հարկ</t>
  </si>
  <si>
    <t>Գույքահարկ փոխադրամիջոցների 
համար</t>
  </si>
  <si>
    <t>Տեղական տուրք</t>
  </si>
  <si>
    <t>Պետական տուրք</t>
  </si>
  <si>
    <t>Հողի և գույքի վարձակակալություն</t>
  </si>
  <si>
    <t>Վարչական գանձումներ</t>
  </si>
  <si>
    <t>այդ թվում աղբահանության վճար</t>
  </si>
  <si>
    <t>Մուտքեր տույժերից և
 նվիրաբերություններից</t>
  </si>
  <si>
    <t>Այլ եկամուտներ</t>
  </si>
  <si>
    <t>Ընդամենը սեփական եկամուտներ</t>
  </si>
  <si>
    <t>Դոտացիա</t>
  </si>
  <si>
    <t>Այլ դոտացիա</t>
  </si>
  <si>
    <t>Սուբվենցիա  /վարչական բյուջին/</t>
  </si>
  <si>
    <t>Փոխհատուցում</t>
  </si>
  <si>
    <t>Պետության կողմից պատվիրակված լիազորություն</t>
  </si>
  <si>
    <t>Ընդամենը պաշտոնական դրամաշնորհներ</t>
  </si>
  <si>
    <t>Ընդամենը  ոչ պաշտոնական դրամաշնորհներ</t>
  </si>
  <si>
    <t>Ընդամենը վարչական բյուջեի եկամուտներ</t>
  </si>
  <si>
    <t>Սուբվենցիա  /կապիտալ ծախսերի ֆինանսավորման  նպատակով/</t>
  </si>
  <si>
    <t xml:space="preserve">Կապիտալ ոչ պաշտոնական դրամաշնորհներ    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</si>
  <si>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</si>
  <si>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Վարչական բյուջեի պահուստային ֆոնդից ֆոնդային բյուջե կատարվող հատկացումներից մուտքեր</t>
  </si>
  <si>
    <t>Ընդամենը եկամուտներ</t>
  </si>
  <si>
    <t xml:space="preserve">                                       ԾԱԽՍԵՐ</t>
  </si>
  <si>
    <t xml:space="preserve">                                /տնտեսագիտական դասակարգմամբ/</t>
  </si>
  <si>
    <t>Ծախսերի անվանումը</t>
  </si>
  <si>
    <t>Չորրորդ
 եռամսյակի
 պլան</t>
  </si>
  <si>
    <t>% եռամսյակային պլանով</t>
  </si>
  <si>
    <t>% տարեկան պլանով</t>
  </si>
  <si>
    <t>Աշխատավարձ և դրան հավասարեցված վճարումներ</t>
  </si>
  <si>
    <t>Ծառայությունների և ապրանքների ձեռքբերում</t>
  </si>
  <si>
    <t>Բանկային ծառայություններ</t>
  </si>
  <si>
    <t>Էներգետիկ ծառայություններ</t>
  </si>
  <si>
    <t>Կոմունալ ծառայություններ</t>
  </si>
  <si>
    <t>Կապի ծառայություն</t>
  </si>
  <si>
    <t>Ապահովագրական ծառայություններ</t>
  </si>
  <si>
    <t>¶áõÛùÇ í³ñÓ³Ï³ÉáõÃÛáõÝ</t>
  </si>
  <si>
    <t>Գործուղումների գծով ծախսեր</t>
  </si>
  <si>
    <r>
      <t>Համակարգչայաին</t>
    </r>
    <r>
      <rPr>
        <sz val="14"/>
        <color indexed="8"/>
        <rFont val="Arial"/>
        <family val="1"/>
        <charset val="204"/>
      </rPr>
      <t xml:space="preserve"> </t>
    </r>
    <r>
      <rPr>
        <sz val="14"/>
        <color indexed="8"/>
        <rFont val="Sylfaen"/>
        <family val="1"/>
        <charset val="204"/>
      </rPr>
      <t>ծառայություններ</t>
    </r>
  </si>
  <si>
    <r>
      <t>Աշխատակազմի</t>
    </r>
    <r>
      <rPr>
        <sz val="14"/>
        <color indexed="8"/>
        <rFont val="Arial"/>
        <family val="1"/>
        <charset val="204"/>
      </rPr>
      <t xml:space="preserve"> </t>
    </r>
    <r>
      <rPr>
        <sz val="14"/>
        <color indexed="8"/>
        <rFont val="Sylfaen"/>
        <family val="1"/>
        <charset val="204"/>
      </rPr>
      <t>մասնագիտական</t>
    </r>
    <r>
      <rPr>
        <sz val="14"/>
        <color indexed="8"/>
        <rFont val="Arial"/>
        <family val="1"/>
        <charset val="204"/>
      </rPr>
      <t xml:space="preserve"> </t>
    </r>
    <r>
      <rPr>
        <sz val="14"/>
        <color indexed="8"/>
        <rFont val="Sylfaen"/>
        <family val="1"/>
        <charset val="204"/>
      </rPr>
      <t>զարգացման</t>
    </r>
    <r>
      <rPr>
        <sz val="14"/>
        <color indexed="8"/>
        <rFont val="Arial"/>
        <family val="1"/>
        <charset val="204"/>
      </rPr>
      <t xml:space="preserve"> </t>
    </r>
    <r>
      <rPr>
        <sz val="14"/>
        <color indexed="8"/>
        <rFont val="Sylfaen"/>
        <family val="1"/>
        <charset val="204"/>
      </rPr>
      <t>ծառայություններ</t>
    </r>
  </si>
  <si>
    <t>2.10</t>
  </si>
  <si>
    <t>Տեղեկատվական ծառայություններ</t>
  </si>
  <si>
    <t>Կառավարչական ծառայություններ</t>
  </si>
  <si>
    <t>Կենցաղային և հանրային սննդի ծառայություններ</t>
  </si>
  <si>
    <t>Ներկայացուցչական ծախսեր</t>
  </si>
  <si>
    <t>Ընդհանուր բնույթի այլ ծառայություններ</t>
  </si>
  <si>
    <t>Մասնագիտական ծառայություններ</t>
  </si>
  <si>
    <t>Շենքերի և կառույցների ընթացիկ նորոգում և պահպանում</t>
  </si>
  <si>
    <t>Մեքենաների և սարքավորումների ընթացիկ նորոգում և պահպանում</t>
  </si>
  <si>
    <t>Գրասենյակային նյութեր</t>
  </si>
  <si>
    <t>Տրանսպորտային նյութեր</t>
  </si>
  <si>
    <t>2.20</t>
  </si>
  <si>
    <t>Առողջապահական նյութեր</t>
  </si>
  <si>
    <t>Կենցաղային և հանրային սննդի նյութեր</t>
  </si>
  <si>
    <t>Հատուկ նպատակային նյութեր</t>
  </si>
  <si>
    <t>Սուբսիդիաներ</t>
  </si>
  <si>
    <t>Այլ կապիտալ դրամաշնորհներ</t>
  </si>
  <si>
    <t>Սոցիալական  օգնություն</t>
  </si>
  <si>
    <t>փոխհատուցում</t>
  </si>
  <si>
    <t xml:space="preserve"> -Կրթական, մշակութային և սպորտային նպաստներ բյուջեից</t>
  </si>
  <si>
    <t>Այլ ծախսեր</t>
  </si>
  <si>
    <t>Նվիրատվություն այլ շահույթ
 չհետապնդող կազմակերպություններին</t>
  </si>
  <si>
    <t>Հարկեր, պարտադիր վճարներ և
 տույժեր</t>
  </si>
  <si>
    <t>Պահուստային ֆոնդ</t>
  </si>
  <si>
    <t>ԸՆԴԱՄԵՆԸ ՎԱՐՉԱԿԱՆ
ԲՅՈՒՋԵԻ  ԾԱԽՍԵՐ</t>
  </si>
  <si>
    <r>
      <t>Շենք</t>
    </r>
    <r>
      <rPr>
        <sz val="14"/>
        <color indexed="8"/>
        <rFont val="Arial"/>
        <family val="1"/>
        <charset val="204"/>
      </rPr>
      <t xml:space="preserve"> </t>
    </r>
    <r>
      <rPr>
        <sz val="14"/>
        <color indexed="8"/>
        <rFont val="Sylfaen"/>
        <family val="1"/>
        <charset val="204"/>
      </rPr>
      <t>շինությունների</t>
    </r>
    <r>
      <rPr>
        <sz val="14"/>
        <color indexed="8"/>
        <rFont val="Arial"/>
        <family val="1"/>
        <charset val="204"/>
      </rPr>
      <t xml:space="preserve"> </t>
    </r>
    <r>
      <rPr>
        <sz val="14"/>
        <color indexed="8"/>
        <rFont val="Sylfaen"/>
        <family val="1"/>
        <charset val="204"/>
      </rPr>
      <t>կառուցում</t>
    </r>
  </si>
  <si>
    <r>
      <t>Շենք</t>
    </r>
    <r>
      <rPr>
        <sz val="14"/>
        <color indexed="8"/>
        <rFont val="Arial"/>
        <family val="1"/>
        <charset val="204"/>
      </rPr>
      <t xml:space="preserve"> </t>
    </r>
    <r>
      <rPr>
        <sz val="14"/>
        <color indexed="8"/>
        <rFont val="Sylfaen"/>
        <family val="1"/>
        <charset val="204"/>
      </rPr>
      <t>շինությունների</t>
    </r>
    <r>
      <rPr>
        <sz val="14"/>
        <color indexed="8"/>
        <rFont val="Arial"/>
        <family val="1"/>
        <charset val="204"/>
      </rPr>
      <t xml:space="preserve"> </t>
    </r>
    <r>
      <rPr>
        <sz val="14"/>
        <color indexed="8"/>
        <rFont val="Sylfaen"/>
        <family val="1"/>
        <charset val="204"/>
      </rPr>
      <t>կապիտալ</t>
    </r>
    <r>
      <rPr>
        <sz val="14"/>
        <color indexed="8"/>
        <rFont val="Arial"/>
        <family val="1"/>
        <charset val="204"/>
      </rPr>
      <t xml:space="preserve"> </t>
    </r>
    <r>
      <rPr>
        <sz val="14"/>
        <color indexed="8"/>
        <rFont val="Sylfaen"/>
        <family val="1"/>
        <charset val="204"/>
      </rPr>
      <t>վերանորոգում</t>
    </r>
  </si>
  <si>
    <t>Տրանսպորտային սարքավորումներ</t>
  </si>
  <si>
    <t>Վարչական սարքավորումներ</t>
  </si>
  <si>
    <t>Այլ մեքենա սարքավորումներ</t>
  </si>
  <si>
    <t>Ոչ նյութական հիմնական միջոցներ</t>
  </si>
  <si>
    <t>Գեոդեզիական քարտեզագրական ծախսեր</t>
  </si>
  <si>
    <t>Աճեցվող ակտիվներ</t>
  </si>
  <si>
    <t>Նախագծահետազոտական ծախսեր</t>
  </si>
  <si>
    <t>ԸՆԴԱՄԵՆԸ ՖՈՆԴԱՅԻՆ ԲՅՈՒՋԵԻ  ԾԱԽՍԵՐ</t>
  </si>
  <si>
    <t>Ոչ ֆինանսական ակտիվների իրացումից մուտքեր</t>
  </si>
  <si>
    <t>/հողի օտարում/</t>
  </si>
  <si>
    <t>ԾԱԽՍԵՐ</t>
  </si>
  <si>
    <t xml:space="preserve">           /գործառնական դասակարգմամբ ըստ ոլորտների/</t>
  </si>
  <si>
    <t> 1</t>
  </si>
  <si>
    <r>
      <t>Օրենսդիր</t>
    </r>
    <r>
      <rPr>
        <sz val="14"/>
        <color indexed="8"/>
        <rFont val="Arial"/>
        <family val="1"/>
        <charset val="204"/>
      </rPr>
      <t xml:space="preserve"> , </t>
    </r>
    <r>
      <rPr>
        <sz val="14"/>
        <color indexed="8"/>
        <rFont val="Sylfaen"/>
        <family val="1"/>
        <charset val="204"/>
      </rPr>
      <t>գործադիր</t>
    </r>
    <r>
      <rPr>
        <sz val="14"/>
        <color indexed="8"/>
        <rFont val="Arial"/>
        <family val="1"/>
        <charset val="204"/>
      </rPr>
      <t xml:space="preserve"> </t>
    </r>
    <r>
      <rPr>
        <sz val="14"/>
        <color indexed="8"/>
        <rFont val="Sylfaen"/>
        <family val="1"/>
        <charset val="204"/>
      </rPr>
      <t>մարմիններ</t>
    </r>
  </si>
  <si>
    <t>Ընդհանուր բնույթի հանրային ծառայություններ</t>
  </si>
  <si>
    <t> 3</t>
  </si>
  <si>
    <r>
      <t>Քաղաքացիական</t>
    </r>
    <r>
      <rPr>
        <sz val="14"/>
        <color indexed="8"/>
        <rFont val="Arial"/>
        <family val="1"/>
        <charset val="204"/>
      </rPr>
      <t xml:space="preserve"> </t>
    </r>
    <r>
      <rPr>
        <sz val="14"/>
        <color indexed="8"/>
        <rFont val="Sylfaen"/>
        <family val="1"/>
        <charset val="204"/>
      </rPr>
      <t>պաշտպանություն</t>
    </r>
  </si>
  <si>
    <r>
      <t>Գյուղատնտեսություն</t>
    </r>
    <r>
      <rPr>
        <sz val="14"/>
        <color indexed="8"/>
        <rFont val="Arial"/>
        <family val="1"/>
        <charset val="204"/>
      </rPr>
      <t xml:space="preserve"> </t>
    </r>
    <r>
      <rPr>
        <sz val="14"/>
        <color indexed="8"/>
        <rFont val="Sylfaen"/>
        <family val="1"/>
        <charset val="204"/>
      </rPr>
      <t>և</t>
    </r>
    <r>
      <rPr>
        <sz val="14"/>
        <color indexed="8"/>
        <rFont val="Arial"/>
        <family val="1"/>
        <charset val="204"/>
      </rPr>
      <t xml:space="preserve"> </t>
    </r>
    <r>
      <rPr>
        <sz val="14"/>
        <color indexed="8"/>
        <rFont val="Sylfaen"/>
        <family val="1"/>
        <charset val="204"/>
      </rPr>
      <t>ոռոգում</t>
    </r>
  </si>
  <si>
    <r>
      <t>Ճանապարհային</t>
    </r>
    <r>
      <rPr>
        <sz val="14"/>
        <color indexed="8"/>
        <rFont val="Arial"/>
        <family val="1"/>
        <charset val="204"/>
      </rPr>
      <t xml:space="preserve"> </t>
    </r>
    <r>
      <rPr>
        <sz val="14"/>
        <color indexed="8"/>
        <rFont val="Sylfaen"/>
        <family val="1"/>
        <charset val="204"/>
      </rPr>
      <t>և</t>
    </r>
    <r>
      <rPr>
        <sz val="14"/>
        <color indexed="8"/>
        <rFont val="Arial"/>
        <family val="1"/>
        <charset val="204"/>
      </rPr>
      <t xml:space="preserve"> </t>
    </r>
    <r>
      <rPr>
        <sz val="14"/>
        <color indexed="8"/>
        <rFont val="Sylfaen"/>
        <family val="1"/>
        <charset val="204"/>
      </rPr>
      <t>խողովակաշարային</t>
    </r>
    <r>
      <rPr>
        <sz val="14"/>
        <color indexed="8"/>
        <rFont val="Arial"/>
        <family val="1"/>
        <charset val="204"/>
      </rPr>
      <t xml:space="preserve"> </t>
    </r>
    <r>
      <rPr>
        <sz val="14"/>
        <color indexed="8"/>
        <rFont val="Sylfaen"/>
        <family val="1"/>
        <charset val="204"/>
      </rPr>
      <t>տրանսպորտ</t>
    </r>
  </si>
  <si>
    <t>Աղբահանում</t>
  </si>
  <si>
    <t>Համայնքային զարգացում</t>
  </si>
  <si>
    <t>Ջրամատակարարում</t>
  </si>
  <si>
    <r>
      <t>Փողոցների</t>
    </r>
    <r>
      <rPr>
        <sz val="14"/>
        <color indexed="8"/>
        <rFont val="Arial"/>
        <family val="1"/>
        <charset val="204"/>
      </rPr>
      <t xml:space="preserve"> </t>
    </r>
    <r>
      <rPr>
        <sz val="14"/>
        <color indexed="8"/>
        <rFont val="Sylfaen"/>
        <family val="1"/>
        <charset val="204"/>
      </rPr>
      <t>լուսավորում</t>
    </r>
  </si>
  <si>
    <t> 9</t>
  </si>
  <si>
    <t>Հանգիստ և մշակույթ</t>
  </si>
  <si>
    <t>Կրթություն</t>
  </si>
  <si>
    <t> 12</t>
  </si>
  <si>
    <t>Սոցիալական պաշտպանություն</t>
  </si>
  <si>
    <t>ԸՆԴԱՄԵՆԸ ԾԱԽՍԵՐ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</si>
</sst>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8"/>
      <name val="Sylfaen"/>
      <family val="1"/>
      <charset val="204"/>
    </font>
    <font>
      <b/>
      <sz val="14"/>
      <name val="Arial LatArm"/>
      <family val="2"/>
    </font>
    <font>
      <b/>
      <sz val="14"/>
      <name val="Sylfaen"/>
      <family val="1"/>
      <charset val="204"/>
    </font>
    <font>
      <sz val="11"/>
      <color indexed="8"/>
      <name val="Calibri"/>
      <family val="2"/>
    </font>
    <font>
      <sz val="14"/>
      <color indexed="8"/>
      <name val="Sylfaen"/>
      <family val="1"/>
      <charset val="204"/>
    </font>
    <font>
      <sz val="10"/>
      <name val="Arial LatArm"/>
      <family val="2"/>
    </font>
    <font>
      <sz val="14"/>
      <name val="Sylfaen"/>
      <family val="1"/>
      <charset val="204"/>
    </font>
    <font>
      <b/>
      <sz val="14"/>
      <color indexed="8"/>
      <name val="Arial"/>
      <family val="2"/>
      <charset val="204"/>
    </font>
    <font>
      <b/>
      <sz val="14"/>
      <color indexed="8"/>
      <name val="Calibri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 LatArm"/>
      <family val="2"/>
      <charset val="204"/>
    </font>
    <font>
      <sz val="14"/>
      <color indexed="8"/>
      <name val="Arial"/>
      <family val="1"/>
      <charset val="204"/>
    </font>
    <font>
      <sz val="14"/>
      <name val="Arial LatArm"/>
      <family val="2"/>
      <charset val="204"/>
    </font>
    <font>
      <b/>
      <sz val="14"/>
      <name val="Arial LatArm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hair">
        <color rgb="FFFFFFFF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 style="hair">
        <color rgb="FFFFFFFF"/>
      </left>
      <right/>
      <top style="hair">
        <color rgb="FFFFFFFF"/>
      </top>
      <bottom/>
      <diagonal/>
    </border>
    <border>
      <left/>
      <right/>
      <top style="hair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2" applyNumberFormat="0" applyFill="0" applyProtection="0">
      <alignment horizontal="center" vertical="center"/>
    </xf>
    <xf numFmtId="0" fontId="5" fillId="0" borderId="0"/>
    <xf numFmtId="4" fontId="7" fillId="0" borderId="8" applyFill="0" applyProtection="0">
      <alignment horizontal="right" vertical="center"/>
    </xf>
    <xf numFmtId="0" fontId="7" fillId="0" borderId="8" applyNumberFormat="0" applyFill="0" applyProtection="0">
      <alignment horizontal="left" vertical="center" wrapText="1"/>
    </xf>
  </cellStyleXfs>
  <cellXfs count="79">
    <xf numFmtId="0" fontId="0" fillId="0" borderId="0" xfId="0"/>
    <xf numFmtId="0" fontId="2" fillId="2" borderId="7" xfId="3" applyFont="1" applyFill="1" applyBorder="1" applyAlignment="1">
      <alignment horizontal="center" vertical="center" wrapText="1"/>
    </xf>
    <xf numFmtId="0" fontId="2" fillId="0" borderId="7" xfId="3" applyFont="1" applyBorder="1" applyAlignment="1">
      <alignment horizontal="center" vertical="center" wrapText="1"/>
    </xf>
    <xf numFmtId="0" fontId="6" fillId="0" borderId="7" xfId="3" applyFont="1" applyBorder="1" applyAlignment="1">
      <alignment horizontal="right" vertical="center"/>
    </xf>
    <xf numFmtId="0" fontId="6" fillId="0" borderId="7" xfId="3" applyFont="1" applyBorder="1" applyAlignment="1">
      <alignment vertical="center"/>
    </xf>
    <xf numFmtId="164" fontId="2" fillId="0" borderId="7" xfId="3" applyNumberFormat="1" applyFont="1" applyBorder="1" applyAlignment="1">
      <alignment horizontal="right" vertical="center"/>
    </xf>
    <xf numFmtId="164" fontId="2" fillId="0" borderId="7" xfId="3" applyNumberFormat="1" applyFont="1" applyBorder="1"/>
    <xf numFmtId="4" fontId="4" fillId="0" borderId="7" xfId="4" applyFont="1" applyFill="1" applyBorder="1">
      <alignment horizontal="right" vertical="center"/>
    </xf>
    <xf numFmtId="164" fontId="2" fillId="0" borderId="7" xfId="3" applyNumberFormat="1" applyFont="1" applyBorder="1" applyAlignment="1">
      <alignment horizontal="center"/>
    </xf>
    <xf numFmtId="0" fontId="6" fillId="0" borderId="7" xfId="3" applyFont="1" applyBorder="1" applyAlignment="1">
      <alignment vertical="center" wrapText="1"/>
    </xf>
    <xf numFmtId="0" fontId="2" fillId="0" borderId="7" xfId="3" applyFont="1" applyBorder="1"/>
    <xf numFmtId="2" fontId="2" fillId="0" borderId="7" xfId="3" applyNumberFormat="1" applyFont="1" applyBorder="1" applyAlignment="1">
      <alignment horizontal="right" vertical="center"/>
    </xf>
    <xf numFmtId="0" fontId="2" fillId="0" borderId="7" xfId="3" applyFont="1" applyBorder="1" applyAlignment="1">
      <alignment horizontal="right" vertical="center"/>
    </xf>
    <xf numFmtId="0" fontId="6" fillId="0" borderId="7" xfId="3" applyFont="1" applyBorder="1"/>
    <xf numFmtId="0" fontId="2" fillId="0" borderId="7" xfId="3" applyFont="1" applyBorder="1" applyAlignment="1">
      <alignment vertical="center" wrapText="1"/>
    </xf>
    <xf numFmtId="0" fontId="2" fillId="0" borderId="7" xfId="3" applyFont="1" applyBorder="1" applyAlignment="1">
      <alignment horizontal="center"/>
    </xf>
    <xf numFmtId="0" fontId="8" fillId="0" borderId="7" xfId="5" applyFont="1" applyFill="1" applyBorder="1">
      <alignment horizontal="left" vertical="center" wrapText="1"/>
    </xf>
    <xf numFmtId="0" fontId="8" fillId="0" borderId="8" xfId="5" applyFont="1" applyFill="1">
      <alignment horizontal="left" vertical="center" wrapText="1"/>
    </xf>
    <xf numFmtId="0" fontId="2" fillId="2" borderId="14" xfId="3" applyFont="1" applyFill="1" applyBorder="1" applyAlignment="1">
      <alignment horizontal="center" vertical="center" wrapText="1"/>
    </xf>
    <xf numFmtId="0" fontId="2" fillId="0" borderId="14" xfId="3" applyFont="1" applyBorder="1" applyAlignment="1">
      <alignment horizontal="center" vertical="center" wrapText="1"/>
    </xf>
    <xf numFmtId="0" fontId="9" fillId="0" borderId="14" xfId="3" applyFont="1" applyBorder="1" applyAlignment="1">
      <alignment vertical="center" wrapText="1"/>
    </xf>
    <xf numFmtId="0" fontId="10" fillId="0" borderId="14" xfId="3" applyFont="1" applyBorder="1" applyAlignment="1">
      <alignment horizontal="center" vertical="center" wrapText="1"/>
    </xf>
    <xf numFmtId="0" fontId="11" fillId="0" borderId="7" xfId="3" applyFont="1" applyBorder="1" applyAlignment="1">
      <alignment horizontal="right" vertical="center"/>
    </xf>
    <xf numFmtId="164" fontId="9" fillId="0" borderId="7" xfId="3" applyNumberFormat="1" applyFont="1" applyBorder="1" applyAlignment="1">
      <alignment horizontal="right" vertical="center"/>
    </xf>
    <xf numFmtId="164" fontId="10" fillId="0" borderId="7" xfId="3" applyNumberFormat="1" applyFont="1" applyBorder="1"/>
    <xf numFmtId="164" fontId="10" fillId="0" borderId="7" xfId="3" applyNumberFormat="1" applyFont="1" applyBorder="1" applyAlignment="1">
      <alignment horizontal="center"/>
    </xf>
    <xf numFmtId="0" fontId="12" fillId="0" borderId="7" xfId="3" applyFont="1" applyBorder="1" applyAlignment="1">
      <alignment vertical="center" wrapText="1"/>
    </xf>
    <xf numFmtId="0" fontId="10" fillId="0" borderId="7" xfId="3" applyFont="1" applyBorder="1"/>
    <xf numFmtId="49" fontId="11" fillId="0" borderId="7" xfId="3" applyNumberFormat="1" applyFont="1" applyBorder="1" applyAlignment="1">
      <alignment horizontal="right" vertical="center"/>
    </xf>
    <xf numFmtId="2" fontId="10" fillId="0" borderId="7" xfId="3" applyNumberFormat="1" applyFont="1" applyBorder="1"/>
    <xf numFmtId="0" fontId="14" fillId="0" borderId="8" xfId="5" applyFont="1" applyFill="1">
      <alignment horizontal="left" vertical="center" wrapText="1"/>
    </xf>
    <xf numFmtId="0" fontId="11" fillId="0" borderId="7" xfId="3" applyFont="1" applyBorder="1" applyAlignment="1">
      <alignment vertical="center"/>
    </xf>
    <xf numFmtId="0" fontId="11" fillId="0" borderId="7" xfId="1" applyNumberFormat="1" applyFont="1" applyFill="1" applyBorder="1" applyAlignment="1">
      <alignment vertical="center"/>
    </xf>
    <xf numFmtId="43" fontId="6" fillId="0" borderId="7" xfId="1" applyFont="1" applyFill="1" applyBorder="1" applyAlignment="1">
      <alignment vertical="center" wrapText="1"/>
    </xf>
    <xf numFmtId="43" fontId="9" fillId="0" borderId="7" xfId="1" applyFont="1" applyFill="1" applyBorder="1" applyAlignment="1">
      <alignment horizontal="right" vertical="center"/>
    </xf>
    <xf numFmtId="43" fontId="10" fillId="0" borderId="7" xfId="1" applyFont="1" applyFill="1" applyBorder="1"/>
    <xf numFmtId="43" fontId="10" fillId="0" borderId="7" xfId="1" applyFont="1" applyFill="1" applyBorder="1" applyAlignment="1">
      <alignment horizontal="center"/>
    </xf>
    <xf numFmtId="43" fontId="2" fillId="0" borderId="7" xfId="1" applyFont="1" applyFill="1" applyBorder="1" applyAlignment="1">
      <alignment vertical="center" wrapText="1"/>
    </xf>
    <xf numFmtId="43" fontId="9" fillId="0" borderId="7" xfId="1" applyFont="1" applyFill="1" applyBorder="1" applyAlignment="1">
      <alignment vertical="center"/>
    </xf>
    <xf numFmtId="43" fontId="11" fillId="0" borderId="7" xfId="1" applyFont="1" applyFill="1" applyBorder="1" applyAlignment="1">
      <alignment vertical="center"/>
    </xf>
    <xf numFmtId="43" fontId="10" fillId="0" borderId="15" xfId="1" applyFont="1" applyFill="1" applyBorder="1" applyAlignment="1" applyProtection="1"/>
    <xf numFmtId="43" fontId="10" fillId="0" borderId="10" xfId="1" applyFont="1" applyFill="1" applyBorder="1" applyAlignment="1" applyProtection="1"/>
    <xf numFmtId="43" fontId="10" fillId="0" borderId="11" xfId="1" applyFont="1" applyFill="1" applyBorder="1" applyAlignment="1" applyProtection="1"/>
    <xf numFmtId="43" fontId="10" fillId="0" borderId="12" xfId="1" applyFont="1" applyFill="1" applyBorder="1" applyAlignment="1" applyProtection="1"/>
    <xf numFmtId="43" fontId="10" fillId="0" borderId="13" xfId="1" applyFont="1" applyFill="1" applyBorder="1" applyAlignment="1" applyProtection="1"/>
    <xf numFmtId="0" fontId="11" fillId="0" borderId="7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 wrapText="1"/>
    </xf>
    <xf numFmtId="0" fontId="2" fillId="0" borderId="7" xfId="3" applyFont="1" applyBorder="1" applyAlignment="1">
      <alignment horizontal="center" vertical="center"/>
    </xf>
    <xf numFmtId="164" fontId="2" fillId="0" borderId="7" xfId="3" applyNumberFormat="1" applyFont="1" applyBorder="1" applyAlignment="1">
      <alignment horizontal="center" vertical="center"/>
    </xf>
    <xf numFmtId="164" fontId="9" fillId="0" borderId="7" xfId="3" applyNumberFormat="1" applyFont="1" applyBorder="1" applyAlignment="1">
      <alignment horizontal="center" vertical="center"/>
    </xf>
    <xf numFmtId="164" fontId="10" fillId="0" borderId="7" xfId="3" applyNumberFormat="1" applyFont="1" applyBorder="1" applyAlignment="1">
      <alignment horizontal="center" vertical="center"/>
    </xf>
    <xf numFmtId="0" fontId="10" fillId="0" borderId="7" xfId="3" applyFont="1" applyBorder="1" applyAlignment="1">
      <alignment horizontal="center"/>
    </xf>
    <xf numFmtId="0" fontId="10" fillId="0" borderId="7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43" fontId="9" fillId="0" borderId="7" xfId="1" applyFont="1" applyFill="1" applyBorder="1" applyAlignment="1">
      <alignment horizontal="center" vertical="center"/>
    </xf>
    <xf numFmtId="43" fontId="15" fillId="0" borderId="8" xfId="1" applyFont="1" applyFill="1" applyBorder="1" applyAlignment="1">
      <alignment horizontal="center" vertical="center"/>
    </xf>
    <xf numFmtId="43" fontId="10" fillId="0" borderId="7" xfId="1" applyFont="1" applyFill="1" applyBorder="1" applyAlignment="1">
      <alignment horizontal="center" vertical="center"/>
    </xf>
    <xf numFmtId="43" fontId="10" fillId="0" borderId="14" xfId="1" applyFont="1" applyFill="1" applyBorder="1" applyAlignment="1">
      <alignment horizontal="center" vertical="center"/>
    </xf>
    <xf numFmtId="43" fontId="2" fillId="0" borderId="7" xfId="1" applyFont="1" applyFill="1" applyBorder="1" applyAlignment="1">
      <alignment horizontal="center" vertical="center" wrapText="1"/>
    </xf>
    <xf numFmtId="43" fontId="2" fillId="0" borderId="16" xfId="1" applyFont="1" applyFill="1" applyBorder="1" applyAlignment="1">
      <alignment horizontal="center" vertical="center" wrapText="1"/>
    </xf>
    <xf numFmtId="0" fontId="11" fillId="0" borderId="7" xfId="3" applyFont="1" applyBorder="1" applyAlignment="1">
      <alignment vertical="center"/>
    </xf>
    <xf numFmtId="43" fontId="10" fillId="0" borderId="7" xfId="1" applyFont="1" applyFill="1" applyBorder="1" applyAlignment="1">
      <alignment horizontal="center" vertical="center"/>
    </xf>
    <xf numFmtId="0" fontId="6" fillId="0" borderId="7" xfId="3" applyFont="1" applyBorder="1" applyAlignment="1">
      <alignment horizontal="right" vertical="center"/>
    </xf>
    <xf numFmtId="0" fontId="6" fillId="0" borderId="7" xfId="3" applyFont="1" applyBorder="1" applyAlignment="1">
      <alignment vertical="center" wrapText="1"/>
    </xf>
    <xf numFmtId="164" fontId="2" fillId="0" borderId="7" xfId="3" applyNumberFormat="1" applyFont="1" applyBorder="1" applyAlignment="1">
      <alignment horizontal="right" vertical="center"/>
    </xf>
    <xf numFmtId="0" fontId="2" fillId="0" borderId="9" xfId="3" applyFont="1" applyBorder="1" applyAlignment="1">
      <alignment horizontal="center" vertical="center"/>
    </xf>
    <xf numFmtId="0" fontId="2" fillId="0" borderId="10" xfId="3" applyFont="1" applyBorder="1" applyAlignment="1">
      <alignment horizontal="center" vertical="center"/>
    </xf>
    <xf numFmtId="0" fontId="2" fillId="0" borderId="11" xfId="3" applyFont="1" applyBorder="1" applyAlignment="1">
      <alignment horizontal="center" vertical="center"/>
    </xf>
    <xf numFmtId="0" fontId="2" fillId="0" borderId="12" xfId="3" applyFont="1" applyBorder="1" applyAlignment="1">
      <alignment horizontal="center" vertical="center"/>
    </xf>
    <xf numFmtId="0" fontId="2" fillId="0" borderId="13" xfId="3" applyFont="1" applyBorder="1" applyAlignment="1">
      <alignment horizontal="center" vertical="center"/>
    </xf>
    <xf numFmtId="0" fontId="11" fillId="0" borderId="7" xfId="1" applyNumberFormat="1" applyFont="1" applyFill="1" applyBorder="1" applyAlignment="1">
      <alignment vertical="center"/>
    </xf>
    <xf numFmtId="43" fontId="9" fillId="0" borderId="7" xfId="1" applyFont="1" applyFill="1" applyBorder="1" applyAlignment="1">
      <alignment horizontal="right" vertical="center"/>
    </xf>
    <xf numFmtId="43" fontId="10" fillId="0" borderId="7" xfId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4" fillId="0" borderId="3" xfId="2" applyFont="1" applyFill="1" applyBorder="1">
      <alignment horizontal="center" vertical="center"/>
    </xf>
    <xf numFmtId="0" fontId="4" fillId="0" borderId="4" xfId="2" applyFont="1" applyFill="1" applyBorder="1">
      <alignment horizontal="center" vertical="center"/>
    </xf>
    <xf numFmtId="0" fontId="4" fillId="0" borderId="5" xfId="2" applyFont="1" applyFill="1" applyBorder="1">
      <alignment horizontal="center" vertical="center"/>
    </xf>
    <xf numFmtId="0" fontId="4" fillId="0" borderId="6" xfId="2" applyFont="1" applyFill="1" applyBorder="1">
      <alignment horizontal="center" vertical="center"/>
    </xf>
  </cellXfs>
  <cellStyles count="6">
    <cellStyle name="cntr_arm10bld_900" xfId="2" xr:uid="{ACA93902-C2B3-4DD0-9F40-65BC3126788D}"/>
    <cellStyle name="left_arm10_BordWW_900" xfId="5" xr:uid="{EB358713-F040-47BF-9BE3-E59AF147EC57}"/>
    <cellStyle name="Normal 2" xfId="3" xr:uid="{2D47312E-6E96-4B6A-A332-8CF4302ACDC8}"/>
    <cellStyle name="rgt_arm14_Money_900" xfId="4" xr:uid="{F2D4E5EB-74FE-4605-A740-CE5AF31FF82D}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1"/>
  <sheetViews>
    <sheetView tabSelected="1" zoomScale="80" zoomScaleNormal="80" workbookViewId="0">
      <selection activeCell="A4" sqref="A4:G4"/>
    </sheetView>
  </sheetViews>
  <sheetFormatPr defaultRowHeight="82.5" customHeight="1"/>
  <cols>
    <col min="2" max="2" width="35.5703125" customWidth="1"/>
    <col min="3" max="3" width="22.5703125" customWidth="1"/>
    <col min="4" max="4" width="26.28515625" customWidth="1"/>
    <col min="5" max="5" width="21.5703125" customWidth="1"/>
    <col min="6" max="6" width="19.7109375" customWidth="1"/>
    <col min="7" max="7" width="18.5703125" customWidth="1"/>
  </cols>
  <sheetData>
    <row r="1" spans="1:7" ht="42.75" customHeight="1">
      <c r="A1" s="73" t="s">
        <v>0</v>
      </c>
      <c r="B1" s="73"/>
      <c r="C1" s="73"/>
      <c r="D1" s="73"/>
      <c r="E1" s="73"/>
      <c r="F1" s="73"/>
      <c r="G1" s="73"/>
    </row>
    <row r="2" spans="1:7" ht="37.5" customHeight="1">
      <c r="A2" s="73" t="s">
        <v>1</v>
      </c>
      <c r="B2" s="73"/>
      <c r="C2" s="73"/>
      <c r="D2" s="73"/>
      <c r="E2" s="73"/>
      <c r="F2" s="73"/>
      <c r="G2" s="73"/>
    </row>
    <row r="3" spans="1:7" ht="37.5" customHeight="1">
      <c r="A3" s="74" t="s">
        <v>2</v>
      </c>
      <c r="B3" s="74"/>
      <c r="C3" s="74"/>
      <c r="D3" s="74"/>
      <c r="E3" s="74"/>
      <c r="F3" s="74"/>
      <c r="G3" s="74"/>
    </row>
    <row r="4" spans="1:7" ht="44.25" customHeight="1">
      <c r="A4" s="75" t="s">
        <v>3</v>
      </c>
      <c r="B4" s="76"/>
      <c r="C4" s="76"/>
      <c r="D4" s="76"/>
      <c r="E4" s="76"/>
      <c r="F4" s="76"/>
      <c r="G4" s="76"/>
    </row>
    <row r="5" spans="1:7" ht="36.75" customHeight="1">
      <c r="A5" s="75" t="s">
        <v>4</v>
      </c>
      <c r="B5" s="76"/>
      <c r="C5" s="76"/>
      <c r="D5" s="76"/>
      <c r="E5" s="76"/>
      <c r="F5" s="76"/>
      <c r="G5" s="76"/>
    </row>
    <row r="6" spans="1:7" ht="37.5" customHeight="1">
      <c r="A6" s="77" t="s">
        <v>5</v>
      </c>
      <c r="B6" s="78"/>
      <c r="C6" s="78"/>
      <c r="D6" s="78"/>
      <c r="E6" s="78"/>
      <c r="F6" s="78"/>
      <c r="G6" s="78"/>
    </row>
    <row r="7" spans="1:7" ht="82.5" customHeight="1">
      <c r="A7" s="1" t="s">
        <v>6</v>
      </c>
      <c r="B7" s="1" t="s">
        <v>7</v>
      </c>
      <c r="C7" s="2" t="s">
        <v>8</v>
      </c>
      <c r="D7" s="2" t="s">
        <v>9</v>
      </c>
      <c r="E7" s="2" t="s">
        <v>10</v>
      </c>
      <c r="F7" s="2" t="s">
        <v>11</v>
      </c>
      <c r="G7" s="2" t="s">
        <v>12</v>
      </c>
    </row>
    <row r="8" spans="1:7" ht="82.5" customHeight="1">
      <c r="A8" s="3">
        <v>1</v>
      </c>
      <c r="B8" s="9" t="s">
        <v>13</v>
      </c>
      <c r="C8" s="5">
        <f>167000+21000</f>
        <v>188000</v>
      </c>
      <c r="D8" s="6">
        <f>C8/4*4</f>
        <v>188000</v>
      </c>
      <c r="E8" s="7">
        <v>170790.9</v>
      </c>
      <c r="F8" s="8">
        <f>E8/D8*100</f>
        <v>90.846223404255312</v>
      </c>
      <c r="G8" s="8">
        <f t="shared" ref="G8:G23" si="0">E8/C8*100</f>
        <v>90.846223404255312</v>
      </c>
    </row>
    <row r="9" spans="1:7" ht="82.5" customHeight="1">
      <c r="A9" s="3">
        <v>2</v>
      </c>
      <c r="B9" s="9" t="s">
        <v>14</v>
      </c>
      <c r="C9" s="5">
        <v>236000</v>
      </c>
      <c r="D9" s="6">
        <f t="shared" ref="D9:D22" si="1">C9/4*4</f>
        <v>236000</v>
      </c>
      <c r="E9" s="7">
        <v>227837.9</v>
      </c>
      <c r="F9" s="8">
        <f t="shared" ref="F9:F23" si="2">E9/D9*100</f>
        <v>96.541483050847461</v>
      </c>
      <c r="G9" s="8">
        <f t="shared" si="0"/>
        <v>96.541483050847461</v>
      </c>
    </row>
    <row r="10" spans="1:7" ht="82.5" customHeight="1">
      <c r="A10" s="3">
        <v>3</v>
      </c>
      <c r="B10" s="9" t="s">
        <v>15</v>
      </c>
      <c r="C10" s="5">
        <v>12400</v>
      </c>
      <c r="D10" s="6">
        <f t="shared" si="1"/>
        <v>12400</v>
      </c>
      <c r="E10" s="10">
        <v>18038.099999999999</v>
      </c>
      <c r="F10" s="8">
        <f t="shared" si="2"/>
        <v>145.46854838709675</v>
      </c>
      <c r="G10" s="8">
        <f t="shared" si="0"/>
        <v>145.46854838709675</v>
      </c>
    </row>
    <row r="11" spans="1:7" ht="82.5" customHeight="1">
      <c r="A11" s="3">
        <v>4</v>
      </c>
      <c r="B11" s="9" t="s">
        <v>16</v>
      </c>
      <c r="C11" s="5">
        <v>5000</v>
      </c>
      <c r="D11" s="6">
        <f t="shared" si="1"/>
        <v>5000</v>
      </c>
      <c r="E11" s="10">
        <v>6767.1</v>
      </c>
      <c r="F11" s="8">
        <f t="shared" si="2"/>
        <v>135.34200000000001</v>
      </c>
      <c r="G11" s="8">
        <f t="shared" si="0"/>
        <v>135.34200000000001</v>
      </c>
    </row>
    <row r="12" spans="1:7" ht="82.5" customHeight="1">
      <c r="A12" s="3">
        <v>5</v>
      </c>
      <c r="B12" s="9" t="s">
        <v>17</v>
      </c>
      <c r="C12" s="5">
        <v>70740</v>
      </c>
      <c r="D12" s="6">
        <f t="shared" si="1"/>
        <v>70740</v>
      </c>
      <c r="E12" s="10">
        <v>72947.600000000006</v>
      </c>
      <c r="F12" s="8">
        <f t="shared" si="2"/>
        <v>103.12072377721233</v>
      </c>
      <c r="G12" s="8">
        <f t="shared" si="0"/>
        <v>103.12072377721233</v>
      </c>
    </row>
    <row r="13" spans="1:7" ht="82.5" customHeight="1">
      <c r="A13" s="3">
        <v>6</v>
      </c>
      <c r="B13" s="9" t="s">
        <v>18</v>
      </c>
      <c r="C13" s="5">
        <v>105460</v>
      </c>
      <c r="D13" s="6">
        <f t="shared" si="1"/>
        <v>105460</v>
      </c>
      <c r="E13" s="10">
        <v>122143.6</v>
      </c>
      <c r="F13" s="8">
        <f t="shared" si="2"/>
        <v>115.81983690498767</v>
      </c>
      <c r="G13" s="8">
        <f t="shared" si="0"/>
        <v>115.81983690498767</v>
      </c>
    </row>
    <row r="14" spans="1:7" ht="82.5" customHeight="1">
      <c r="A14" s="3">
        <v>6.1</v>
      </c>
      <c r="B14" s="9" t="s">
        <v>19</v>
      </c>
      <c r="C14" s="5">
        <v>38000</v>
      </c>
      <c r="D14" s="6">
        <f t="shared" si="1"/>
        <v>38000</v>
      </c>
      <c r="E14" s="10">
        <v>34442.400000000001</v>
      </c>
      <c r="F14" s="8">
        <f t="shared" si="2"/>
        <v>90.6378947368421</v>
      </c>
      <c r="G14" s="8">
        <f t="shared" si="0"/>
        <v>90.6378947368421</v>
      </c>
    </row>
    <row r="15" spans="1:7" ht="82.5" customHeight="1">
      <c r="A15" s="3">
        <v>7</v>
      </c>
      <c r="B15" s="46" t="s">
        <v>20</v>
      </c>
      <c r="C15" s="11">
        <v>400</v>
      </c>
      <c r="D15" s="6">
        <f t="shared" si="1"/>
        <v>400</v>
      </c>
      <c r="E15" s="10">
        <v>658.4</v>
      </c>
      <c r="F15" s="8">
        <f t="shared" si="2"/>
        <v>164.6</v>
      </c>
      <c r="G15" s="8">
        <f t="shared" si="0"/>
        <v>164.6</v>
      </c>
    </row>
    <row r="16" spans="1:7" ht="82.5" customHeight="1">
      <c r="A16" s="3">
        <v>8</v>
      </c>
      <c r="B16" s="9" t="s">
        <v>21</v>
      </c>
      <c r="C16" s="12">
        <v>16000</v>
      </c>
      <c r="D16" s="6">
        <f t="shared" si="1"/>
        <v>16000</v>
      </c>
      <c r="E16" s="10">
        <f>27879.8+3954.7</f>
        <v>31834.5</v>
      </c>
      <c r="F16" s="8">
        <f t="shared" si="2"/>
        <v>198.96562499999999</v>
      </c>
      <c r="G16" s="8">
        <f t="shared" si="0"/>
        <v>198.96562499999999</v>
      </c>
    </row>
    <row r="17" spans="1:7" ht="82.5" customHeight="1">
      <c r="A17" s="13"/>
      <c r="B17" s="14" t="s">
        <v>22</v>
      </c>
      <c r="C17" s="5">
        <f>C8+C9+C10+C11+C12+C13+C15+C16</f>
        <v>634000</v>
      </c>
      <c r="D17" s="6">
        <f t="shared" si="1"/>
        <v>634000</v>
      </c>
      <c r="E17" s="5">
        <f>E8+E9+E10+E11+E12+E13+E15+E16</f>
        <v>651018.1</v>
      </c>
      <c r="F17" s="8">
        <f t="shared" si="2"/>
        <v>102.68424290220818</v>
      </c>
      <c r="G17" s="8">
        <f t="shared" si="0"/>
        <v>102.68424290220818</v>
      </c>
    </row>
    <row r="18" spans="1:7" ht="82.5" customHeight="1">
      <c r="A18" s="3">
        <v>9</v>
      </c>
      <c r="B18" s="9" t="s">
        <v>23</v>
      </c>
      <c r="C18" s="12">
        <v>2003328.4</v>
      </c>
      <c r="D18" s="6">
        <f t="shared" si="1"/>
        <v>2003328.4</v>
      </c>
      <c r="E18" s="10">
        <v>2003328.4</v>
      </c>
      <c r="F18" s="8">
        <f t="shared" si="2"/>
        <v>100</v>
      </c>
      <c r="G18" s="8">
        <f t="shared" si="0"/>
        <v>100</v>
      </c>
    </row>
    <row r="19" spans="1:7" ht="82.5" customHeight="1">
      <c r="A19" s="3">
        <v>10</v>
      </c>
      <c r="B19" s="9" t="s">
        <v>24</v>
      </c>
      <c r="C19" s="12">
        <v>91221.2</v>
      </c>
      <c r="D19" s="6">
        <f t="shared" si="1"/>
        <v>91221.2</v>
      </c>
      <c r="E19" s="10">
        <f>5372.2+91281.2</f>
        <v>96653.4</v>
      </c>
      <c r="F19" s="8">
        <f t="shared" si="2"/>
        <v>105.95497537853042</v>
      </c>
      <c r="G19" s="8">
        <f t="shared" si="0"/>
        <v>105.95497537853042</v>
      </c>
    </row>
    <row r="20" spans="1:7" ht="82.5" customHeight="1">
      <c r="A20" s="3">
        <v>10</v>
      </c>
      <c r="B20" s="9" t="s">
        <v>25</v>
      </c>
      <c r="C20" s="12">
        <v>2178.8000000000002</v>
      </c>
      <c r="D20" s="6">
        <f t="shared" si="1"/>
        <v>2178.8000000000002</v>
      </c>
      <c r="E20" s="10">
        <v>2178.8000000000002</v>
      </c>
      <c r="F20" s="8">
        <f t="shared" si="2"/>
        <v>100</v>
      </c>
      <c r="G20" s="8">
        <f t="shared" si="0"/>
        <v>100</v>
      </c>
    </row>
    <row r="21" spans="1:7" ht="82.5" customHeight="1">
      <c r="A21" s="3">
        <v>11</v>
      </c>
      <c r="B21" s="9" t="s">
        <v>26</v>
      </c>
      <c r="C21" s="12">
        <v>178793.9</v>
      </c>
      <c r="D21" s="6">
        <f t="shared" si="1"/>
        <v>178793.9</v>
      </c>
      <c r="E21" s="12">
        <v>178793.9</v>
      </c>
      <c r="F21" s="8"/>
      <c r="G21" s="8">
        <f t="shared" si="0"/>
        <v>100</v>
      </c>
    </row>
    <row r="22" spans="1:7" ht="82.5" customHeight="1">
      <c r="A22" s="3">
        <v>12</v>
      </c>
      <c r="B22" s="9" t="s">
        <v>27</v>
      </c>
      <c r="C22" s="5">
        <v>1999</v>
      </c>
      <c r="D22" s="6">
        <f t="shared" si="1"/>
        <v>1999</v>
      </c>
      <c r="E22" s="10">
        <v>1999</v>
      </c>
      <c r="F22" s="8">
        <f t="shared" si="2"/>
        <v>100</v>
      </c>
      <c r="G22" s="8">
        <f t="shared" si="0"/>
        <v>100</v>
      </c>
    </row>
    <row r="23" spans="1:7" ht="82.5" customHeight="1">
      <c r="A23" s="3"/>
      <c r="B23" s="14" t="s">
        <v>28</v>
      </c>
      <c r="C23" s="5">
        <f>C18+C20+C22+C21+C19</f>
        <v>2277521.3000000003</v>
      </c>
      <c r="D23" s="5">
        <f>D18+D20+D22+D21+D19</f>
        <v>2277521.3000000003</v>
      </c>
      <c r="E23" s="5">
        <f>E18+E20+E22+E21+E19</f>
        <v>2282953.5</v>
      </c>
      <c r="F23" s="8">
        <f t="shared" si="2"/>
        <v>100.2385136859093</v>
      </c>
      <c r="G23" s="8">
        <f t="shared" si="0"/>
        <v>100.2385136859093</v>
      </c>
    </row>
    <row r="24" spans="1:7" ht="82.5" customHeight="1">
      <c r="A24" s="3"/>
      <c r="B24" s="14" t="s">
        <v>29</v>
      </c>
      <c r="C24" s="5"/>
      <c r="D24" s="5"/>
      <c r="E24" s="5">
        <f>69365+5820.5</f>
        <v>75185.5</v>
      </c>
      <c r="F24" s="8"/>
      <c r="G24" s="8"/>
    </row>
    <row r="25" spans="1:7" ht="82.5" customHeight="1">
      <c r="A25" s="3"/>
      <c r="B25" s="14" t="s">
        <v>30</v>
      </c>
      <c r="C25" s="5">
        <f>C17+C23</f>
        <v>2911521.3000000003</v>
      </c>
      <c r="D25" s="5">
        <f>D17+D23</f>
        <v>2911521.3000000003</v>
      </c>
      <c r="E25" s="5">
        <f>E17+E23+E24</f>
        <v>3009157.1</v>
      </c>
      <c r="F25" s="8">
        <f>E25/D25*100</f>
        <v>103.35342901321036</v>
      </c>
      <c r="G25" s="5">
        <f>E25/C25*100</f>
        <v>103.35342901321036</v>
      </c>
    </row>
    <row r="26" spans="1:7" ht="82.5" customHeight="1">
      <c r="A26" s="62">
        <v>13</v>
      </c>
      <c r="B26" s="63" t="s">
        <v>31</v>
      </c>
      <c r="C26" s="64">
        <v>1695000</v>
      </c>
      <c r="D26" s="5">
        <v>1695000</v>
      </c>
      <c r="E26" s="6">
        <v>1012713.8</v>
      </c>
      <c r="F26" s="8"/>
      <c r="G26" s="8"/>
    </row>
    <row r="27" spans="1:7" ht="82.5" customHeight="1">
      <c r="A27" s="62"/>
      <c r="B27" s="63"/>
      <c r="C27" s="64"/>
      <c r="D27" s="10"/>
      <c r="E27" s="10"/>
      <c r="F27" s="15"/>
      <c r="G27" s="8" t="e">
        <f>E27/C27*100</f>
        <v>#DIV/0!</v>
      </c>
    </row>
    <row r="28" spans="1:7" ht="82.5" customHeight="1">
      <c r="A28" s="3">
        <v>14</v>
      </c>
      <c r="B28" s="16" t="s">
        <v>32</v>
      </c>
      <c r="C28" s="47"/>
      <c r="D28" s="47"/>
      <c r="E28" s="48">
        <v>1050</v>
      </c>
      <c r="F28" s="47"/>
      <c r="G28" s="48"/>
    </row>
    <row r="29" spans="1:7" ht="82.5" customHeight="1">
      <c r="A29" s="3">
        <v>15</v>
      </c>
      <c r="B29" s="17" t="s">
        <v>33</v>
      </c>
      <c r="C29" s="47">
        <v>36749.5</v>
      </c>
      <c r="D29" s="47">
        <v>36749.5</v>
      </c>
      <c r="E29" s="48">
        <v>54749.5</v>
      </c>
      <c r="F29" s="47"/>
      <c r="G29" s="48"/>
    </row>
    <row r="30" spans="1:7" ht="82.5" customHeight="1">
      <c r="A30" s="3">
        <v>15</v>
      </c>
      <c r="B30" s="17" t="s">
        <v>34</v>
      </c>
      <c r="C30" s="47">
        <v>605000</v>
      </c>
      <c r="D30" s="47">
        <v>605000</v>
      </c>
      <c r="E30" s="47">
        <v>605000</v>
      </c>
      <c r="F30" s="48">
        <f>E30/D30*100</f>
        <v>100</v>
      </c>
      <c r="G30" s="48">
        <f>E30/C30*100</f>
        <v>100</v>
      </c>
    </row>
    <row r="31" spans="1:7" ht="82.5" customHeight="1">
      <c r="A31" s="3"/>
      <c r="B31" s="14" t="s">
        <v>35</v>
      </c>
      <c r="C31" s="48">
        <f>C25+C26+C29</f>
        <v>4643270.8000000007</v>
      </c>
      <c r="D31" s="48">
        <f>D25+D26+D29</f>
        <v>4643270.8000000007</v>
      </c>
      <c r="E31" s="48">
        <f>E25+E26+E29+E28</f>
        <v>4077670.4000000004</v>
      </c>
      <c r="F31" s="48">
        <f>E31/C31*100</f>
        <v>87.818922816218247</v>
      </c>
      <c r="G31" s="48">
        <f>E31/C31*100</f>
        <v>87.818922816218247</v>
      </c>
    </row>
    <row r="32" spans="1:7" ht="82.5" customHeight="1">
      <c r="A32" s="65" t="s">
        <v>36</v>
      </c>
      <c r="B32" s="66"/>
      <c r="C32" s="66"/>
      <c r="D32" s="66"/>
      <c r="E32" s="66"/>
      <c r="F32" s="66"/>
      <c r="G32" s="67"/>
    </row>
    <row r="33" spans="1:7" ht="82.5" customHeight="1">
      <c r="A33" s="68" t="s">
        <v>37</v>
      </c>
      <c r="B33" s="68"/>
      <c r="C33" s="68"/>
      <c r="D33" s="68"/>
      <c r="E33" s="68"/>
      <c r="F33" s="68"/>
      <c r="G33" s="69"/>
    </row>
    <row r="34" spans="1:7" ht="82.5" customHeight="1">
      <c r="A34" s="18" t="s">
        <v>6</v>
      </c>
      <c r="B34" s="18" t="s">
        <v>38</v>
      </c>
      <c r="C34" s="19" t="s">
        <v>8</v>
      </c>
      <c r="D34" s="20" t="s">
        <v>39</v>
      </c>
      <c r="E34" s="19" t="s">
        <v>10</v>
      </c>
      <c r="F34" s="21" t="s">
        <v>40</v>
      </c>
      <c r="G34" s="21" t="s">
        <v>41</v>
      </c>
    </row>
    <row r="35" spans="1:7" ht="82.5" customHeight="1">
      <c r="A35" s="22">
        <v>1</v>
      </c>
      <c r="B35" s="9" t="s">
        <v>42</v>
      </c>
      <c r="C35" s="49">
        <f>877146.7+161388.3</f>
        <v>1038535</v>
      </c>
      <c r="D35" s="25">
        <f>+C35</f>
        <v>1038535</v>
      </c>
      <c r="E35" s="25">
        <f>876276+160434.1</f>
        <v>1036710.1</v>
      </c>
      <c r="F35" s="25">
        <f t="shared" ref="F35:F80" si="3">E35/D35*100</f>
        <v>99.824281319358519</v>
      </c>
      <c r="G35" s="25">
        <f t="shared" ref="G35:G80" si="4">E35/C35*100</f>
        <v>99.824281319358519</v>
      </c>
    </row>
    <row r="36" spans="1:7" ht="82.5" customHeight="1">
      <c r="A36" s="22">
        <v>2</v>
      </c>
      <c r="B36" s="9" t="s">
        <v>43</v>
      </c>
      <c r="C36" s="50">
        <f>C37+C38+C39+C40+C41+C42+C43+C44+C45+C46+C48+C49+C50+C51+C52+C53+C54+C55+C56+C57+C58</f>
        <v>509871.2</v>
      </c>
      <c r="D36" s="25">
        <f t="shared" ref="D36:D78" si="5">+C36</f>
        <v>509871.2</v>
      </c>
      <c r="E36" s="50">
        <f>E37+E38+E39+E40+E41+E42+E43+E44+E45+E46+E47+E48+E49+E50+E51+E52+E53+E54+E55+E56+E57+E58</f>
        <v>454591.29999999993</v>
      </c>
      <c r="F36" s="25">
        <f t="shared" si="3"/>
        <v>89.158065801716177</v>
      </c>
      <c r="G36" s="25">
        <f t="shared" si="4"/>
        <v>89.158065801716177</v>
      </c>
    </row>
    <row r="37" spans="1:7" ht="82.5" customHeight="1">
      <c r="A37" s="22">
        <v>2.1</v>
      </c>
      <c r="B37" s="9" t="s">
        <v>44</v>
      </c>
      <c r="C37" s="49">
        <v>0</v>
      </c>
      <c r="D37" s="25">
        <f t="shared" si="5"/>
        <v>0</v>
      </c>
      <c r="E37" s="25">
        <v>0</v>
      </c>
      <c r="F37" s="25"/>
      <c r="G37" s="25"/>
    </row>
    <row r="38" spans="1:7" ht="82.5" customHeight="1">
      <c r="A38" s="22">
        <v>2.2000000000000002</v>
      </c>
      <c r="B38" s="9" t="s">
        <v>45</v>
      </c>
      <c r="C38" s="49">
        <v>65500</v>
      </c>
      <c r="D38" s="25">
        <f t="shared" si="5"/>
        <v>65500</v>
      </c>
      <c r="E38" s="25">
        <v>64339</v>
      </c>
      <c r="F38" s="25">
        <f t="shared" si="3"/>
        <v>98.22748091603053</v>
      </c>
      <c r="G38" s="25">
        <f t="shared" si="4"/>
        <v>98.22748091603053</v>
      </c>
    </row>
    <row r="39" spans="1:7" ht="82.5" customHeight="1">
      <c r="A39" s="22">
        <v>2.2999999999999998</v>
      </c>
      <c r="B39" s="9" t="s">
        <v>46</v>
      </c>
      <c r="C39" s="49">
        <v>22300</v>
      </c>
      <c r="D39" s="25">
        <f t="shared" si="5"/>
        <v>22300</v>
      </c>
      <c r="E39" s="25">
        <v>20305.900000000001</v>
      </c>
      <c r="F39" s="25">
        <f t="shared" si="3"/>
        <v>91.057847533632298</v>
      </c>
      <c r="G39" s="25">
        <f t="shared" si="4"/>
        <v>91.057847533632298</v>
      </c>
    </row>
    <row r="40" spans="1:7" ht="82.5" customHeight="1">
      <c r="A40" s="22">
        <v>2.4</v>
      </c>
      <c r="B40" s="9" t="s">
        <v>47</v>
      </c>
      <c r="C40" s="49">
        <v>9300</v>
      </c>
      <c r="D40" s="25">
        <f t="shared" si="5"/>
        <v>9300</v>
      </c>
      <c r="E40" s="25">
        <v>8301.1</v>
      </c>
      <c r="F40" s="25">
        <f t="shared" si="3"/>
        <v>89.259139784946242</v>
      </c>
      <c r="G40" s="25">
        <f t="shared" si="4"/>
        <v>89.259139784946242</v>
      </c>
    </row>
    <row r="41" spans="1:7" ht="82.5" customHeight="1">
      <c r="A41" s="22">
        <v>2.5</v>
      </c>
      <c r="B41" s="9" t="s">
        <v>48</v>
      </c>
      <c r="C41" s="49">
        <v>1500</v>
      </c>
      <c r="D41" s="25">
        <f t="shared" si="5"/>
        <v>1500</v>
      </c>
      <c r="E41" s="25">
        <v>1292.3</v>
      </c>
      <c r="F41" s="25">
        <f t="shared" si="3"/>
        <v>86.153333333333322</v>
      </c>
      <c r="G41" s="25">
        <f t="shared" si="4"/>
        <v>86.153333333333322</v>
      </c>
    </row>
    <row r="42" spans="1:7" ht="82.5" customHeight="1">
      <c r="A42" s="22">
        <v>2.6</v>
      </c>
      <c r="B42" s="26" t="s">
        <v>49</v>
      </c>
      <c r="C42" s="49">
        <v>2700</v>
      </c>
      <c r="D42" s="25">
        <f t="shared" si="5"/>
        <v>2700</v>
      </c>
      <c r="E42" s="25">
        <v>2700</v>
      </c>
      <c r="F42" s="25">
        <f t="shared" si="3"/>
        <v>100</v>
      </c>
      <c r="G42" s="25">
        <f t="shared" si="4"/>
        <v>100</v>
      </c>
    </row>
    <row r="43" spans="1:7" ht="82.5" customHeight="1">
      <c r="A43" s="22">
        <v>2.7</v>
      </c>
      <c r="B43" s="9" t="s">
        <v>50</v>
      </c>
      <c r="C43" s="49">
        <v>280</v>
      </c>
      <c r="D43" s="25">
        <v>0</v>
      </c>
      <c r="E43" s="25">
        <v>0</v>
      </c>
      <c r="F43" s="25" t="e">
        <f t="shared" si="3"/>
        <v>#DIV/0!</v>
      </c>
      <c r="G43" s="25">
        <f t="shared" si="4"/>
        <v>0</v>
      </c>
    </row>
    <row r="44" spans="1:7" ht="82.5" customHeight="1">
      <c r="A44" s="22">
        <v>2.8</v>
      </c>
      <c r="B44" s="9" t="s">
        <v>51</v>
      </c>
      <c r="C44" s="49">
        <v>5310</v>
      </c>
      <c r="D44" s="25">
        <f t="shared" si="5"/>
        <v>5310</v>
      </c>
      <c r="E44" s="25">
        <v>5304</v>
      </c>
      <c r="F44" s="25">
        <f t="shared" si="3"/>
        <v>99.887005649717523</v>
      </c>
      <c r="G44" s="25">
        <f t="shared" si="4"/>
        <v>99.887005649717523</v>
      </c>
    </row>
    <row r="45" spans="1:7" ht="82.5" customHeight="1">
      <c r="A45" s="22">
        <v>2.9</v>
      </c>
      <c r="B45" s="9" t="s">
        <v>52</v>
      </c>
      <c r="C45" s="49">
        <v>105</v>
      </c>
      <c r="D45" s="25">
        <f t="shared" si="5"/>
        <v>105</v>
      </c>
      <c r="E45" s="51">
        <v>105</v>
      </c>
      <c r="F45" s="25">
        <f t="shared" si="3"/>
        <v>100</v>
      </c>
      <c r="G45" s="25">
        <f t="shared" si="4"/>
        <v>100</v>
      </c>
    </row>
    <row r="46" spans="1:7" ht="82.5" customHeight="1">
      <c r="A46" s="28" t="s">
        <v>53</v>
      </c>
      <c r="B46" s="9" t="s">
        <v>54</v>
      </c>
      <c r="C46" s="49">
        <v>3000</v>
      </c>
      <c r="D46" s="25">
        <f t="shared" si="5"/>
        <v>3000</v>
      </c>
      <c r="E46" s="51">
        <v>2719.6</v>
      </c>
      <c r="F46" s="25">
        <f t="shared" si="3"/>
        <v>90.653333333333336</v>
      </c>
      <c r="G46" s="25">
        <f t="shared" si="4"/>
        <v>90.653333333333336</v>
      </c>
    </row>
    <row r="47" spans="1:7" ht="82.5" customHeight="1">
      <c r="A47" s="22">
        <v>2.11</v>
      </c>
      <c r="B47" s="9" t="s">
        <v>55</v>
      </c>
      <c r="C47" s="49"/>
      <c r="D47" s="25">
        <f t="shared" si="5"/>
        <v>0</v>
      </c>
      <c r="E47" s="51"/>
      <c r="F47" s="25" t="e">
        <f t="shared" si="3"/>
        <v>#DIV/0!</v>
      </c>
      <c r="G47" s="25" t="e">
        <f t="shared" si="4"/>
        <v>#DIV/0!</v>
      </c>
    </row>
    <row r="48" spans="1:7" ht="82.5" customHeight="1">
      <c r="A48" s="22">
        <v>2.12</v>
      </c>
      <c r="B48" s="9" t="s">
        <v>56</v>
      </c>
      <c r="C48" s="23">
        <v>2100</v>
      </c>
      <c r="D48" s="24">
        <f t="shared" si="5"/>
        <v>2100</v>
      </c>
      <c r="E48" s="27">
        <v>2062.4</v>
      </c>
      <c r="F48" s="25">
        <f t="shared" si="3"/>
        <v>98.209523809523816</v>
      </c>
      <c r="G48" s="24">
        <f t="shared" si="4"/>
        <v>98.209523809523816</v>
      </c>
    </row>
    <row r="49" spans="1:7" ht="82.5" customHeight="1">
      <c r="A49" s="22">
        <v>2.13</v>
      </c>
      <c r="B49" s="9" t="s">
        <v>57</v>
      </c>
      <c r="C49" s="49">
        <v>2300</v>
      </c>
      <c r="D49" s="50">
        <f t="shared" si="5"/>
        <v>2300</v>
      </c>
      <c r="E49" s="52">
        <v>2257.3000000000002</v>
      </c>
      <c r="F49" s="50">
        <f t="shared" si="3"/>
        <v>98.143478260869571</v>
      </c>
      <c r="G49" s="50">
        <f t="shared" si="4"/>
        <v>98.143478260869571</v>
      </c>
    </row>
    <row r="50" spans="1:7" ht="82.5" customHeight="1">
      <c r="A50" s="22">
        <v>2.14</v>
      </c>
      <c r="B50" s="9" t="s">
        <v>58</v>
      </c>
      <c r="C50" s="49">
        <v>80570</v>
      </c>
      <c r="D50" s="50">
        <f t="shared" si="5"/>
        <v>80570</v>
      </c>
      <c r="E50" s="52">
        <v>64559.6</v>
      </c>
      <c r="F50" s="50">
        <f t="shared" si="3"/>
        <v>80.128583840139015</v>
      </c>
      <c r="G50" s="50">
        <f t="shared" si="4"/>
        <v>80.128583840139015</v>
      </c>
    </row>
    <row r="51" spans="1:7" ht="82.5" customHeight="1">
      <c r="A51" s="22">
        <v>2.15</v>
      </c>
      <c r="B51" s="9" t="s">
        <v>59</v>
      </c>
      <c r="C51" s="49">
        <v>21319.200000000001</v>
      </c>
      <c r="D51" s="50">
        <f t="shared" si="5"/>
        <v>21319.200000000001</v>
      </c>
      <c r="E51" s="52">
        <v>20660.7</v>
      </c>
      <c r="F51" s="50">
        <f t="shared" si="3"/>
        <v>96.911234943149836</v>
      </c>
      <c r="G51" s="50">
        <f t="shared" si="4"/>
        <v>96.911234943149836</v>
      </c>
    </row>
    <row r="52" spans="1:7" ht="82.5" customHeight="1">
      <c r="A52" s="22">
        <v>2.16</v>
      </c>
      <c r="B52" s="9" t="s">
        <v>60</v>
      </c>
      <c r="C52" s="49">
        <v>75800</v>
      </c>
      <c r="D52" s="50">
        <f t="shared" si="5"/>
        <v>75800</v>
      </c>
      <c r="E52" s="52">
        <v>74392</v>
      </c>
      <c r="F52" s="50">
        <f t="shared" si="3"/>
        <v>98.142480211081789</v>
      </c>
      <c r="G52" s="50">
        <f t="shared" si="4"/>
        <v>98.142480211081789</v>
      </c>
    </row>
    <row r="53" spans="1:7" ht="82.5" customHeight="1">
      <c r="A53" s="22">
        <v>2.17</v>
      </c>
      <c r="B53" s="9" t="s">
        <v>61</v>
      </c>
      <c r="C53" s="49">
        <v>14230</v>
      </c>
      <c r="D53" s="50">
        <f t="shared" si="5"/>
        <v>14230</v>
      </c>
      <c r="E53" s="50">
        <v>13009.8</v>
      </c>
      <c r="F53" s="50">
        <f t="shared" si="3"/>
        <v>91.425158116654941</v>
      </c>
      <c r="G53" s="50">
        <f t="shared" si="4"/>
        <v>91.425158116654941</v>
      </c>
    </row>
    <row r="54" spans="1:7" ht="82.5" customHeight="1">
      <c r="A54" s="22">
        <v>2.1800000000000002</v>
      </c>
      <c r="B54" s="4" t="s">
        <v>62</v>
      </c>
      <c r="C54" s="23">
        <v>2380</v>
      </c>
      <c r="D54" s="24">
        <f t="shared" si="5"/>
        <v>2380</v>
      </c>
      <c r="E54" s="29">
        <v>1987.5</v>
      </c>
      <c r="F54" s="25">
        <f t="shared" si="3"/>
        <v>83.508403361344534</v>
      </c>
      <c r="G54" s="24">
        <f t="shared" si="4"/>
        <v>83.508403361344534</v>
      </c>
    </row>
    <row r="55" spans="1:7" ht="82.5" customHeight="1">
      <c r="A55" s="22">
        <v>2.19</v>
      </c>
      <c r="B55" s="4" t="s">
        <v>63</v>
      </c>
      <c r="C55" s="23">
        <v>92548</v>
      </c>
      <c r="D55" s="24">
        <f t="shared" si="5"/>
        <v>92548</v>
      </c>
      <c r="E55" s="27">
        <v>84467.4</v>
      </c>
      <c r="F55" s="25">
        <f t="shared" si="3"/>
        <v>91.268747028568953</v>
      </c>
      <c r="G55" s="24">
        <f t="shared" si="4"/>
        <v>91.268747028568953</v>
      </c>
    </row>
    <row r="56" spans="1:7" ht="82.5" customHeight="1">
      <c r="A56" s="28" t="s">
        <v>64</v>
      </c>
      <c r="B56" s="4" t="s">
        <v>65</v>
      </c>
      <c r="C56" s="23">
        <v>1000</v>
      </c>
      <c r="D56" s="24">
        <f t="shared" si="5"/>
        <v>1000</v>
      </c>
      <c r="E56" s="27">
        <v>0</v>
      </c>
      <c r="F56" s="25">
        <f t="shared" si="3"/>
        <v>0</v>
      </c>
      <c r="G56" s="24">
        <f t="shared" si="4"/>
        <v>0</v>
      </c>
    </row>
    <row r="57" spans="1:7" ht="82.5" customHeight="1">
      <c r="A57" s="22">
        <v>2.21</v>
      </c>
      <c r="B57" s="4" t="s">
        <v>66</v>
      </c>
      <c r="C57" s="23">
        <v>12765</v>
      </c>
      <c r="D57" s="24">
        <f t="shared" si="5"/>
        <v>12765</v>
      </c>
      <c r="E57" s="27">
        <v>8925.6</v>
      </c>
      <c r="F57" s="25">
        <f t="shared" si="3"/>
        <v>69.922444183313743</v>
      </c>
      <c r="G57" s="24">
        <f t="shared" si="4"/>
        <v>69.922444183313743</v>
      </c>
    </row>
    <row r="58" spans="1:7" ht="82.5" customHeight="1">
      <c r="A58" s="22">
        <v>2.2200000000000002</v>
      </c>
      <c r="B58" s="4" t="s">
        <v>67</v>
      </c>
      <c r="C58" s="23">
        <v>94864</v>
      </c>
      <c r="D58" s="24">
        <f t="shared" si="5"/>
        <v>94864</v>
      </c>
      <c r="E58" s="27">
        <v>77202.100000000006</v>
      </c>
      <c r="F58" s="25">
        <f t="shared" si="3"/>
        <v>81.381872997132746</v>
      </c>
      <c r="G58" s="24">
        <f t="shared" si="4"/>
        <v>81.381872997132746</v>
      </c>
    </row>
    <row r="59" spans="1:7" ht="82.5" customHeight="1">
      <c r="A59" s="22">
        <v>25</v>
      </c>
      <c r="B59" s="4" t="s">
        <v>68</v>
      </c>
      <c r="C59" s="23">
        <v>443650</v>
      </c>
      <c r="D59" s="24">
        <f t="shared" si="5"/>
        <v>443650</v>
      </c>
      <c r="E59" s="27">
        <v>434090.3</v>
      </c>
      <c r="F59" s="25">
        <f t="shared" si="3"/>
        <v>97.845215823284121</v>
      </c>
      <c r="G59" s="24">
        <f t="shared" si="4"/>
        <v>97.845215823284121</v>
      </c>
    </row>
    <row r="60" spans="1:7" ht="82.5" customHeight="1">
      <c r="A60" s="22">
        <v>26</v>
      </c>
      <c r="B60" s="4" t="s">
        <v>69</v>
      </c>
      <c r="C60" s="23">
        <v>4100</v>
      </c>
      <c r="D60" s="24">
        <f t="shared" si="5"/>
        <v>4100</v>
      </c>
      <c r="E60" s="27">
        <v>4028</v>
      </c>
      <c r="F60" s="25">
        <f t="shared" si="3"/>
        <v>98.243902439024396</v>
      </c>
      <c r="G60" s="24">
        <f t="shared" si="4"/>
        <v>98.243902439024396</v>
      </c>
    </row>
    <row r="61" spans="1:7" ht="82.5" customHeight="1">
      <c r="A61" s="22">
        <v>27</v>
      </c>
      <c r="B61" s="4" t="s">
        <v>70</v>
      </c>
      <c r="C61" s="23">
        <v>40000</v>
      </c>
      <c r="D61" s="24">
        <f t="shared" si="5"/>
        <v>40000</v>
      </c>
      <c r="E61" s="27">
        <v>39151.9</v>
      </c>
      <c r="F61" s="25">
        <f t="shared" si="3"/>
        <v>97.879750000000001</v>
      </c>
      <c r="G61" s="24">
        <f t="shared" si="4"/>
        <v>97.879750000000001</v>
      </c>
    </row>
    <row r="62" spans="1:7" ht="82.5" customHeight="1">
      <c r="A62" s="22">
        <v>28</v>
      </c>
      <c r="B62" s="4" t="s">
        <v>71</v>
      </c>
      <c r="C62" s="23">
        <v>270015.09999999998</v>
      </c>
      <c r="D62" s="24">
        <f t="shared" si="5"/>
        <v>270015.09999999998</v>
      </c>
      <c r="E62" s="23">
        <v>270015.09999999998</v>
      </c>
      <c r="F62" s="25">
        <f t="shared" si="3"/>
        <v>100</v>
      </c>
      <c r="G62" s="24">
        <f t="shared" si="4"/>
        <v>100</v>
      </c>
    </row>
    <row r="63" spans="1:7" ht="82.5" customHeight="1">
      <c r="A63" s="22">
        <v>29</v>
      </c>
      <c r="B63" s="30" t="s">
        <v>72</v>
      </c>
      <c r="C63" s="49">
        <v>3250</v>
      </c>
      <c r="D63" s="25">
        <f t="shared" si="5"/>
        <v>3250</v>
      </c>
      <c r="E63" s="49">
        <v>3200</v>
      </c>
      <c r="F63" s="25"/>
      <c r="G63" s="25">
        <f t="shared" si="4"/>
        <v>98.461538461538467</v>
      </c>
    </row>
    <row r="64" spans="1:7" ht="82.5" customHeight="1">
      <c r="A64" s="22">
        <v>29</v>
      </c>
      <c r="B64" s="4" t="s">
        <v>73</v>
      </c>
      <c r="C64" s="49">
        <f>C66+C65</f>
        <v>22100</v>
      </c>
      <c r="D64" s="25">
        <f t="shared" si="5"/>
        <v>22100</v>
      </c>
      <c r="E64" s="49">
        <f>E66+E65</f>
        <v>20231.2</v>
      </c>
      <c r="F64" s="25">
        <f t="shared" si="3"/>
        <v>91.543891402714934</v>
      </c>
      <c r="G64" s="25">
        <f t="shared" si="4"/>
        <v>91.543891402714934</v>
      </c>
    </row>
    <row r="65" spans="1:7" ht="82.5" customHeight="1">
      <c r="A65" s="22">
        <v>29.1</v>
      </c>
      <c r="B65" s="9" t="s">
        <v>74</v>
      </c>
      <c r="C65" s="49">
        <v>11000</v>
      </c>
      <c r="D65" s="25">
        <f t="shared" si="5"/>
        <v>11000</v>
      </c>
      <c r="E65" s="25">
        <v>10886.2</v>
      </c>
      <c r="F65" s="25">
        <f t="shared" si="3"/>
        <v>98.965454545454563</v>
      </c>
      <c r="G65" s="25">
        <f t="shared" si="4"/>
        <v>98.965454545454563</v>
      </c>
    </row>
    <row r="66" spans="1:7" ht="82.5" customHeight="1">
      <c r="A66" s="22">
        <v>29.2</v>
      </c>
      <c r="B66" s="9" t="s">
        <v>75</v>
      </c>
      <c r="C66" s="49">
        <v>11100</v>
      </c>
      <c r="D66" s="25">
        <f t="shared" si="5"/>
        <v>11100</v>
      </c>
      <c r="E66" s="51">
        <v>9345</v>
      </c>
      <c r="F66" s="25">
        <f t="shared" si="3"/>
        <v>84.189189189189179</v>
      </c>
      <c r="G66" s="25">
        <f t="shared" si="4"/>
        <v>84.189189189189179</v>
      </c>
    </row>
    <row r="67" spans="1:7" ht="82.5" customHeight="1">
      <c r="A67" s="22">
        <v>29</v>
      </c>
      <c r="B67" s="4" t="s">
        <v>26</v>
      </c>
      <c r="C67" s="49"/>
      <c r="D67" s="25">
        <f t="shared" si="5"/>
        <v>0</v>
      </c>
      <c r="E67" s="51"/>
      <c r="F67" s="25" t="e">
        <f t="shared" si="3"/>
        <v>#DIV/0!</v>
      </c>
      <c r="G67" s="25"/>
    </row>
    <row r="68" spans="1:7" ht="82.5" customHeight="1">
      <c r="A68" s="22"/>
      <c r="B68" s="14" t="s">
        <v>76</v>
      </c>
      <c r="C68" s="53">
        <v>605000</v>
      </c>
      <c r="D68" s="25">
        <f t="shared" si="5"/>
        <v>605000</v>
      </c>
      <c r="E68" s="51">
        <v>605000</v>
      </c>
      <c r="F68" s="25">
        <f t="shared" si="3"/>
        <v>100</v>
      </c>
      <c r="G68" s="25">
        <f t="shared" si="4"/>
        <v>100</v>
      </c>
    </row>
    <row r="69" spans="1:7" ht="82.5" customHeight="1">
      <c r="A69" s="22"/>
      <c r="B69" s="14" t="s">
        <v>77</v>
      </c>
      <c r="C69" s="48">
        <f>C35+C36+C59+C60+C61+C64+C68+C67+C62+C63</f>
        <v>2936521.3000000003</v>
      </c>
      <c r="D69" s="25">
        <f t="shared" si="5"/>
        <v>2936521.3000000003</v>
      </c>
      <c r="E69" s="48">
        <f>E35+E36+E59+E60+E61+E64+E68+E67+E62+E63</f>
        <v>2867017.9</v>
      </c>
      <c r="F69" s="25">
        <f t="shared" si="3"/>
        <v>97.63313823059957</v>
      </c>
      <c r="G69" s="25">
        <f t="shared" si="4"/>
        <v>97.63313823059957</v>
      </c>
    </row>
    <row r="70" spans="1:7" ht="82.5" customHeight="1">
      <c r="A70" s="31">
        <v>1</v>
      </c>
      <c r="B70" s="9" t="s">
        <v>78</v>
      </c>
      <c r="C70" s="49">
        <v>740485</v>
      </c>
      <c r="D70" s="25">
        <f t="shared" si="5"/>
        <v>740485</v>
      </c>
      <c r="E70" s="51">
        <v>736365.5</v>
      </c>
      <c r="F70" s="25">
        <f t="shared" si="3"/>
        <v>99.443675428941845</v>
      </c>
      <c r="G70" s="25">
        <f t="shared" si="4"/>
        <v>99.443675428941845</v>
      </c>
    </row>
    <row r="71" spans="1:7" ht="82.5" customHeight="1">
      <c r="A71" s="31">
        <v>2</v>
      </c>
      <c r="B71" s="9" t="s">
        <v>79</v>
      </c>
      <c r="C71" s="49">
        <v>2582310.1</v>
      </c>
      <c r="D71" s="25">
        <f t="shared" si="5"/>
        <v>2582310.1</v>
      </c>
      <c r="E71" s="51">
        <v>1724315.9</v>
      </c>
      <c r="F71" s="25">
        <f t="shared" si="3"/>
        <v>66.774160856978398</v>
      </c>
      <c r="G71" s="25">
        <f t="shared" si="4"/>
        <v>66.774160856978398</v>
      </c>
    </row>
    <row r="72" spans="1:7" ht="82.5" customHeight="1">
      <c r="A72" s="31">
        <v>3</v>
      </c>
      <c r="B72" s="9" t="s">
        <v>80</v>
      </c>
      <c r="C72" s="49">
        <v>85000</v>
      </c>
      <c r="D72" s="25">
        <f t="shared" si="5"/>
        <v>85000</v>
      </c>
      <c r="E72" s="51">
        <v>5663.8</v>
      </c>
      <c r="F72" s="25">
        <f t="shared" si="3"/>
        <v>6.6632941176470588</v>
      </c>
      <c r="G72" s="25">
        <f t="shared" si="4"/>
        <v>6.6632941176470588</v>
      </c>
    </row>
    <row r="73" spans="1:7" ht="82.5" customHeight="1">
      <c r="A73" s="31">
        <v>4</v>
      </c>
      <c r="B73" s="9" t="s">
        <v>81</v>
      </c>
      <c r="C73" s="49">
        <v>56655</v>
      </c>
      <c r="D73" s="25">
        <f t="shared" si="5"/>
        <v>56655</v>
      </c>
      <c r="E73" s="51">
        <v>25970.5</v>
      </c>
      <c r="F73" s="25">
        <f t="shared" si="3"/>
        <v>45.839731709469596</v>
      </c>
      <c r="G73" s="25">
        <f t="shared" si="4"/>
        <v>45.839731709469596</v>
      </c>
    </row>
    <row r="74" spans="1:7" ht="82.5" customHeight="1">
      <c r="A74" s="31">
        <v>5</v>
      </c>
      <c r="B74" s="9" t="s">
        <v>82</v>
      </c>
      <c r="C74" s="49">
        <v>77054.3</v>
      </c>
      <c r="D74" s="25">
        <f t="shared" si="5"/>
        <v>77054.3</v>
      </c>
      <c r="E74" s="51">
        <v>36242.199999999997</v>
      </c>
      <c r="F74" s="25">
        <f t="shared" si="3"/>
        <v>47.034623635540129</v>
      </c>
      <c r="G74" s="25">
        <f t="shared" si="4"/>
        <v>47.034623635540129</v>
      </c>
    </row>
    <row r="75" spans="1:7" ht="82.5" customHeight="1">
      <c r="A75" s="31">
        <v>6</v>
      </c>
      <c r="B75" s="9" t="s">
        <v>83</v>
      </c>
      <c r="C75" s="49"/>
      <c r="D75" s="25">
        <f t="shared" si="5"/>
        <v>0</v>
      </c>
      <c r="E75" s="51"/>
      <c r="F75" s="25"/>
      <c r="G75" s="25"/>
    </row>
    <row r="76" spans="1:7" ht="82.5" customHeight="1">
      <c r="A76" s="32">
        <v>7</v>
      </c>
      <c r="B76" s="33" t="s">
        <v>84</v>
      </c>
      <c r="C76" s="54">
        <v>535</v>
      </c>
      <c r="D76" s="56">
        <f t="shared" si="5"/>
        <v>535</v>
      </c>
      <c r="E76" s="56">
        <v>0</v>
      </c>
      <c r="F76" s="56">
        <f t="shared" si="3"/>
        <v>0</v>
      </c>
      <c r="G76" s="56">
        <f t="shared" si="4"/>
        <v>0</v>
      </c>
    </row>
    <row r="77" spans="1:7" ht="82.5" customHeight="1">
      <c r="A77" s="32">
        <v>7</v>
      </c>
      <c r="B77" s="33" t="s">
        <v>85</v>
      </c>
      <c r="C77" s="54">
        <v>12500</v>
      </c>
      <c r="D77" s="36">
        <f t="shared" si="5"/>
        <v>12500</v>
      </c>
      <c r="E77" s="36">
        <v>11850</v>
      </c>
      <c r="F77" s="36">
        <f t="shared" si="3"/>
        <v>94.8</v>
      </c>
      <c r="G77" s="36">
        <f t="shared" si="4"/>
        <v>94.8</v>
      </c>
    </row>
    <row r="78" spans="1:7" ht="82.5" customHeight="1">
      <c r="A78" s="32">
        <v>8</v>
      </c>
      <c r="B78" s="33" t="s">
        <v>86</v>
      </c>
      <c r="C78" s="54">
        <v>26000</v>
      </c>
      <c r="D78" s="36">
        <f t="shared" si="5"/>
        <v>26000</v>
      </c>
      <c r="E78" s="36">
        <v>12097.4</v>
      </c>
      <c r="F78" s="36">
        <f t="shared" si="3"/>
        <v>46.528461538461535</v>
      </c>
      <c r="G78" s="36">
        <f t="shared" si="4"/>
        <v>46.528461538461535</v>
      </c>
    </row>
    <row r="79" spans="1:7" ht="82.5" customHeight="1">
      <c r="A79" s="32"/>
      <c r="B79" s="37" t="s">
        <v>87</v>
      </c>
      <c r="C79" s="54">
        <f>C70+C71+C72+C73+C74+C76+C77+C78+C75</f>
        <v>3580539.4</v>
      </c>
      <c r="D79" s="54">
        <f>D70+D71+D72+D73+D74+D76+D77+D78+D75</f>
        <v>3580539.4</v>
      </c>
      <c r="E79" s="54">
        <f>E70+E71+E72+E73+E74+E76+E77+E78+E75</f>
        <v>2552505.2999999998</v>
      </c>
      <c r="F79" s="36">
        <f t="shared" si="3"/>
        <v>71.288289691771027</v>
      </c>
      <c r="G79" s="36">
        <f t="shared" si="4"/>
        <v>71.288289691771027</v>
      </c>
    </row>
    <row r="80" spans="1:7" ht="82.5" customHeight="1">
      <c r="A80" s="70">
        <v>9</v>
      </c>
      <c r="B80" s="37" t="s">
        <v>88</v>
      </c>
      <c r="C80" s="38">
        <v>-600000</v>
      </c>
      <c r="D80" s="71">
        <v>-600000</v>
      </c>
      <c r="E80" s="72">
        <v>-167763.6</v>
      </c>
      <c r="F80" s="36">
        <f t="shared" si="3"/>
        <v>27.960600000000003</v>
      </c>
      <c r="G80" s="35">
        <f t="shared" si="4"/>
        <v>27.960600000000003</v>
      </c>
    </row>
    <row r="81" spans="1:7" ht="82.5" customHeight="1">
      <c r="A81" s="70"/>
      <c r="B81" s="37" t="s">
        <v>89</v>
      </c>
      <c r="C81" s="38"/>
      <c r="D81" s="71"/>
      <c r="E81" s="72"/>
      <c r="F81" s="36"/>
      <c r="G81" s="35"/>
    </row>
    <row r="82" spans="1:7" ht="82.5" customHeight="1">
      <c r="A82" s="39"/>
      <c r="B82" s="37"/>
      <c r="C82" s="34">
        <f>C79+C80</f>
        <v>2980539.4</v>
      </c>
      <c r="D82" s="34">
        <f>D79+D80</f>
        <v>2980539.4</v>
      </c>
      <c r="E82" s="34">
        <f>E79+E80</f>
        <v>2384741.6999999997</v>
      </c>
      <c r="F82" s="36"/>
      <c r="G82" s="35"/>
    </row>
    <row r="83" spans="1:7" ht="82.5" customHeight="1">
      <c r="A83" s="58" t="s">
        <v>90</v>
      </c>
      <c r="B83" s="58"/>
      <c r="C83" s="37"/>
      <c r="D83" s="37">
        <f>C69+C82-C68</f>
        <v>5312060.7</v>
      </c>
      <c r="E83" s="37">
        <f>E69+E82-E68</f>
        <v>4646759.5999999996</v>
      </c>
      <c r="F83" s="40"/>
      <c r="G83" s="40"/>
    </row>
    <row r="84" spans="1:7" ht="82.5" customHeight="1">
      <c r="A84" s="58" t="s">
        <v>91</v>
      </c>
      <c r="B84" s="58"/>
      <c r="C84" s="58"/>
      <c r="D84" s="58"/>
      <c r="E84" s="59"/>
      <c r="F84" s="41"/>
      <c r="G84" s="42"/>
    </row>
    <row r="85" spans="1:7" ht="82.5" customHeight="1">
      <c r="A85" s="58"/>
      <c r="B85" s="58"/>
      <c r="C85" s="58"/>
      <c r="D85" s="58"/>
      <c r="E85" s="59"/>
      <c r="F85" s="43"/>
      <c r="G85" s="44"/>
    </row>
    <row r="86" spans="1:7" ht="82.5" customHeight="1">
      <c r="A86" s="45" t="s">
        <v>92</v>
      </c>
      <c r="B86" s="9" t="s">
        <v>93</v>
      </c>
      <c r="C86" s="54">
        <v>934598.7</v>
      </c>
      <c r="D86" s="56">
        <f>+C86</f>
        <v>934598.7</v>
      </c>
      <c r="E86" s="55">
        <v>806021.2</v>
      </c>
      <c r="F86" s="57">
        <f t="shared" ref="F86:F99" si="6">E86/D86*100</f>
        <v>86.242491028502386</v>
      </c>
      <c r="G86" s="57">
        <f t="shared" ref="G86:G99" si="7">E86/C86*100</f>
        <v>86.242491028502386</v>
      </c>
    </row>
    <row r="87" spans="1:7" ht="82.5" customHeight="1">
      <c r="A87" s="45">
        <v>2</v>
      </c>
      <c r="B87" s="9" t="s">
        <v>94</v>
      </c>
      <c r="C87" s="54">
        <v>1188520</v>
      </c>
      <c r="D87" s="56">
        <f>+C87</f>
        <v>1188520</v>
      </c>
      <c r="E87" s="56">
        <v>1066127.2</v>
      </c>
      <c r="F87" s="56">
        <f t="shared" si="6"/>
        <v>89.702083263218114</v>
      </c>
      <c r="G87" s="56">
        <f t="shared" si="7"/>
        <v>89.702083263218114</v>
      </c>
    </row>
    <row r="88" spans="1:7" ht="82.5" customHeight="1">
      <c r="A88" s="45" t="s">
        <v>95</v>
      </c>
      <c r="B88" s="9" t="s">
        <v>96</v>
      </c>
      <c r="C88" s="54">
        <v>1500</v>
      </c>
      <c r="D88" s="56">
        <f t="shared" ref="D88:D98" si="8">+C88</f>
        <v>1500</v>
      </c>
      <c r="E88" s="56">
        <v>1174</v>
      </c>
      <c r="F88" s="56">
        <f t="shared" si="6"/>
        <v>78.266666666666666</v>
      </c>
      <c r="G88" s="56">
        <f t="shared" si="7"/>
        <v>78.266666666666666</v>
      </c>
    </row>
    <row r="89" spans="1:7" ht="82.5" customHeight="1">
      <c r="A89" s="45">
        <v>4</v>
      </c>
      <c r="B89" s="9" t="s">
        <v>97</v>
      </c>
      <c r="C89" s="54">
        <f>270115.1+595000</f>
        <v>865115.1</v>
      </c>
      <c r="D89" s="56">
        <f t="shared" si="8"/>
        <v>865115.1</v>
      </c>
      <c r="E89" s="56">
        <f>270115.1+373096.2</f>
        <v>643211.30000000005</v>
      </c>
      <c r="F89" s="56">
        <f t="shared" si="6"/>
        <v>74.349794611144816</v>
      </c>
      <c r="G89" s="56">
        <f t="shared" si="7"/>
        <v>74.349794611144816</v>
      </c>
    </row>
    <row r="90" spans="1:7" ht="82.5" customHeight="1">
      <c r="A90" s="45">
        <v>5</v>
      </c>
      <c r="B90" s="9" t="s">
        <v>98</v>
      </c>
      <c r="C90" s="54">
        <v>851818.5</v>
      </c>
      <c r="D90" s="56">
        <f t="shared" si="8"/>
        <v>851818.5</v>
      </c>
      <c r="E90" s="56">
        <v>698210.1</v>
      </c>
      <c r="F90" s="56">
        <f t="shared" si="6"/>
        <v>81.967003534203585</v>
      </c>
      <c r="G90" s="56">
        <f t="shared" si="7"/>
        <v>81.967003534203585</v>
      </c>
    </row>
    <row r="91" spans="1:7" ht="82.5" customHeight="1">
      <c r="A91" s="45">
        <v>6</v>
      </c>
      <c r="B91" s="9" t="s">
        <v>99</v>
      </c>
      <c r="C91" s="54">
        <v>168935</v>
      </c>
      <c r="D91" s="56">
        <f t="shared" si="8"/>
        <v>168935</v>
      </c>
      <c r="E91" s="56">
        <v>143534.5</v>
      </c>
      <c r="F91" s="56">
        <f t="shared" si="6"/>
        <v>84.964335395270368</v>
      </c>
      <c r="G91" s="56">
        <f t="shared" si="7"/>
        <v>84.964335395270368</v>
      </c>
    </row>
    <row r="92" spans="1:7" ht="82.5" customHeight="1">
      <c r="A92" s="45">
        <v>7</v>
      </c>
      <c r="B92" s="30" t="s">
        <v>100</v>
      </c>
      <c r="C92" s="54">
        <v>99848</v>
      </c>
      <c r="D92" s="56">
        <f t="shared" si="8"/>
        <v>99848</v>
      </c>
      <c r="E92" s="56">
        <v>94773.2</v>
      </c>
      <c r="F92" s="56">
        <f t="shared" si="6"/>
        <v>94.917474561333222</v>
      </c>
      <c r="G92" s="56">
        <f t="shared" si="7"/>
        <v>94.917474561333222</v>
      </c>
    </row>
    <row r="93" spans="1:7" ht="82.5" customHeight="1">
      <c r="A93" s="45">
        <v>7</v>
      </c>
      <c r="B93" s="9" t="s">
        <v>101</v>
      </c>
      <c r="C93" s="54">
        <v>564939.5</v>
      </c>
      <c r="D93" s="56">
        <f t="shared" si="8"/>
        <v>564939.5</v>
      </c>
      <c r="E93" s="56">
        <v>541509.9</v>
      </c>
      <c r="F93" s="56">
        <f t="shared" si="6"/>
        <v>95.852724052752563</v>
      </c>
      <c r="G93" s="56">
        <f t="shared" si="7"/>
        <v>95.852724052752563</v>
      </c>
    </row>
    <row r="94" spans="1:7" ht="82.5" customHeight="1">
      <c r="A94" s="45">
        <v>8</v>
      </c>
      <c r="B94" s="9" t="s">
        <v>102</v>
      </c>
      <c r="C94" s="54">
        <v>25250</v>
      </c>
      <c r="D94" s="56">
        <f t="shared" si="8"/>
        <v>25250</v>
      </c>
      <c r="E94" s="56">
        <v>5482.5</v>
      </c>
      <c r="F94" s="56">
        <f t="shared" si="6"/>
        <v>21.712871287128714</v>
      </c>
      <c r="G94" s="56">
        <f t="shared" si="7"/>
        <v>21.712871287128714</v>
      </c>
    </row>
    <row r="95" spans="1:7" ht="82.5" customHeight="1">
      <c r="A95" s="45" t="s">
        <v>103</v>
      </c>
      <c r="B95" s="9" t="s">
        <v>46</v>
      </c>
      <c r="C95" s="54">
        <v>133689.5</v>
      </c>
      <c r="D95" s="56">
        <f t="shared" si="8"/>
        <v>133689.5</v>
      </c>
      <c r="E95" s="56">
        <v>133460.79999999999</v>
      </c>
      <c r="F95" s="56">
        <f t="shared" si="6"/>
        <v>99.828931965487186</v>
      </c>
      <c r="G95" s="56">
        <f t="shared" si="7"/>
        <v>99.828931965487186</v>
      </c>
    </row>
    <row r="96" spans="1:7" ht="82.5" customHeight="1">
      <c r="A96" s="45">
        <v>10</v>
      </c>
      <c r="B96" s="9" t="s">
        <v>104</v>
      </c>
      <c r="C96" s="54">
        <v>177750</v>
      </c>
      <c r="D96" s="56">
        <f t="shared" si="8"/>
        <v>177750</v>
      </c>
      <c r="E96" s="56">
        <v>152864.9</v>
      </c>
      <c r="F96" s="56">
        <f t="shared" si="6"/>
        <v>85.999943741209563</v>
      </c>
      <c r="G96" s="56">
        <f t="shared" si="7"/>
        <v>85.999943741209563</v>
      </c>
    </row>
    <row r="97" spans="1:7" ht="82.5" customHeight="1">
      <c r="A97" s="45">
        <v>11</v>
      </c>
      <c r="B97" s="9" t="s">
        <v>105</v>
      </c>
      <c r="C97" s="54">
        <v>874296.3</v>
      </c>
      <c r="D97" s="56">
        <f t="shared" si="8"/>
        <v>874296.3</v>
      </c>
      <c r="E97" s="56">
        <v>503243.2</v>
      </c>
      <c r="F97" s="56">
        <f t="shared" si="6"/>
        <v>57.559799806999067</v>
      </c>
      <c r="G97" s="56">
        <f t="shared" si="7"/>
        <v>57.559799806999067</v>
      </c>
    </row>
    <row r="98" spans="1:7" ht="82.5" customHeight="1">
      <c r="A98" s="45" t="s">
        <v>106</v>
      </c>
      <c r="B98" s="9" t="s">
        <v>107</v>
      </c>
      <c r="C98" s="54">
        <v>25800</v>
      </c>
      <c r="D98" s="56">
        <f t="shared" si="8"/>
        <v>25800</v>
      </c>
      <c r="E98" s="56">
        <v>24910.400000000001</v>
      </c>
      <c r="F98" s="56">
        <f t="shared" si="6"/>
        <v>96.551937984496135</v>
      </c>
      <c r="G98" s="56">
        <f t="shared" si="7"/>
        <v>96.551937984496135</v>
      </c>
    </row>
    <row r="99" spans="1:7" ht="82.5" customHeight="1">
      <c r="A99" s="60"/>
      <c r="B99" s="14" t="s">
        <v>88</v>
      </c>
      <c r="C99" s="54">
        <v>-600000</v>
      </c>
      <c r="D99" s="56">
        <v>-600000</v>
      </c>
      <c r="E99" s="61">
        <v>-167763.6</v>
      </c>
      <c r="F99" s="56">
        <f t="shared" si="6"/>
        <v>27.960600000000003</v>
      </c>
      <c r="G99" s="56">
        <f t="shared" si="7"/>
        <v>27.960600000000003</v>
      </c>
    </row>
    <row r="100" spans="1:7" ht="82.5" customHeight="1">
      <c r="A100" s="60"/>
      <c r="B100" s="14" t="s">
        <v>89</v>
      </c>
      <c r="C100" s="54"/>
      <c r="D100" s="56"/>
      <c r="E100" s="61"/>
      <c r="F100" s="56"/>
      <c r="G100" s="56"/>
    </row>
    <row r="101" spans="1:7" ht="82.5" customHeight="1">
      <c r="A101" s="31"/>
      <c r="B101" s="14" t="s">
        <v>108</v>
      </c>
      <c r="C101" s="54">
        <f>C86+C87+C88+C89+C90+C91+C93+C94+C95+C96+C97+C98+C99+C92</f>
        <v>5312060.6000000006</v>
      </c>
      <c r="D101" s="54">
        <f>D86+D87+D88+D89+D90+D91+D93+D94+D95+D96+D97+D98+D99+D92</f>
        <v>5312060.6000000006</v>
      </c>
      <c r="E101" s="54">
        <f>E86+E87+E88+E89+E90+E91+E93+E94+E95+E96+E97+E98+E99+E92</f>
        <v>4646759.6000000006</v>
      </c>
      <c r="F101" s="56">
        <f>E101/D101*100</f>
        <v>87.475651162563935</v>
      </c>
      <c r="G101" s="56">
        <f>E101/C101*100</f>
        <v>87.475651162563935</v>
      </c>
    </row>
  </sheetData>
  <mergeCells count="18">
    <mergeCell ref="A6:G6"/>
    <mergeCell ref="A1:G1"/>
    <mergeCell ref="A2:G2"/>
    <mergeCell ref="A3:G3"/>
    <mergeCell ref="A4:G4"/>
    <mergeCell ref="A5:G5"/>
    <mergeCell ref="A83:B83"/>
    <mergeCell ref="A84:E85"/>
    <mergeCell ref="A99:A100"/>
    <mergeCell ref="E99:E100"/>
    <mergeCell ref="A26:A27"/>
    <mergeCell ref="B26:B27"/>
    <mergeCell ref="C26:C27"/>
    <mergeCell ref="A32:G32"/>
    <mergeCell ref="A33:G33"/>
    <mergeCell ref="A80:A81"/>
    <mergeCell ref="D80:D81"/>
    <mergeCell ref="E80:E81"/>
  </mergeCells>
  <pageMargins left="1" right="1" top="0.75" bottom="0.75" header="0.3" footer="0.3"/>
  <pageSetup scale="53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Talin</dc:creator>
  <cp:lastModifiedBy>MRCUYT</cp:lastModifiedBy>
  <cp:lastPrinted>2026-02-06T12:09:21Z</cp:lastPrinted>
  <dcterms:created xsi:type="dcterms:W3CDTF">2015-06-05T18:19:34Z</dcterms:created>
  <dcterms:modified xsi:type="dcterms:W3CDTF">2026-02-06T12:09:24Z</dcterms:modified>
</cp:coreProperties>
</file>