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CUYT\Desktop\տպել ավագանու նիստի համար\"/>
    </mc:Choice>
  </mc:AlternateContent>
  <xr:revisionPtr revIDLastSave="0" documentId="13_ncr:1_{5EE92B80-359F-49A8-BBED-D0C8690CF6F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4" i="7" l="1"/>
  <c r="F67" i="4"/>
  <c r="F16" i="4"/>
  <c r="F90" i="8"/>
  <c r="J133" i="7" l="1"/>
  <c r="J132" i="7"/>
  <c r="J319" i="7"/>
  <c r="J750" i="7" l="1"/>
  <c r="I397" i="7" l="1"/>
  <c r="F63" i="4"/>
  <c r="G179" i="4"/>
  <c r="G182" i="4"/>
  <c r="G184" i="4"/>
  <c r="J13" i="7"/>
  <c r="F136" i="4"/>
  <c r="G178" i="4"/>
  <c r="G183" i="4"/>
  <c r="G187" i="4"/>
  <c r="J113" i="7"/>
  <c r="I888" i="7"/>
  <c r="H890" i="7"/>
  <c r="J511" i="7"/>
  <c r="H523" i="7"/>
  <c r="H457" i="7"/>
  <c r="H402" i="7"/>
  <c r="H136" i="7"/>
  <c r="H134" i="7"/>
  <c r="E18" i="8" l="1"/>
  <c r="I660" i="7" l="1"/>
  <c r="H667" i="7"/>
  <c r="F66" i="4"/>
  <c r="F57" i="4"/>
  <c r="F50" i="4"/>
  <c r="H458" i="7"/>
  <c r="H456" i="7"/>
  <c r="E117" i="8"/>
  <c r="E114" i="8" s="1"/>
  <c r="D121" i="8"/>
  <c r="F57" i="6" l="1"/>
  <c r="F91" i="2"/>
  <c r="H524" i="7"/>
  <c r="H479" i="7"/>
  <c r="F60" i="4"/>
  <c r="I469" i="7"/>
  <c r="H477" i="7"/>
  <c r="H685" i="7"/>
  <c r="H893" i="7"/>
  <c r="F40" i="4"/>
  <c r="H36" i="7"/>
  <c r="E77" i="8"/>
  <c r="I511" i="7" l="1"/>
  <c r="F53" i="4"/>
  <c r="H476" i="7"/>
  <c r="H475" i="7"/>
  <c r="H472" i="7"/>
  <c r="H407" i="7"/>
  <c r="H406" i="7"/>
  <c r="H404" i="7"/>
  <c r="H403" i="7"/>
  <c r="H400" i="7"/>
  <c r="F152" i="4" l="1"/>
  <c r="H515" i="7"/>
  <c r="H513" i="7"/>
  <c r="I609" i="7" l="1"/>
  <c r="G58" i="6" l="1"/>
  <c r="E142" i="2" l="1"/>
  <c r="E120" i="2"/>
  <c r="E16" i="2"/>
  <c r="F141" i="2" l="1"/>
  <c r="J391" i="7"/>
  <c r="I900" i="7" l="1"/>
  <c r="E26" i="8"/>
  <c r="E23" i="8" s="1"/>
  <c r="E21" i="8" s="1"/>
  <c r="J469" i="7" l="1"/>
  <c r="H485" i="7"/>
  <c r="F126" i="4" l="1"/>
  <c r="F56" i="4" l="1"/>
  <c r="H745" i="7"/>
  <c r="J732" i="7"/>
  <c r="H749" i="7"/>
  <c r="F54" i="6" l="1"/>
  <c r="E54" i="6" s="1"/>
  <c r="I262" i="7" l="1"/>
  <c r="H267" i="7"/>
  <c r="F119" i="4" l="1"/>
  <c r="H483" i="7"/>
  <c r="G190" i="4"/>
  <c r="I488" i="7"/>
  <c r="H493" i="7"/>
  <c r="H751" i="7"/>
  <c r="F34" i="4"/>
  <c r="H30" i="7"/>
  <c r="J609" i="7"/>
  <c r="F39" i="4"/>
  <c r="F38" i="4"/>
  <c r="H35" i="7"/>
  <c r="F48" i="4"/>
  <c r="H21" i="7"/>
  <c r="H495" i="7"/>
  <c r="H119" i="7"/>
  <c r="J628" i="7"/>
  <c r="H638" i="7"/>
  <c r="J682" i="7"/>
  <c r="H622" i="7"/>
  <c r="H747" i="7"/>
  <c r="G188" i="4"/>
  <c r="H43" i="7"/>
  <c r="D118" i="8" l="1"/>
  <c r="D119" i="8"/>
  <c r="D120" i="8"/>
  <c r="E110" i="2"/>
  <c r="E108" i="2"/>
  <c r="E107" i="2"/>
  <c r="E84" i="2"/>
  <c r="E79" i="2"/>
  <c r="E19" i="2"/>
  <c r="D17" i="8" l="1"/>
  <c r="I13" i="3"/>
  <c r="F87" i="4"/>
  <c r="J280" i="7"/>
  <c r="E127" i="2"/>
  <c r="E13" i="8"/>
  <c r="I639" i="7"/>
  <c r="H265" i="7"/>
  <c r="H47" i="7"/>
  <c r="E119" i="2" l="1"/>
  <c r="D117" i="8"/>
  <c r="J644" i="7"/>
  <c r="H44" i="7"/>
  <c r="I158" i="7"/>
  <c r="F44" i="4"/>
  <c r="F31" i="4"/>
  <c r="F30" i="4"/>
  <c r="F32" i="4"/>
  <c r="F49" i="4"/>
  <c r="F46" i="4"/>
  <c r="F33" i="4"/>
  <c r="H17" i="7"/>
  <c r="G189" i="4"/>
  <c r="F45" i="4"/>
  <c r="F29" i="4"/>
  <c r="E20" i="2"/>
  <c r="I732" i="7"/>
  <c r="H225" i="3"/>
  <c r="J488" i="7"/>
  <c r="I176" i="3" s="1"/>
  <c r="H173" i="3"/>
  <c r="I113" i="7"/>
  <c r="D28" i="8"/>
  <c r="D26" i="8" s="1"/>
  <c r="H746" i="7" l="1"/>
  <c r="H684" i="7"/>
  <c r="H664" i="7"/>
  <c r="H663" i="7"/>
  <c r="H666" i="7"/>
  <c r="H662" i="7"/>
  <c r="I644" i="7"/>
  <c r="H659" i="7"/>
  <c r="H658" i="7"/>
  <c r="H657" i="7"/>
  <c r="H653" i="7"/>
  <c r="H649" i="7"/>
  <c r="H648" i="7"/>
  <c r="I628" i="7"/>
  <c r="H636" i="7"/>
  <c r="H633" i="7"/>
  <c r="H632" i="7"/>
  <c r="H631" i="7"/>
  <c r="H530" i="7"/>
  <c r="H497" i="7"/>
  <c r="H496" i="7"/>
  <c r="H176" i="3"/>
  <c r="H494" i="7"/>
  <c r="H492" i="7"/>
  <c r="I173" i="3"/>
  <c r="H484" i="7"/>
  <c r="H482" i="7"/>
  <c r="H481" i="7"/>
  <c r="H480" i="7"/>
  <c r="H478" i="7"/>
  <c r="H474" i="7"/>
  <c r="J397" i="7"/>
  <c r="I147" i="3" s="1"/>
  <c r="H411" i="7"/>
  <c r="H410" i="7"/>
  <c r="H409" i="7"/>
  <c r="H408" i="7"/>
  <c r="H401" i="7"/>
  <c r="J315" i="7"/>
  <c r="I116" i="3" s="1"/>
  <c r="J325" i="7"/>
  <c r="H328" i="7"/>
  <c r="H327" i="7"/>
  <c r="I280" i="7"/>
  <c r="H283" i="7"/>
  <c r="I188" i="7"/>
  <c r="H189" i="7"/>
  <c r="H190" i="7"/>
  <c r="H191" i="7"/>
  <c r="H137" i="7"/>
  <c r="H135" i="7"/>
  <c r="H132" i="7"/>
  <c r="H127" i="7"/>
  <c r="H116" i="7"/>
  <c r="H115" i="7"/>
  <c r="H85" i="7"/>
  <c r="H45" i="7"/>
  <c r="H46" i="7"/>
  <c r="F47" i="4"/>
  <c r="H25" i="7"/>
  <c r="H20" i="7"/>
  <c r="H19" i="7"/>
  <c r="H18" i="7"/>
  <c r="F18" i="4"/>
  <c r="H16" i="7"/>
  <c r="H623" i="7" l="1"/>
  <c r="H624" i="7"/>
  <c r="H625" i="7"/>
  <c r="H529" i="7"/>
  <c r="H318" i="7"/>
  <c r="H317" i="7"/>
  <c r="I315" i="7"/>
  <c r="H734" i="7"/>
  <c r="H118" i="7"/>
  <c r="H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F135" i="4"/>
  <c r="E10" i="8" l="1"/>
  <c r="D10" i="8" s="1"/>
  <c r="E92" i="8"/>
  <c r="D92" i="8" s="1"/>
  <c r="D21" i="8"/>
  <c r="D8" i="8" l="1"/>
  <c r="E8" i="8"/>
  <c r="E126" i="4"/>
  <c r="H122" i="7"/>
  <c r="H123" i="7"/>
  <c r="H124" i="7"/>
  <c r="H121" i="7"/>
  <c r="E119" i="4" l="1"/>
  <c r="E115" i="4" s="1"/>
  <c r="F115" i="4"/>
  <c r="E137" i="2" l="1"/>
  <c r="F151" i="4" l="1"/>
  <c r="H131" i="7" l="1"/>
  <c r="F91" i="4"/>
  <c r="H130" i="7"/>
  <c r="H748" i="7"/>
  <c r="I33" i="3" l="1"/>
  <c r="I31" i="3" s="1"/>
  <c r="H139" i="7"/>
  <c r="H140" i="7"/>
  <c r="E58" i="6"/>
  <c r="D42" i="2"/>
  <c r="D41" i="2"/>
  <c r="E50" i="4"/>
  <c r="E33" i="4"/>
  <c r="H52" i="3"/>
  <c r="H50" i="3" s="1"/>
  <c r="H40" i="7"/>
  <c r="H41" i="7"/>
  <c r="H42" i="7"/>
  <c r="H49" i="7"/>
  <c r="H50" i="7"/>
  <c r="H51" i="7"/>
  <c r="H53" i="7"/>
  <c r="H54" i="7"/>
  <c r="H55" i="7"/>
  <c r="H57" i="7"/>
  <c r="H59" i="7"/>
  <c r="H60" i="7"/>
  <c r="H61" i="7"/>
  <c r="D87" i="2"/>
  <c r="E39" i="4"/>
  <c r="H503" i="7"/>
  <c r="H320" i="7"/>
  <c r="H321" i="7"/>
  <c r="H322" i="7"/>
  <c r="H323" i="7"/>
  <c r="H324" i="7"/>
  <c r="H325" i="7"/>
  <c r="E190" i="4"/>
  <c r="H138" i="7"/>
  <c r="H133" i="7"/>
  <c r="E44" i="4"/>
  <c r="E182" i="4"/>
  <c r="E111" i="2"/>
  <c r="D111" i="2" s="1"/>
  <c r="D84" i="2"/>
  <c r="E53" i="4"/>
  <c r="H188" i="7"/>
  <c r="H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0" i="2" s="1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G12" i="4"/>
  <c r="G10" i="4" s="1"/>
  <c r="E18" i="4"/>
  <c r="F19" i="4"/>
  <c r="E19" i="4" s="1"/>
  <c r="E21" i="4"/>
  <c r="E28" i="4"/>
  <c r="E29" i="4"/>
  <c r="E34" i="4"/>
  <c r="E35" i="4"/>
  <c r="E37" i="4"/>
  <c r="E40" i="4"/>
  <c r="E42" i="4"/>
  <c r="E45" i="4"/>
  <c r="E46" i="4"/>
  <c r="E47" i="4"/>
  <c r="E48" i="4"/>
  <c r="E49" i="4"/>
  <c r="E52" i="4"/>
  <c r="E55" i="4"/>
  <c r="E56" i="4"/>
  <c r="E59" i="4"/>
  <c r="E61" i="4"/>
  <c r="E62" i="4"/>
  <c r="E64" i="4"/>
  <c r="F70" i="4"/>
  <c r="E70" i="4" s="1"/>
  <c r="E72" i="4"/>
  <c r="E73" i="4"/>
  <c r="F74" i="4"/>
  <c r="E74" i="4" s="1"/>
  <c r="E76" i="4"/>
  <c r="E77" i="4"/>
  <c r="F78" i="4"/>
  <c r="E78" i="4" s="1"/>
  <c r="E80" i="4"/>
  <c r="E81" i="4"/>
  <c r="E82" i="4"/>
  <c r="E88" i="4"/>
  <c r="F89" i="4"/>
  <c r="E89" i="4" s="1"/>
  <c r="E91" i="4"/>
  <c r="E92" i="4"/>
  <c r="E95" i="4"/>
  <c r="E97" i="4"/>
  <c r="E98" i="4"/>
  <c r="F99" i="4"/>
  <c r="E99" i="4" s="1"/>
  <c r="E101" i="4"/>
  <c r="E102" i="4"/>
  <c r="E105" i="4"/>
  <c r="E106" i="4"/>
  <c r="F109" i="4"/>
  <c r="F107" i="4" s="1"/>
  <c r="G109" i="4"/>
  <c r="G107" i="4" s="1"/>
  <c r="G103" i="4" s="1"/>
  <c r="E111" i="4"/>
  <c r="E112" i="4"/>
  <c r="E113" i="4"/>
  <c r="E114" i="4"/>
  <c r="E117" i="4"/>
  <c r="E118" i="4"/>
  <c r="G121" i="4"/>
  <c r="G119" i="4" s="1"/>
  <c r="G115" i="4" s="1"/>
  <c r="E123" i="4"/>
  <c r="E124" i="4"/>
  <c r="E125" i="4"/>
  <c r="F129" i="4"/>
  <c r="E129" i="4" s="1"/>
  <c r="E131" i="4"/>
  <c r="E132" i="4"/>
  <c r="E134" i="4"/>
  <c r="E135" i="4"/>
  <c r="E136" i="4"/>
  <c r="E137" i="4"/>
  <c r="F139" i="4"/>
  <c r="E139" i="4" s="1"/>
  <c r="E141" i="4"/>
  <c r="E146" i="4"/>
  <c r="F147" i="4"/>
  <c r="E147" i="4" s="1"/>
  <c r="E150" i="4"/>
  <c r="E151" i="4"/>
  <c r="E153" i="4"/>
  <c r="F154" i="4"/>
  <c r="E154" i="4" s="1"/>
  <c r="E156" i="4"/>
  <c r="F157" i="4"/>
  <c r="E157" i="4" s="1"/>
  <c r="E159" i="4"/>
  <c r="E160" i="4"/>
  <c r="F161" i="4"/>
  <c r="E161" i="4" s="1"/>
  <c r="E163" i="4"/>
  <c r="F164" i="4"/>
  <c r="E164" i="4" s="1"/>
  <c r="E166" i="4"/>
  <c r="G167" i="4"/>
  <c r="G142" i="4" s="1"/>
  <c r="F169" i="4"/>
  <c r="F167" i="4" s="1"/>
  <c r="E177" i="4"/>
  <c r="E178" i="4"/>
  <c r="E184" i="4"/>
  <c r="F185" i="4"/>
  <c r="E187" i="4"/>
  <c r="E188" i="4"/>
  <c r="E189" i="4"/>
  <c r="G191" i="4"/>
  <c r="E191" i="4" s="1"/>
  <c r="E193" i="4"/>
  <c r="E194" i="4"/>
  <c r="E195" i="4"/>
  <c r="E196" i="4"/>
  <c r="G197" i="4"/>
  <c r="E197" i="4" s="1"/>
  <c r="E199" i="4"/>
  <c r="G200" i="4"/>
  <c r="E200" i="4" s="1"/>
  <c r="E202" i="4"/>
  <c r="E203" i="4"/>
  <c r="E204" i="4"/>
  <c r="E205" i="4"/>
  <c r="G208" i="4"/>
  <c r="E208" i="4" s="1"/>
  <c r="E210" i="4"/>
  <c r="E211" i="4"/>
  <c r="E212" i="4"/>
  <c r="G216" i="4"/>
  <c r="E216" i="4" s="1"/>
  <c r="E218" i="4"/>
  <c r="E219" i="4"/>
  <c r="E220" i="4"/>
  <c r="G221" i="4"/>
  <c r="E221" i="4" s="1"/>
  <c r="E223" i="4"/>
  <c r="G224" i="4"/>
  <c r="E224" i="4" s="1"/>
  <c r="E226" i="4"/>
  <c r="E227" i="4"/>
  <c r="E228" i="4"/>
  <c r="E229" i="4"/>
  <c r="G15" i="6"/>
  <c r="E15" i="6" s="1"/>
  <c r="E17" i="6"/>
  <c r="E18" i="6"/>
  <c r="G23" i="6"/>
  <c r="E23" i="6" s="1"/>
  <c r="E25" i="6"/>
  <c r="E26" i="6"/>
  <c r="G27" i="6"/>
  <c r="E27" i="6" s="1"/>
  <c r="E29" i="6"/>
  <c r="F33" i="6"/>
  <c r="G33" i="6"/>
  <c r="E35" i="6"/>
  <c r="E36" i="6"/>
  <c r="F37" i="6"/>
  <c r="G37" i="6"/>
  <c r="E38" i="6"/>
  <c r="E39" i="6"/>
  <c r="E40" i="6"/>
  <c r="G43" i="6"/>
  <c r="E43" i="6" s="1"/>
  <c r="E45" i="6"/>
  <c r="E46" i="6"/>
  <c r="E47" i="6"/>
  <c r="F48" i="6"/>
  <c r="G48" i="6"/>
  <c r="E50" i="6"/>
  <c r="E51" i="6"/>
  <c r="F52" i="6"/>
  <c r="E56" i="6"/>
  <c r="E57" i="6"/>
  <c r="E60" i="6"/>
  <c r="E65" i="6"/>
  <c r="G70" i="6"/>
  <c r="E70" i="6" s="1"/>
  <c r="E72" i="6"/>
  <c r="E73" i="6"/>
  <c r="G76" i="6"/>
  <c r="E76" i="6" s="1"/>
  <c r="E78" i="6"/>
  <c r="E79" i="6"/>
  <c r="F80" i="6"/>
  <c r="F74" i="6" s="1"/>
  <c r="F68" i="6" s="1"/>
  <c r="G80" i="6"/>
  <c r="E82" i="6"/>
  <c r="E83" i="6"/>
  <c r="H22" i="7"/>
  <c r="H23" i="7"/>
  <c r="H24" i="7"/>
  <c r="H26" i="7"/>
  <c r="H27" i="7"/>
  <c r="H28" i="7"/>
  <c r="H29" i="7"/>
  <c r="H31" i="7"/>
  <c r="H32" i="7"/>
  <c r="H33" i="7"/>
  <c r="H34" i="7"/>
  <c r="H37" i="7"/>
  <c r="H39" i="7"/>
  <c r="I74" i="7"/>
  <c r="J74" i="7"/>
  <c r="H76" i="7"/>
  <c r="H77" i="7"/>
  <c r="I78" i="7"/>
  <c r="J78" i="7"/>
  <c r="H80" i="7"/>
  <c r="H81" i="7"/>
  <c r="I82" i="7"/>
  <c r="J82" i="7"/>
  <c r="J83" i="7"/>
  <c r="H83" i="7" s="1"/>
  <c r="H84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I101" i="7"/>
  <c r="I99" i="7" s="1"/>
  <c r="J101" i="7"/>
  <c r="J99" i="7" s="1"/>
  <c r="H103" i="7"/>
  <c r="H104" i="7"/>
  <c r="I107" i="7"/>
  <c r="I105" i="7" s="1"/>
  <c r="J107" i="7"/>
  <c r="J105" i="7" s="1"/>
  <c r="H109" i="7"/>
  <c r="H110" i="7"/>
  <c r="H117" i="7"/>
  <c r="H120" i="7"/>
  <c r="H126" i="7"/>
  <c r="H128" i="7"/>
  <c r="H129" i="7"/>
  <c r="I143" i="7"/>
  <c r="I141" i="7" s="1"/>
  <c r="J143" i="7"/>
  <c r="J141" i="7" s="1"/>
  <c r="H145" i="7"/>
  <c r="H146" i="7"/>
  <c r="I149" i="7"/>
  <c r="I147" i="7" s="1"/>
  <c r="J149" i="7"/>
  <c r="H151" i="7"/>
  <c r="H152" i="7"/>
  <c r="J153" i="7"/>
  <c r="H153" i="7" s="1"/>
  <c r="H155" i="7"/>
  <c r="H156" i="7"/>
  <c r="J162" i="7"/>
  <c r="J160" i="7" s="1"/>
  <c r="H160" i="7" s="1"/>
  <c r="H164" i="7"/>
  <c r="H165" i="7"/>
  <c r="J168" i="7"/>
  <c r="J166" i="7" s="1"/>
  <c r="H166" i="7" s="1"/>
  <c r="H170" i="7"/>
  <c r="H171" i="7"/>
  <c r="J174" i="7"/>
  <c r="H174" i="7" s="1"/>
  <c r="H176" i="7"/>
  <c r="H177" i="7"/>
  <c r="J184" i="7"/>
  <c r="J182" i="7" s="1"/>
  <c r="H186" i="7"/>
  <c r="I196" i="7"/>
  <c r="J196" i="7"/>
  <c r="H198" i="7"/>
  <c r="H199" i="7"/>
  <c r="I200" i="7"/>
  <c r="J200" i="7"/>
  <c r="H202" i="7"/>
  <c r="H203" i="7"/>
  <c r="I204" i="7"/>
  <c r="J204" i="7"/>
  <c r="H206" i="7"/>
  <c r="H207" i="7"/>
  <c r="I210" i="7"/>
  <c r="I208" i="7" s="1"/>
  <c r="J210" i="7"/>
  <c r="J208" i="7" s="1"/>
  <c r="H212" i="7"/>
  <c r="H213" i="7"/>
  <c r="I216" i="7"/>
  <c r="J216" i="7"/>
  <c r="H218" i="7"/>
  <c r="H219" i="7"/>
  <c r="I220" i="7"/>
  <c r="J220" i="7"/>
  <c r="H222" i="7"/>
  <c r="H223" i="7"/>
  <c r="I226" i="7"/>
  <c r="I224" i="7" s="1"/>
  <c r="J226" i="7"/>
  <c r="J224" i="7" s="1"/>
  <c r="H228" i="7"/>
  <c r="H229" i="7"/>
  <c r="I232" i="7"/>
  <c r="I230" i="7" s="1"/>
  <c r="J232" i="7"/>
  <c r="J230" i="7" s="1"/>
  <c r="H234" i="7"/>
  <c r="H235" i="7"/>
  <c r="I238" i="7"/>
  <c r="I236" i="7" s="1"/>
  <c r="J238" i="7"/>
  <c r="J236" i="7" s="1"/>
  <c r="H240" i="7"/>
  <c r="H241" i="7"/>
  <c r="I244" i="7"/>
  <c r="I242" i="7" s="1"/>
  <c r="J244" i="7"/>
  <c r="J242" i="7" s="1"/>
  <c r="H246" i="7"/>
  <c r="H247" i="7"/>
  <c r="I252" i="7"/>
  <c r="J252" i="7"/>
  <c r="H254" i="7"/>
  <c r="H255" i="7"/>
  <c r="I256" i="7"/>
  <c r="J256" i="7"/>
  <c r="H258" i="7"/>
  <c r="H259" i="7"/>
  <c r="H97" i="3"/>
  <c r="J262" i="7"/>
  <c r="H262" i="7" s="1"/>
  <c r="H264" i="7"/>
  <c r="H266" i="7"/>
  <c r="H268" i="7"/>
  <c r="H269" i="7"/>
  <c r="H270" i="7"/>
  <c r="H271" i="7"/>
  <c r="I272" i="7"/>
  <c r="J272" i="7"/>
  <c r="H274" i="7"/>
  <c r="H275" i="7"/>
  <c r="I276" i="7"/>
  <c r="J276" i="7"/>
  <c r="H278" i="7"/>
  <c r="H279" i="7"/>
  <c r="H100" i="3"/>
  <c r="I100" i="3"/>
  <c r="H282" i="7"/>
  <c r="H284" i="7"/>
  <c r="I287" i="7"/>
  <c r="J287" i="7"/>
  <c r="H289" i="7"/>
  <c r="H290" i="7"/>
  <c r="I291" i="7"/>
  <c r="J291" i="7"/>
  <c r="H293" i="7"/>
  <c r="H294" i="7"/>
  <c r="I295" i="7"/>
  <c r="J295" i="7"/>
  <c r="H297" i="7"/>
  <c r="H298" i="7"/>
  <c r="I301" i="7"/>
  <c r="J301" i="7"/>
  <c r="H303" i="7"/>
  <c r="H304" i="7"/>
  <c r="I305" i="7"/>
  <c r="J305" i="7"/>
  <c r="H307" i="7"/>
  <c r="H308" i="7"/>
  <c r="I309" i="7"/>
  <c r="J309" i="7"/>
  <c r="H311" i="7"/>
  <c r="H312" i="7"/>
  <c r="H116" i="3"/>
  <c r="H319" i="7"/>
  <c r="H326" i="7"/>
  <c r="I329" i="7"/>
  <c r="J329" i="7"/>
  <c r="H331" i="7"/>
  <c r="H332" i="7"/>
  <c r="I333" i="7"/>
  <c r="J333" i="7"/>
  <c r="H335" i="7"/>
  <c r="H336" i="7"/>
  <c r="I337" i="7"/>
  <c r="J337" i="7"/>
  <c r="H339" i="7"/>
  <c r="H340" i="7"/>
  <c r="I341" i="7"/>
  <c r="J341" i="7"/>
  <c r="H343" i="7"/>
  <c r="H344" i="7"/>
  <c r="I347" i="7"/>
  <c r="I345" i="7" s="1"/>
  <c r="J347" i="7"/>
  <c r="J345" i="7" s="1"/>
  <c r="H349" i="7"/>
  <c r="H350" i="7"/>
  <c r="I353" i="7"/>
  <c r="J353" i="7"/>
  <c r="H355" i="7"/>
  <c r="H356" i="7"/>
  <c r="I357" i="7"/>
  <c r="J357" i="7"/>
  <c r="H359" i="7"/>
  <c r="H360" i="7"/>
  <c r="I361" i="7"/>
  <c r="J361" i="7"/>
  <c r="H363" i="7"/>
  <c r="H364" i="7"/>
  <c r="I365" i="7"/>
  <c r="J365" i="7"/>
  <c r="H367" i="7"/>
  <c r="H368" i="7"/>
  <c r="I371" i="7"/>
  <c r="J371" i="7"/>
  <c r="H373" i="7"/>
  <c r="H374" i="7"/>
  <c r="I375" i="7"/>
  <c r="J375" i="7"/>
  <c r="H377" i="7"/>
  <c r="H378" i="7"/>
  <c r="I379" i="7"/>
  <c r="J379" i="7"/>
  <c r="H381" i="7"/>
  <c r="H382" i="7"/>
  <c r="I383" i="7"/>
  <c r="J383" i="7"/>
  <c r="H385" i="7"/>
  <c r="H386" i="7"/>
  <c r="I389" i="7"/>
  <c r="I387" i="7" s="1"/>
  <c r="H392" i="7"/>
  <c r="I395" i="7"/>
  <c r="J395" i="7"/>
  <c r="H399" i="7"/>
  <c r="H405" i="7"/>
  <c r="I414" i="7"/>
  <c r="I412" i="7" s="1"/>
  <c r="J414" i="7"/>
  <c r="J412" i="7" s="1"/>
  <c r="H416" i="7"/>
  <c r="H417" i="7"/>
  <c r="I420" i="7"/>
  <c r="I418" i="7" s="1"/>
  <c r="J420" i="7"/>
  <c r="J418" i="7" s="1"/>
  <c r="H422" i="7"/>
  <c r="H423" i="7"/>
  <c r="I426" i="7"/>
  <c r="J426" i="7"/>
  <c r="J424" i="7" s="1"/>
  <c r="H428" i="7"/>
  <c r="H429" i="7"/>
  <c r="I432" i="7"/>
  <c r="I430" i="7" s="1"/>
  <c r="J432" i="7"/>
  <c r="J430" i="7" s="1"/>
  <c r="H434" i="7"/>
  <c r="H435" i="7"/>
  <c r="I438" i="7"/>
  <c r="J438" i="7"/>
  <c r="J436" i="7" s="1"/>
  <c r="H440" i="7"/>
  <c r="H441" i="7"/>
  <c r="I446" i="7"/>
  <c r="I444" i="7" s="1"/>
  <c r="J446" i="7"/>
  <c r="J444" i="7" s="1"/>
  <c r="H448" i="7"/>
  <c r="H449" i="7"/>
  <c r="I452" i="7"/>
  <c r="I450" i="7" s="1"/>
  <c r="J452" i="7"/>
  <c r="J450" i="7" s="1"/>
  <c r="H454" i="7"/>
  <c r="H455" i="7"/>
  <c r="H459" i="7"/>
  <c r="H460" i="7"/>
  <c r="H461" i="7"/>
  <c r="H462" i="7"/>
  <c r="H463" i="7"/>
  <c r="H464" i="7"/>
  <c r="H465" i="7"/>
  <c r="H466" i="7"/>
  <c r="I467" i="7"/>
  <c r="J467" i="7"/>
  <c r="H471" i="7"/>
  <c r="H473" i="7"/>
  <c r="J486" i="7"/>
  <c r="H490" i="7"/>
  <c r="H491" i="7"/>
  <c r="I500" i="7"/>
  <c r="I498" i="7" s="1"/>
  <c r="J500" i="7"/>
  <c r="J498" i="7" s="1"/>
  <c r="H502" i="7"/>
  <c r="H182" i="3"/>
  <c r="J509" i="7"/>
  <c r="H514" i="7"/>
  <c r="H516" i="7"/>
  <c r="H517" i="7"/>
  <c r="H518" i="7"/>
  <c r="H519" i="7"/>
  <c r="H520" i="7"/>
  <c r="H521" i="7"/>
  <c r="H522" i="7"/>
  <c r="H525" i="7"/>
  <c r="H526" i="7"/>
  <c r="H527" i="7"/>
  <c r="H528" i="7"/>
  <c r="I535" i="7"/>
  <c r="J535" i="7"/>
  <c r="H537" i="7"/>
  <c r="H538" i="7"/>
  <c r="I539" i="7"/>
  <c r="J539" i="7"/>
  <c r="H541" i="7"/>
  <c r="H542" i="7"/>
  <c r="I543" i="7"/>
  <c r="J543" i="7"/>
  <c r="H545" i="7"/>
  <c r="H546" i="7"/>
  <c r="I549" i="7"/>
  <c r="J549" i="7"/>
  <c r="H551" i="7"/>
  <c r="H552" i="7"/>
  <c r="I553" i="7"/>
  <c r="J553" i="7"/>
  <c r="H555" i="7"/>
  <c r="H556" i="7"/>
  <c r="I557" i="7"/>
  <c r="J557" i="7"/>
  <c r="H559" i="7"/>
  <c r="H560" i="7"/>
  <c r="I561" i="7"/>
  <c r="J561" i="7"/>
  <c r="H563" i="7"/>
  <c r="H564" i="7"/>
  <c r="I567" i="7"/>
  <c r="J567" i="7"/>
  <c r="H569" i="7"/>
  <c r="H570" i="7"/>
  <c r="I571" i="7"/>
  <c r="J571" i="7"/>
  <c r="H573" i="7"/>
  <c r="H574" i="7"/>
  <c r="I575" i="7"/>
  <c r="J575" i="7"/>
  <c r="H577" i="7"/>
  <c r="H578" i="7"/>
  <c r="I579" i="7"/>
  <c r="J579" i="7"/>
  <c r="H581" i="7"/>
  <c r="H582" i="7"/>
  <c r="I585" i="7"/>
  <c r="I583" i="7" s="1"/>
  <c r="J585" i="7"/>
  <c r="J583" i="7" s="1"/>
  <c r="H587" i="7"/>
  <c r="H588" i="7"/>
  <c r="I591" i="7"/>
  <c r="J591" i="7"/>
  <c r="J589" i="7" s="1"/>
  <c r="H593" i="7"/>
  <c r="H594" i="7"/>
  <c r="I597" i="7"/>
  <c r="J597" i="7"/>
  <c r="H599" i="7"/>
  <c r="H600" i="7"/>
  <c r="I601" i="7"/>
  <c r="H211" i="3" s="1"/>
  <c r="G211" i="3" s="1"/>
  <c r="J601" i="7"/>
  <c r="H603" i="7"/>
  <c r="H604" i="7"/>
  <c r="I607" i="7"/>
  <c r="J607" i="7"/>
  <c r="I216" i="3" s="1"/>
  <c r="I214" i="3" s="1"/>
  <c r="H611" i="7"/>
  <c r="H612" i="7"/>
  <c r="H613" i="7"/>
  <c r="H614" i="7"/>
  <c r="H615" i="7"/>
  <c r="H616" i="7"/>
  <c r="H617" i="7"/>
  <c r="H618" i="7"/>
  <c r="H619" i="7"/>
  <c r="H621" i="7"/>
  <c r="I219" i="3"/>
  <c r="H630" i="7"/>
  <c r="H634" i="7"/>
  <c r="H635" i="7"/>
  <c r="H637" i="7"/>
  <c r="J639" i="7"/>
  <c r="H640" i="7"/>
  <c r="H641" i="7"/>
  <c r="H642" i="7"/>
  <c r="H643" i="7"/>
  <c r="I221" i="3"/>
  <c r="H646" i="7"/>
  <c r="H647" i="7"/>
  <c r="H650" i="7"/>
  <c r="H651" i="7"/>
  <c r="H652" i="7"/>
  <c r="H654" i="7"/>
  <c r="H655" i="7"/>
  <c r="H660" i="7"/>
  <c r="H665" i="7"/>
  <c r="I668" i="7"/>
  <c r="H223" i="3" s="1"/>
  <c r="J668" i="7"/>
  <c r="I223" i="3" s="1"/>
  <c r="H670" i="7"/>
  <c r="H671" i="7"/>
  <c r="H672" i="7"/>
  <c r="H673" i="7"/>
  <c r="H674" i="7"/>
  <c r="H675" i="7"/>
  <c r="H676" i="7"/>
  <c r="H677" i="7"/>
  <c r="I678" i="7"/>
  <c r="J678" i="7"/>
  <c r="H680" i="7"/>
  <c r="H681" i="7"/>
  <c r="H686" i="7"/>
  <c r="H687" i="7"/>
  <c r="I690" i="7"/>
  <c r="J690" i="7"/>
  <c r="H692" i="7"/>
  <c r="H693" i="7"/>
  <c r="I694" i="7"/>
  <c r="J694" i="7"/>
  <c r="H696" i="7"/>
  <c r="H697" i="7"/>
  <c r="I698" i="7"/>
  <c r="J698" i="7"/>
  <c r="H700" i="7"/>
  <c r="H701" i="7"/>
  <c r="I704" i="7"/>
  <c r="J704" i="7"/>
  <c r="H706" i="7"/>
  <c r="H707" i="7"/>
  <c r="I708" i="7"/>
  <c r="J708" i="7"/>
  <c r="H710" i="7"/>
  <c r="H711" i="7"/>
  <c r="I712" i="7"/>
  <c r="J712" i="7"/>
  <c r="H714" i="7"/>
  <c r="H715" i="7"/>
  <c r="I718" i="7"/>
  <c r="I716" i="7" s="1"/>
  <c r="J718" i="7"/>
  <c r="J716" i="7" s="1"/>
  <c r="H720" i="7"/>
  <c r="H721" i="7"/>
  <c r="I724" i="7"/>
  <c r="I722" i="7" s="1"/>
  <c r="J724" i="7"/>
  <c r="J722" i="7" s="1"/>
  <c r="H726" i="7"/>
  <c r="H727" i="7"/>
  <c r="I246" i="3"/>
  <c r="I244" i="3" s="1"/>
  <c r="H735" i="7"/>
  <c r="H736" i="7"/>
  <c r="H737" i="7"/>
  <c r="H738" i="7"/>
  <c r="H739" i="7"/>
  <c r="H740" i="7"/>
  <c r="H741" i="7"/>
  <c r="H742" i="7"/>
  <c r="H743" i="7"/>
  <c r="H744" i="7"/>
  <c r="H750" i="7"/>
  <c r="I752" i="7"/>
  <c r="J752" i="7"/>
  <c r="H753" i="7"/>
  <c r="H754" i="7"/>
  <c r="H755" i="7"/>
  <c r="H757" i="7"/>
  <c r="I758" i="7"/>
  <c r="J758" i="7"/>
  <c r="H759" i="7"/>
  <c r="H760" i="7"/>
  <c r="H761" i="7"/>
  <c r="I762" i="7"/>
  <c r="J762" i="7"/>
  <c r="H763" i="7"/>
  <c r="H764" i="7"/>
  <c r="H765" i="7"/>
  <c r="H767" i="7"/>
  <c r="I768" i="7"/>
  <c r="J768" i="7"/>
  <c r="H769" i="7"/>
  <c r="H770" i="7"/>
  <c r="H771" i="7"/>
  <c r="I772" i="7"/>
  <c r="J772" i="7"/>
  <c r="H773" i="7"/>
  <c r="H774" i="7"/>
  <c r="H775" i="7"/>
  <c r="H777" i="7"/>
  <c r="I778" i="7"/>
  <c r="J778" i="7"/>
  <c r="H779" i="7"/>
  <c r="H780" i="7"/>
  <c r="H781" i="7"/>
  <c r="I782" i="7"/>
  <c r="J782" i="7"/>
  <c r="H783" i="7"/>
  <c r="H784" i="7"/>
  <c r="H785" i="7"/>
  <c r="H786" i="7"/>
  <c r="I790" i="7"/>
  <c r="H272" i="3" s="1"/>
  <c r="H792" i="7"/>
  <c r="H793" i="7"/>
  <c r="H794" i="7"/>
  <c r="H795" i="7"/>
  <c r="H796" i="7"/>
  <c r="H797" i="7"/>
  <c r="H798" i="7"/>
  <c r="H799" i="7"/>
  <c r="H800" i="7"/>
  <c r="H801" i="7"/>
  <c r="J802" i="7"/>
  <c r="H802" i="7" s="1"/>
  <c r="H804" i="7"/>
  <c r="H805" i="7"/>
  <c r="J808" i="7"/>
  <c r="H808" i="7" s="1"/>
  <c r="H810" i="7"/>
  <c r="H811" i="7"/>
  <c r="J814" i="7"/>
  <c r="J812" i="7" s="1"/>
  <c r="H816" i="7"/>
  <c r="H817" i="7"/>
  <c r="J820" i="7"/>
  <c r="J818" i="7" s="1"/>
  <c r="H818" i="7" s="1"/>
  <c r="H822" i="7"/>
  <c r="H823" i="7"/>
  <c r="H824" i="7"/>
  <c r="H825" i="7"/>
  <c r="H826" i="7"/>
  <c r="H827" i="7"/>
  <c r="H828" i="7"/>
  <c r="H829" i="7"/>
  <c r="I834" i="7"/>
  <c r="J834" i="7"/>
  <c r="H836" i="7"/>
  <c r="H837" i="7"/>
  <c r="I838" i="7"/>
  <c r="H278" i="3" s="1"/>
  <c r="J838" i="7"/>
  <c r="H840" i="7"/>
  <c r="H841" i="7"/>
  <c r="I844" i="7"/>
  <c r="I842" i="7" s="1"/>
  <c r="J844" i="7"/>
  <c r="J842" i="7" s="1"/>
  <c r="H846" i="7"/>
  <c r="H847" i="7"/>
  <c r="I850" i="7"/>
  <c r="I848" i="7" s="1"/>
  <c r="J850" i="7"/>
  <c r="J848" i="7" s="1"/>
  <c r="H852" i="7"/>
  <c r="H853" i="7"/>
  <c r="I856" i="7"/>
  <c r="I854" i="7" s="1"/>
  <c r="J856" i="7"/>
  <c r="J854" i="7" s="1"/>
  <c r="H858" i="7"/>
  <c r="H859" i="7"/>
  <c r="I862" i="7"/>
  <c r="I860" i="7" s="1"/>
  <c r="J862" i="7"/>
  <c r="J860" i="7" s="1"/>
  <c r="H864" i="7"/>
  <c r="H865" i="7"/>
  <c r="I868" i="7"/>
  <c r="I866" i="7" s="1"/>
  <c r="J868" i="7"/>
  <c r="J866" i="7" s="1"/>
  <c r="H870" i="7"/>
  <c r="H871" i="7"/>
  <c r="I874" i="7"/>
  <c r="I872" i="7" s="1"/>
  <c r="J874" i="7"/>
  <c r="J872" i="7" s="1"/>
  <c r="I878" i="7"/>
  <c r="I884" i="7"/>
  <c r="J884" i="7"/>
  <c r="H886" i="7"/>
  <c r="H887" i="7"/>
  <c r="J888" i="7"/>
  <c r="I304" i="3" s="1"/>
  <c r="H891" i="7"/>
  <c r="F138" i="4" s="1"/>
  <c r="H892" i="7"/>
  <c r="J898" i="7"/>
  <c r="J896" i="7" s="1"/>
  <c r="J894" i="7" s="1"/>
  <c r="I898" i="7"/>
  <c r="I896" i="7" s="1"/>
  <c r="I894" i="7" s="1"/>
  <c r="H901" i="7"/>
  <c r="H301" i="3"/>
  <c r="F22" i="4"/>
  <c r="E22" i="4" s="1"/>
  <c r="E24" i="4"/>
  <c r="E61" i="6"/>
  <c r="F17" i="4" l="1"/>
  <c r="E17" i="4" s="1"/>
  <c r="G279" i="3"/>
  <c r="G83" i="3"/>
  <c r="J260" i="7"/>
  <c r="I97" i="3"/>
  <c r="I95" i="3" s="1"/>
  <c r="H208" i="3"/>
  <c r="G208" i="3" s="1"/>
  <c r="D122" i="2"/>
  <c r="E95" i="2"/>
  <c r="J442" i="7"/>
  <c r="J313" i="7"/>
  <c r="I120" i="3"/>
  <c r="G120" i="3" s="1"/>
  <c r="I626" i="7"/>
  <c r="I225" i="3"/>
  <c r="G225" i="3" s="1"/>
  <c r="G282" i="3"/>
  <c r="I183" i="3"/>
  <c r="G157" i="3"/>
  <c r="D25" i="2"/>
  <c r="E22" i="2"/>
  <c r="D22" i="2" s="1"/>
  <c r="G248" i="3"/>
  <c r="D101" i="2"/>
  <c r="D13" i="2"/>
  <c r="G215" i="4"/>
  <c r="G213" i="4" s="1"/>
  <c r="G206" i="4" s="1"/>
  <c r="H644" i="7"/>
  <c r="F65" i="4"/>
  <c r="E65" i="4" s="1"/>
  <c r="E31" i="4"/>
  <c r="G100" i="3"/>
  <c r="H162" i="7"/>
  <c r="G52" i="6"/>
  <c r="E52" i="6" s="1"/>
  <c r="J72" i="7"/>
  <c r="I24" i="3" s="1"/>
  <c r="I20" i="3" s="1"/>
  <c r="G28" i="3"/>
  <c r="G236" i="3"/>
  <c r="G226" i="3"/>
  <c r="G34" i="3"/>
  <c r="E67" i="4"/>
  <c r="J832" i="7"/>
  <c r="I565" i="7"/>
  <c r="H168" i="7"/>
  <c r="E121" i="4"/>
  <c r="H149" i="7"/>
  <c r="J806" i="7"/>
  <c r="H806" i="7" s="1"/>
  <c r="G309" i="3"/>
  <c r="H862" i="7"/>
  <c r="H778" i="7"/>
  <c r="H597" i="7"/>
  <c r="H557" i="7"/>
  <c r="H553" i="7"/>
  <c r="H539" i="7"/>
  <c r="H375" i="7"/>
  <c r="H365" i="7"/>
  <c r="H333" i="7"/>
  <c r="G297" i="3"/>
  <c r="G196" i="3"/>
  <c r="G154" i="3"/>
  <c r="G130" i="3"/>
  <c r="G86" i="3"/>
  <c r="G60" i="3"/>
  <c r="H884" i="7"/>
  <c r="J147" i="7"/>
  <c r="H147" i="7" s="1"/>
  <c r="G171" i="3"/>
  <c r="H63" i="3"/>
  <c r="G185" i="3"/>
  <c r="G25" i="3"/>
  <c r="I688" i="7"/>
  <c r="J565" i="7"/>
  <c r="I214" i="7"/>
  <c r="H452" i="7"/>
  <c r="H856" i="7"/>
  <c r="H305" i="7"/>
  <c r="J299" i="7"/>
  <c r="E152" i="4"/>
  <c r="E169" i="4"/>
  <c r="G252" i="3"/>
  <c r="G16" i="3"/>
  <c r="H446" i="7"/>
  <c r="H716" i="7"/>
  <c r="G291" i="3"/>
  <c r="G285" i="3"/>
  <c r="G264" i="3"/>
  <c r="G151" i="3"/>
  <c r="G148" i="3"/>
  <c r="G53" i="3"/>
  <c r="E60" i="4"/>
  <c r="H309" i="7"/>
  <c r="H295" i="7"/>
  <c r="H276" i="7"/>
  <c r="H272" i="7"/>
  <c r="H256" i="7"/>
  <c r="H200" i="7"/>
  <c r="H196" i="7"/>
  <c r="E33" i="6"/>
  <c r="G256" i="3"/>
  <c r="G160" i="3"/>
  <c r="I143" i="3"/>
  <c r="G47" i="3"/>
  <c r="J369" i="7"/>
  <c r="I63" i="3"/>
  <c r="I45" i="3"/>
  <c r="I788" i="7"/>
  <c r="H682" i="7"/>
  <c r="E80" i="6"/>
  <c r="G21" i="6"/>
  <c r="E21" i="6" s="1"/>
  <c r="G177" i="3"/>
  <c r="G165" i="3"/>
  <c r="H315" i="7"/>
  <c r="G124" i="3"/>
  <c r="E66" i="4"/>
  <c r="H762" i="7"/>
  <c r="I756" i="7"/>
  <c r="I766" i="7"/>
  <c r="J766" i="7"/>
  <c r="J776" i="7"/>
  <c r="H511" i="7"/>
  <c r="F103" i="4"/>
  <c r="F93" i="4" s="1"/>
  <c r="E93" i="4" s="1"/>
  <c r="F36" i="4"/>
  <c r="E36" i="4" s="1"/>
  <c r="F144" i="4"/>
  <c r="E144" i="4" s="1"/>
  <c r="E38" i="4"/>
  <c r="J882" i="7"/>
  <c r="J880" i="7" s="1"/>
  <c r="J878" i="7" s="1"/>
  <c r="H878" i="7" s="1"/>
  <c r="J547" i="7"/>
  <c r="J533" i="7"/>
  <c r="I299" i="7"/>
  <c r="I170" i="3"/>
  <c r="I168" i="3" s="1"/>
  <c r="E109" i="4"/>
  <c r="H329" i="7"/>
  <c r="I194" i="7"/>
  <c r="I509" i="7"/>
  <c r="H509" i="7" s="1"/>
  <c r="H432" i="7"/>
  <c r="H724" i="7"/>
  <c r="H244" i="7"/>
  <c r="H814" i="7"/>
  <c r="F31" i="6"/>
  <c r="F19" i="6" s="1"/>
  <c r="F13" i="6" s="1"/>
  <c r="E52" i="2"/>
  <c r="D52" i="2" s="1"/>
  <c r="H601" i="7"/>
  <c r="I595" i="7"/>
  <c r="H498" i="7"/>
  <c r="H488" i="7"/>
  <c r="H438" i="7"/>
  <c r="H426" i="7"/>
  <c r="H414" i="7"/>
  <c r="H383" i="7"/>
  <c r="H379" i="7"/>
  <c r="H371" i="7"/>
  <c r="H357" i="7"/>
  <c r="H58" i="7"/>
  <c r="H52" i="7"/>
  <c r="H48" i="7"/>
  <c r="G31" i="6"/>
  <c r="G202" i="3"/>
  <c r="G190" i="3"/>
  <c r="G101" i="3"/>
  <c r="G77" i="3"/>
  <c r="G70" i="3"/>
  <c r="G56" i="3"/>
  <c r="I285" i="7"/>
  <c r="E30" i="4"/>
  <c r="E107" i="4"/>
  <c r="H868" i="7"/>
  <c r="H221" i="3"/>
  <c r="G221" i="3" s="1"/>
  <c r="I182" i="3"/>
  <c r="I180" i="3" s="1"/>
  <c r="J730" i="7"/>
  <c r="H420" i="7"/>
  <c r="H712" i="7"/>
  <c r="H708" i="7"/>
  <c r="H698" i="7"/>
  <c r="H694" i="7"/>
  <c r="H678" i="7"/>
  <c r="H639" i="7"/>
  <c r="J595" i="7"/>
  <c r="H591" i="7"/>
  <c r="H579" i="7"/>
  <c r="H575" i="7"/>
  <c r="H571" i="7"/>
  <c r="H567" i="7"/>
  <c r="H561" i="7"/>
  <c r="H549" i="7"/>
  <c r="H543" i="7"/>
  <c r="H337" i="7"/>
  <c r="H220" i="7"/>
  <c r="H204" i="7"/>
  <c r="J194" i="7"/>
  <c r="H82" i="7"/>
  <c r="G74" i="6"/>
  <c r="G68" i="6" s="1"/>
  <c r="G66" i="6" s="1"/>
  <c r="E48" i="6"/>
  <c r="E37" i="6"/>
  <c r="F68" i="4"/>
  <c r="E68" i="4" s="1"/>
  <c r="G288" i="3"/>
  <c r="G267" i="3"/>
  <c r="G260" i="3"/>
  <c r="G239" i="3"/>
  <c r="G231" i="3"/>
  <c r="G205" i="3"/>
  <c r="H866" i="7"/>
  <c r="I351" i="7"/>
  <c r="G121" i="3"/>
  <c r="G109" i="3"/>
  <c r="G80" i="3"/>
  <c r="G73" i="3"/>
  <c r="G65" i="3"/>
  <c r="I174" i="3"/>
  <c r="G174" i="3" s="1"/>
  <c r="G176" i="3"/>
  <c r="G52" i="3"/>
  <c r="E63" i="4"/>
  <c r="H182" i="7"/>
  <c r="J180" i="7"/>
  <c r="H184" i="7"/>
  <c r="I72" i="7"/>
  <c r="F133" i="4"/>
  <c r="E133" i="4" s="1"/>
  <c r="E138" i="4"/>
  <c r="I301" i="3"/>
  <c r="G301" i="3" s="1"/>
  <c r="G304" i="3"/>
  <c r="H345" i="7"/>
  <c r="I832" i="7"/>
  <c r="J702" i="7"/>
  <c r="J688" i="7"/>
  <c r="I533" i="7"/>
  <c r="J214" i="7"/>
  <c r="H24" i="3"/>
  <c r="H20" i="3" s="1"/>
  <c r="H180" i="3"/>
  <c r="I369" i="7"/>
  <c r="H758" i="7"/>
  <c r="H585" i="7"/>
  <c r="I250" i="7"/>
  <c r="J172" i="7"/>
  <c r="H172" i="7" s="1"/>
  <c r="I436" i="7"/>
  <c r="H436" i="7" s="1"/>
  <c r="G185" i="4"/>
  <c r="E185" i="4" s="1"/>
  <c r="H347" i="7"/>
  <c r="I486" i="7"/>
  <c r="H486" i="7" s="1"/>
  <c r="I547" i="7"/>
  <c r="H222" i="3"/>
  <c r="G222" i="3" s="1"/>
  <c r="H609" i="7"/>
  <c r="H287" i="7"/>
  <c r="H397" i="7"/>
  <c r="H704" i="7"/>
  <c r="H834" i="7"/>
  <c r="H107" i="7"/>
  <c r="H888" i="7"/>
  <c r="I882" i="7"/>
  <c r="H296" i="3" s="1"/>
  <c r="H294" i="3" s="1"/>
  <c r="G294" i="3" s="1"/>
  <c r="H860" i="7"/>
  <c r="I776" i="7"/>
  <c r="H772" i="7"/>
  <c r="H768" i="7"/>
  <c r="J756" i="7"/>
  <c r="H752" i="7"/>
  <c r="H722" i="7"/>
  <c r="H361" i="7"/>
  <c r="J351" i="7"/>
  <c r="H341" i="7"/>
  <c r="H301" i="7"/>
  <c r="H291" i="7"/>
  <c r="J285" i="7"/>
  <c r="H280" i="7"/>
  <c r="J250" i="7"/>
  <c r="H252" i="7"/>
  <c r="H242" i="7"/>
  <c r="H232" i="7"/>
  <c r="H224" i="7"/>
  <c r="F43" i="4"/>
  <c r="F41" i="4" s="1"/>
  <c r="E41" i="4" s="1"/>
  <c r="E32" i="4"/>
  <c r="H78" i="7"/>
  <c r="H74" i="7"/>
  <c r="E183" i="4"/>
  <c r="G180" i="4"/>
  <c r="E180" i="4" s="1"/>
  <c r="G278" i="3"/>
  <c r="H275" i="3"/>
  <c r="G275" i="3" s="1"/>
  <c r="H467" i="7"/>
  <c r="H395" i="7"/>
  <c r="H105" i="7"/>
  <c r="H99" i="7"/>
  <c r="I313" i="7"/>
  <c r="F51" i="4"/>
  <c r="E51" i="4" s="1"/>
  <c r="H101" i="7"/>
  <c r="H210" i="7"/>
  <c r="I260" i="7"/>
  <c r="H690" i="7"/>
  <c r="H500" i="7"/>
  <c r="H143" i="7"/>
  <c r="I589" i="7"/>
  <c r="H589" i="7" s="1"/>
  <c r="H874" i="7"/>
  <c r="H469" i="7"/>
  <c r="H782" i="7"/>
  <c r="I424" i="7"/>
  <c r="H424" i="7" s="1"/>
  <c r="H216" i="7"/>
  <c r="H535" i="7"/>
  <c r="H718" i="7"/>
  <c r="H668" i="7"/>
  <c r="H838" i="7"/>
  <c r="J111" i="7"/>
  <c r="H238" i="7"/>
  <c r="H850" i="7"/>
  <c r="H353" i="7"/>
  <c r="H844" i="7"/>
  <c r="H226" i="7"/>
  <c r="H820" i="7"/>
  <c r="H170" i="3"/>
  <c r="I702" i="7"/>
  <c r="F54" i="4"/>
  <c r="E54" i="4" s="1"/>
  <c r="H430" i="7"/>
  <c r="H230" i="7"/>
  <c r="E167" i="4"/>
  <c r="E76" i="2"/>
  <c r="D76" i="2" s="1"/>
  <c r="F88" i="2"/>
  <c r="D88" i="2" s="1"/>
  <c r="E45" i="2"/>
  <c r="D45" i="2" s="1"/>
  <c r="D137" i="2"/>
  <c r="F95" i="2"/>
  <c r="H270" i="3"/>
  <c r="H216" i="3"/>
  <c r="H607" i="7"/>
  <c r="H583" i="7"/>
  <c r="H450" i="7"/>
  <c r="H418" i="7"/>
  <c r="H114" i="3"/>
  <c r="G116" i="3"/>
  <c r="H95" i="3"/>
  <c r="H236" i="7"/>
  <c r="H208" i="7"/>
  <c r="H842" i="7"/>
  <c r="H812" i="7"/>
  <c r="H219" i="3"/>
  <c r="H628" i="7"/>
  <c r="H444" i="7"/>
  <c r="H412" i="7"/>
  <c r="J393" i="7"/>
  <c r="H42" i="3"/>
  <c r="H141" i="7"/>
  <c r="F66" i="6"/>
  <c r="H872" i="7"/>
  <c r="H854" i="7"/>
  <c r="H848" i="7"/>
  <c r="G223" i="3"/>
  <c r="H305" i="3"/>
  <c r="G305" i="3" s="1"/>
  <c r="G307" i="3"/>
  <c r="H45" i="3"/>
  <c r="G50" i="3"/>
  <c r="E213" i="4" l="1"/>
  <c r="G296" i="3"/>
  <c r="E215" i="4"/>
  <c r="G97" i="3"/>
  <c r="H183" i="3"/>
  <c r="G183" i="3" s="1"/>
  <c r="I114" i="3"/>
  <c r="G114" i="3" s="1"/>
  <c r="E10" i="2"/>
  <c r="I217" i="3"/>
  <c r="I212" i="3" s="1"/>
  <c r="I605" i="7"/>
  <c r="I442" i="7"/>
  <c r="I248" i="7"/>
  <c r="H626" i="7"/>
  <c r="H756" i="7"/>
  <c r="G19" i="6"/>
  <c r="G13" i="6" s="1"/>
  <c r="E13" i="6" s="1"/>
  <c r="G63" i="3"/>
  <c r="H299" i="7"/>
  <c r="G95" i="3"/>
  <c r="H565" i="7"/>
  <c r="H832" i="7"/>
  <c r="H72" i="7"/>
  <c r="H702" i="7"/>
  <c r="G182" i="3"/>
  <c r="J192" i="7"/>
  <c r="H214" i="7"/>
  <c r="H688" i="7"/>
  <c r="H880" i="7"/>
  <c r="I192" i="7"/>
  <c r="G180" i="3"/>
  <c r="E103" i="4"/>
  <c r="G45" i="3"/>
  <c r="J790" i="7"/>
  <c r="J788" i="7" s="1"/>
  <c r="H260" i="7"/>
  <c r="H285" i="7"/>
  <c r="H882" i="7"/>
  <c r="H369" i="7"/>
  <c r="H533" i="7"/>
  <c r="H766" i="7"/>
  <c r="F148" i="4"/>
  <c r="E148" i="4" s="1"/>
  <c r="I531" i="7"/>
  <c r="J605" i="7"/>
  <c r="H351" i="7"/>
  <c r="H776" i="7"/>
  <c r="J11" i="7"/>
  <c r="H595" i="7"/>
  <c r="F127" i="4"/>
  <c r="E127" i="4" s="1"/>
  <c r="E57" i="4"/>
  <c r="I393" i="7"/>
  <c r="H147" i="3" s="1"/>
  <c r="H145" i="3" s="1"/>
  <c r="E74" i="6"/>
  <c r="I830" i="7"/>
  <c r="I11" i="3"/>
  <c r="H194" i="7"/>
  <c r="E31" i="6"/>
  <c r="H56" i="7"/>
  <c r="J531" i="7"/>
  <c r="H246" i="3"/>
  <c r="F58" i="4"/>
  <c r="E58" i="4" s="1"/>
  <c r="E43" i="4"/>
  <c r="G20" i="3"/>
  <c r="I163" i="3"/>
  <c r="I273" i="3"/>
  <c r="G24" i="3"/>
  <c r="H89" i="3"/>
  <c r="J830" i="7"/>
  <c r="H313" i="7"/>
  <c r="H547" i="7"/>
  <c r="E61" i="2"/>
  <c r="J178" i="7"/>
  <c r="H180" i="7"/>
  <c r="F27" i="4"/>
  <c r="E27" i="4" s="1"/>
  <c r="H250" i="7"/>
  <c r="H168" i="3"/>
  <c r="G170" i="3"/>
  <c r="H273" i="3"/>
  <c r="D95" i="2"/>
  <c r="F61" i="2"/>
  <c r="F8" i="2" s="1"/>
  <c r="H217" i="3"/>
  <c r="G219" i="3"/>
  <c r="G216" i="3"/>
  <c r="H214" i="3"/>
  <c r="E206" i="4"/>
  <c r="I142" i="3"/>
  <c r="E68" i="6"/>
  <c r="H39" i="3"/>
  <c r="G42" i="3"/>
  <c r="E66" i="6"/>
  <c r="E19" i="6" l="1"/>
  <c r="E8" i="2"/>
  <c r="G217" i="3"/>
  <c r="H531" i="7"/>
  <c r="J9" i="7"/>
  <c r="I272" i="3"/>
  <c r="I270" i="3" s="1"/>
  <c r="H192" i="7"/>
  <c r="G273" i="3"/>
  <c r="F142" i="4"/>
  <c r="E142" i="4" s="1"/>
  <c r="H790" i="7"/>
  <c r="H830" i="7"/>
  <c r="G147" i="3"/>
  <c r="H393" i="7"/>
  <c r="I9" i="3"/>
  <c r="I730" i="7"/>
  <c r="I728" i="7" s="1"/>
  <c r="H732" i="7"/>
  <c r="G145" i="3"/>
  <c r="H143" i="3"/>
  <c r="G143" i="3" s="1"/>
  <c r="H442" i="7"/>
  <c r="D61" i="2"/>
  <c r="J158" i="7"/>
  <c r="H158" i="7" s="1"/>
  <c r="H178" i="7"/>
  <c r="F25" i="4"/>
  <c r="H244" i="3"/>
  <c r="G246" i="3"/>
  <c r="H163" i="3"/>
  <c r="G168" i="3"/>
  <c r="D20" i="2"/>
  <c r="H37" i="3"/>
  <c r="G39" i="3"/>
  <c r="H605" i="7"/>
  <c r="J728" i="7"/>
  <c r="H788" i="7"/>
  <c r="I139" i="3"/>
  <c r="G142" i="3"/>
  <c r="H212" i="3"/>
  <c r="G212" i="3" s="1"/>
  <c r="G214" i="3"/>
  <c r="E25" i="4" l="1"/>
  <c r="G163" i="3"/>
  <c r="H730" i="7"/>
  <c r="E87" i="4"/>
  <c r="G272" i="3"/>
  <c r="G216" i="7"/>
  <c r="G244" i="3"/>
  <c r="H242" i="3"/>
  <c r="D8" i="2"/>
  <c r="D10" i="2"/>
  <c r="H391" i="7"/>
  <c r="J389" i="7"/>
  <c r="G37" i="3"/>
  <c r="I242" i="3"/>
  <c r="G270" i="3"/>
  <c r="G139" i="3"/>
  <c r="F85" i="4" l="1"/>
  <c r="F83" i="4" s="1"/>
  <c r="H728" i="7"/>
  <c r="E179" i="4"/>
  <c r="G175" i="4"/>
  <c r="G242" i="3"/>
  <c r="H389" i="7"/>
  <c r="J387" i="7"/>
  <c r="J248" i="7" s="1"/>
  <c r="J8" i="7" s="1"/>
  <c r="E85" i="4" l="1"/>
  <c r="E83" i="4"/>
  <c r="E175" i="4"/>
  <c r="G173" i="4"/>
  <c r="H387" i="7"/>
  <c r="I89" i="3" l="1"/>
  <c r="E173" i="4"/>
  <c r="G171" i="4"/>
  <c r="H248" i="7"/>
  <c r="I8" i="3" l="1"/>
  <c r="G89" i="3"/>
  <c r="G8" i="4"/>
  <c r="E171" i="4"/>
  <c r="F10" i="5" l="1"/>
  <c r="G9" i="6" s="1"/>
  <c r="G64" i="6" s="1"/>
  <c r="G41" i="6" s="1"/>
  <c r="G11" i="6" s="1"/>
  <c r="I111" i="7" l="1"/>
  <c r="H111" i="7" s="1"/>
  <c r="H113" i="7"/>
  <c r="H33" i="3"/>
  <c r="H31" i="3" s="1"/>
  <c r="G31" i="3" l="1"/>
  <c r="G33" i="3"/>
  <c r="F14" i="4"/>
  <c r="H15" i="7"/>
  <c r="I13" i="7"/>
  <c r="I11" i="7" s="1"/>
  <c r="H11" i="7" l="1"/>
  <c r="I9" i="7"/>
  <c r="F12" i="4"/>
  <c r="E14" i="4"/>
  <c r="H13" i="3"/>
  <c r="H13" i="7"/>
  <c r="E16" i="4"/>
  <c r="F10" i="4" l="1"/>
  <c r="E12" i="4"/>
  <c r="G13" i="3"/>
  <c r="H11" i="3"/>
  <c r="H9" i="7"/>
  <c r="I8" i="7"/>
  <c r="H8" i="7" s="1"/>
  <c r="H9" i="3" l="1"/>
  <c r="G11" i="3"/>
  <c r="F8" i="4"/>
  <c r="E10" i="4"/>
  <c r="E8" i="4" l="1"/>
  <c r="G9" i="3"/>
  <c r="H8" i="3"/>
  <c r="G8" i="3" l="1"/>
  <c r="E10" i="5"/>
  <c r="F9" i="6" l="1"/>
  <c r="F64" i="6" s="1"/>
  <c r="D10" i="5"/>
  <c r="E9" i="6" s="1"/>
  <c r="E64" i="6" l="1"/>
  <c r="F41" i="6"/>
  <c r="E41" i="6" l="1"/>
  <c r="F11" i="6"/>
  <c r="E11" i="6" s="1"/>
</calcChain>
</file>

<file path=xl/sharedStrings.xml><?xml version="1.0" encoding="utf-8"?>
<sst xmlns="http://schemas.openxmlformats.org/spreadsheetml/2006/main" count="3078" uniqueCount="1108">
  <si>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</si>
  <si>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</si>
  <si>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</si>
  <si>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</si>
  <si>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</si>
  <si>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</si>
  <si>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</si>
  <si>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</si>
  <si>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</si>
  <si>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</si>
  <si>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</si>
  <si>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</si>
  <si>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</si>
  <si>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</si>
  <si>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</si>
  <si>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</si>
  <si>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</si>
  <si>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</si>
  <si>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</si>
  <si>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</si>
  <si>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</si>
  <si>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</si>
  <si>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</si>
  <si>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</si>
  <si>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</si>
  <si>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</si>
  <si>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</si>
  <si>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</si>
  <si>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</si>
  <si>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</si>
  <si>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</si>
  <si>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</si>
  <si>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</si>
  <si>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</si>
  <si>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</si>
  <si>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</si>
  <si>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</si>
  <si>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</si>
  <si>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</si>
  <si>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</si>
  <si>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</si>
  <si>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</si>
  <si>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</si>
  <si>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</si>
  <si>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</si>
  <si>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</si>
  <si>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</si>
  <si>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</si>
  <si>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</si>
  <si>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</si>
  <si>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</si>
  <si>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</si>
  <si>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</si>
  <si>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</si>
  <si>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</si>
  <si>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</si>
  <si>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</si>
  <si>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</si>
  <si>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</si>
  <si>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</si>
  <si>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</si>
  <si>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</si>
  <si>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</si>
  <si>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</si>
  <si>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</si>
  <si>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</si>
  <si>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</si>
  <si>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</si>
  <si>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</si>
  <si>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</si>
  <si>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</si>
  <si>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</si>
  <si>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</si>
  <si>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</si>
  <si>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</si>
  <si>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</si>
  <si>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</si>
  <si>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</si>
  <si>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</si>
  <si>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</si>
  <si>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</si>
  <si>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</si>
  <si>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</si>
  <si>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</si>
  <si>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</si>
  <si>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</si>
  <si>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</si>
  <si>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</si>
  <si>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</si>
  <si>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</si>
  <si>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</si>
  <si>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</si>
  <si>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</si>
  <si>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</si>
  <si>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</si>
  <si>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</si>
  <si>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</si>
  <si>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</si>
  <si>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</si>
  <si>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</si>
  <si>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</si>
  <si>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</si>
  <si>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</si>
  <si>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</si>
  <si>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</si>
  <si>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</si>
  <si>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</si>
  <si>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</si>
  <si>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</si>
  <si>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</si>
  <si>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</si>
  <si>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</si>
  <si>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</si>
  <si>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</si>
  <si>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</si>
  <si>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</si>
  <si>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</si>
  <si>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</si>
  <si>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</si>
  <si>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</si>
  <si>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</si>
  <si>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</si>
  <si>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</si>
  <si>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</si>
  <si>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</si>
  <si>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</si>
  <si>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</si>
  <si>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</si>
  <si>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</si>
  <si>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</si>
  <si>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</si>
  <si>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</si>
  <si>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</si>
  <si>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</si>
  <si>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</si>
  <si>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</si>
  <si>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</si>
  <si>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</si>
  <si>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</si>
  <si>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</si>
  <si>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</si>
  <si>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</si>
  <si>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</si>
  <si>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</si>
  <si>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</si>
  <si>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</si>
  <si>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</si>
  <si>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</si>
  <si>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</si>
  <si>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</si>
  <si>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</si>
  <si>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</si>
  <si>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</si>
  <si>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</si>
  <si>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</si>
  <si>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</si>
  <si>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</si>
  <si>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</si>
  <si>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</si>
  <si>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</si>
  <si>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</si>
  <si>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</si>
  <si>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</si>
  <si>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</si>
  <si>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</si>
  <si>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</si>
  <si>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</si>
  <si>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</si>
  <si>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</si>
  <si>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</si>
  <si>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</si>
  <si>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</si>
  <si>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</si>
  <si>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</si>
  <si>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</si>
  <si>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</si>
  <si>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</si>
  <si>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</si>
  <si>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</si>
  <si>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</si>
  <si>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</si>
  <si>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</si>
  <si>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</si>
  <si>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</si>
  <si>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</si>
  <si>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</si>
  <si>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</si>
  <si>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</si>
  <si>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</si>
  <si>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</si>
  <si>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</si>
  <si>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</si>
  <si>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</si>
  <si>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</si>
  <si>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</si>
  <si>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</si>
  <si>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</si>
  <si>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</si>
  <si>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</si>
  <si>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</si>
  <si>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</si>
  <si>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</si>
  <si>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</si>
  <si>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</si>
  <si>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</si>
  <si>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</si>
  <si>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</si>
  <si>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</si>
  <si>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</si>
  <si>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</si>
  <si>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</si>
  <si>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</si>
  <si>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</si>
  <si>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</si>
  <si>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</si>
  <si>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</si>
  <si>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</si>
  <si>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</si>
  <si>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</si>
  <si>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</si>
  <si>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</si>
  <si>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</si>
  <si>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</si>
  <si>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</si>
  <si>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</si>
  <si>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</si>
  <si>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</si>
  <si>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</si>
  <si>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</si>
  <si>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</si>
  <si>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</si>
  <si>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</si>
  <si>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</si>
  <si>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</si>
  <si>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</si>
  <si>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</si>
  <si>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</si>
  <si>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</si>
  <si>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</si>
  <si>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</si>
  <si>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</si>
  <si>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</si>
  <si>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</si>
  <si>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</si>
  <si>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</si>
  <si>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</si>
  <si>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</si>
  <si>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</si>
  <si>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</si>
  <si>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</si>
  <si>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</si>
  <si>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</si>
  <si>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</si>
  <si>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</si>
  <si>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</si>
  <si>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</si>
  <si>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</si>
  <si>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</si>
  <si>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</si>
  <si>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</si>
  <si>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</si>
  <si>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</si>
  <si>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</si>
  <si>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</si>
  <si>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</si>
  <si>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</si>
  <si>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</si>
  <si>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</si>
  <si>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</si>
  <si>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</si>
  <si>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</si>
  <si>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</si>
  <si>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</si>
  <si>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</si>
  <si>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</si>
  <si>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</si>
  <si>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</si>
  <si>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</si>
  <si>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</si>
  <si>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</si>
  <si>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</si>
  <si>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</si>
  <si>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</si>
  <si>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</si>
  <si>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</si>
  <si>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</si>
  <si>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</si>
  <si>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</si>
  <si>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</si>
  <si>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</si>
  <si>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</si>
  <si>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</si>
  <si>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</si>
  <si>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</si>
  <si>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</si>
  <si>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</si>
  <si>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</si>
  <si>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</si>
  <si>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</si>
  <si>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</si>
  <si>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</si>
  <si>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</si>
  <si>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</si>
  <si>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</si>
  <si>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</si>
  <si>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</si>
  <si>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</si>
  <si>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</si>
  <si>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</si>
  <si>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</si>
  <si>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</si>
  <si>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</si>
  <si>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</si>
  <si>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</si>
  <si>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</si>
  <si>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</si>
  <si>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</si>
  <si>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</si>
  <si>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</si>
  <si>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</si>
  <si>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</si>
  <si>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</si>
  <si>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</si>
  <si>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</si>
  <si>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</si>
  <si>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</si>
  <si>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</si>
  <si>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</si>
  <si>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</si>
  <si>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</si>
  <si>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</si>
  <si>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</si>
  <si>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</si>
  <si>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</si>
  <si>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</si>
  <si>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</si>
  <si>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</si>
  <si>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</si>
  <si>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</si>
  <si>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</si>
  <si>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</si>
  <si>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</si>
  <si>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</si>
  <si>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</si>
  <si>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</si>
  <si>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</si>
  <si>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</si>
  <si>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</si>
  <si>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</si>
  <si>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</si>
  <si>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</si>
  <si>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</si>
  <si>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</si>
  <si>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</si>
  <si>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</si>
  <si>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</si>
  <si>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</si>
  <si>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</si>
  <si>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</si>
  <si>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</si>
  <si>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</si>
  <si>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</si>
  <si>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</si>
  <si>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</si>
  <si>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</si>
  <si>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</si>
  <si>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</si>
  <si>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</si>
  <si>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</si>
  <si>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</si>
  <si>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</si>
  <si>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</si>
  <si>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</si>
  <si>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</si>
  <si>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</si>
  <si>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</si>
  <si>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</si>
  <si>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</si>
  <si>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</si>
  <si>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</si>
  <si>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</si>
  <si>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</si>
  <si>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</si>
  <si>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</si>
  <si>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</si>
  <si>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</si>
  <si>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</si>
  <si>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</si>
  <si>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</si>
  <si>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</si>
  <si>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</si>
  <si>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</si>
  <si>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</si>
  <si>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</si>
  <si>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</si>
  <si>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</si>
  <si>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</si>
  <si>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</si>
  <si>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</si>
  <si>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</si>
  <si>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</si>
  <si>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</si>
  <si>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</si>
  <si>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</si>
  <si>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</si>
  <si>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</si>
  <si>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</si>
  <si>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</si>
  <si>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</si>
  <si>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</si>
  <si>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</si>
  <si>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</si>
  <si>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</si>
  <si>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</si>
  <si>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</si>
  <si>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</si>
  <si>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</si>
  <si>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</si>
  <si>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</si>
  <si>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</si>
  <si>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</si>
  <si>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</si>
  <si>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</si>
  <si>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</si>
  <si>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</si>
  <si>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</si>
  <si>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</si>
  <si>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</si>
  <si>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</si>
  <si>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</si>
  <si>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</si>
  <si>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</si>
  <si>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</si>
  <si>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</si>
  <si>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</si>
  <si>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</si>
  <si>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</si>
  <si>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</si>
  <si>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</si>
  <si>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</si>
  <si>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</si>
  <si>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</si>
  <si>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</si>
  <si>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</si>
  <si>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</si>
  <si>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</si>
  <si>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</si>
  <si>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</si>
  <si>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</si>
  <si>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</si>
  <si>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</si>
  <si>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</si>
  <si>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</si>
  <si>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</si>
  <si>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</si>
  <si>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</si>
  <si>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</si>
  <si>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</si>
  <si>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</si>
  <si>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</si>
  <si>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</si>
  <si>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</si>
  <si>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</si>
  <si>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</si>
  <si>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</si>
  <si>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</si>
  <si>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</si>
  <si>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</si>
  <si>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</si>
  <si>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</si>
  <si>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</si>
  <si>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</si>
  <si>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</si>
  <si>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</si>
  <si>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</si>
  <si>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</si>
  <si>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</si>
  <si>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</si>
  <si>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</si>
  <si>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</si>
  <si>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</si>
  <si>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</si>
  <si>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</si>
  <si>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</si>
  <si>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</si>
  <si>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</si>
  <si>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</si>
  <si>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</si>
  <si>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</si>
  <si>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</si>
  <si>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</si>
  <si>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</si>
  <si>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</si>
  <si>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</si>
  <si>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</si>
  <si>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</si>
  <si>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</si>
  <si>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</si>
  <si>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</si>
  <si>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</si>
  <si>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</si>
  <si>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</si>
  <si>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</si>
  <si>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</si>
  <si>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</si>
  <si>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</si>
  <si>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</si>
  <si>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</si>
  <si>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</si>
  <si>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</si>
  <si>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</si>
  <si>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</si>
  <si>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</si>
  <si>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</si>
  <si>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</si>
  <si>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</si>
  <si>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</si>
  <si>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</si>
  <si>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</si>
  <si>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</si>
  <si>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</si>
  <si>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</si>
  <si>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</si>
  <si>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</si>
  <si>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</si>
  <si>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</si>
  <si>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</si>
  <si>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</si>
  <si>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</si>
  <si>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</si>
  <si>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</si>
  <si>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</si>
  <si>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</si>
  <si>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</si>
  <si>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</si>
  <si>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</si>
  <si>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</si>
  <si>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</si>
  <si>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</si>
  <si>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</si>
  <si>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</si>
  <si>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</si>
  <si>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</si>
  <si>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</si>
  <si>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</si>
  <si>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</si>
  <si>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</si>
  <si>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</si>
  <si>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</si>
  <si>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</si>
  <si>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</si>
  <si>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</si>
  <si>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</si>
  <si>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</si>
  <si>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</si>
  <si>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</si>
  <si>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</si>
  <si>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</si>
  <si>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</si>
  <si>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</si>
  <si>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</si>
  <si>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</si>
  <si>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</si>
  <si>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</si>
  <si>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</si>
  <si>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</si>
  <si>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</si>
  <si>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</si>
  <si>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</si>
  <si>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</si>
  <si>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</si>
  <si>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</si>
  <si>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</si>
  <si>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</si>
  <si>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</si>
  <si>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</si>
  <si>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</si>
  <si>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</si>
  <si>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</si>
  <si>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</si>
  <si>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</si>
  <si>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</si>
  <si>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</si>
  <si>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</si>
  <si>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</si>
  <si>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</si>
  <si>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</si>
  <si>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</si>
  <si>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</si>
  <si>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</si>
  <si>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</si>
  <si>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</si>
  <si>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</si>
  <si>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</si>
  <si>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</si>
  <si>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</si>
  <si>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</si>
  <si>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</si>
  <si>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</si>
  <si>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</si>
  <si>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</si>
  <si>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</si>
  <si>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</si>
  <si>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</si>
  <si>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</si>
  <si>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</si>
  <si>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</si>
  <si>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</si>
  <si>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</si>
  <si>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</si>
  <si>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</si>
  <si>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</si>
  <si>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</si>
  <si>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</si>
  <si>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</si>
  <si>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</si>
  <si>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</si>
  <si>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</si>
  <si>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</si>
  <si>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</si>
  <si>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</si>
  <si>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</si>
  <si>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</si>
  <si>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</si>
  <si>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</si>
  <si>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</si>
  <si>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</si>
  <si>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</si>
  <si>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</si>
  <si>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</si>
  <si>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</si>
  <si>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</si>
  <si>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</si>
  <si>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</si>
  <si>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</si>
  <si>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</si>
  <si>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</si>
  <si>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</si>
  <si>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</si>
  <si>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</si>
  <si>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</si>
  <si>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</si>
  <si>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</si>
  <si>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</si>
  <si>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</si>
  <si>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</si>
  <si>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</si>
  <si>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</si>
  <si>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</si>
  <si>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</si>
  <si>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</si>
  <si>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</si>
  <si>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</si>
  <si>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</si>
  <si>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</si>
  <si>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</si>
  <si>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</si>
  <si>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</si>
  <si>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</si>
  <si>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</si>
  <si>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</si>
  <si>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</si>
  <si>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</si>
  <si>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</si>
  <si>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</si>
  <si>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</si>
  <si>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</si>
  <si>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</si>
  <si>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</si>
  <si>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</si>
  <si>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</si>
  <si>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</si>
  <si>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</si>
  <si>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</si>
  <si>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</si>
  <si>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</si>
  <si>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</si>
  <si>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</si>
  <si>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</si>
  <si>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</si>
  <si>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</si>
  <si>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</si>
  <si>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</si>
  <si>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</si>
  <si>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</si>
  <si>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</si>
  <si>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</si>
  <si>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</si>
  <si>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</si>
  <si>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</si>
  <si>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</si>
  <si>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</si>
  <si>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</si>
  <si>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</si>
  <si>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</si>
  <si>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</si>
  <si>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</si>
  <si>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</si>
  <si>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</si>
  <si>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</si>
  <si>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</si>
  <si>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</si>
  <si>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</si>
  <si>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</si>
  <si>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</si>
  <si>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</si>
  <si>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</si>
  <si>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</si>
  <si>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</si>
  <si>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</si>
  <si>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</si>
  <si>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</si>
  <si>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</si>
  <si>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</si>
  <si>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</si>
  <si>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</si>
  <si>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</si>
  <si>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</si>
  <si>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</si>
  <si>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</si>
  <si>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</si>
  <si>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</si>
  <si>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</si>
  <si>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</si>
  <si>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</si>
  <si>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</si>
  <si>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</si>
  <si>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</si>
  <si>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</si>
  <si>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</si>
  <si>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</si>
  <si>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</si>
  <si>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</si>
  <si>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</si>
  <si>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</si>
  <si>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</si>
  <si>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</si>
  <si>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</si>
  <si>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</si>
  <si>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</si>
  <si>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</si>
  <si>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</si>
  <si>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</si>
  <si>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</si>
  <si>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</si>
  <si>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</si>
  <si>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</si>
  <si>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</si>
  <si>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</si>
  <si>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</si>
  <si>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</si>
  <si>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</si>
  <si>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</si>
  <si>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</si>
  <si>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</si>
  <si>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</si>
  <si>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</si>
  <si>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</si>
  <si>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</si>
  <si>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</si>
  <si>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</si>
  <si>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</si>
  <si>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</si>
  <si>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</si>
  <si>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</si>
  <si>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</si>
  <si>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</si>
  <si>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</si>
  <si>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</si>
  <si>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</si>
  <si>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</si>
  <si>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</si>
  <si>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</si>
  <si>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</si>
  <si>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</si>
  <si>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</si>
  <si>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</si>
  <si>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</si>
  <si>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</si>
  <si>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</si>
  <si>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</si>
  <si>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</si>
  <si>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</si>
  <si>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</si>
  <si>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</si>
  <si>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</si>
  <si>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</si>
  <si>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</si>
  <si>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</si>
  <si>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</si>
  <si>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</si>
  <si>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</si>
  <si>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</si>
  <si>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</si>
  <si>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</si>
  <si>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</si>
  <si>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</si>
  <si>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</si>
  <si>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</si>
  <si>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</si>
  <si>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</si>
  <si>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</si>
  <si>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</si>
  <si>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</si>
  <si>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</si>
  <si>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</si>
  <si>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</si>
  <si>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</si>
  <si>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</si>
  <si>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</si>
  <si>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</si>
  <si>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</si>
  <si>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</si>
  <si>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</si>
  <si>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</si>
  <si>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</si>
  <si>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</si>
  <si>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</si>
  <si>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</si>
  <si>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</si>
  <si>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</si>
  <si>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</si>
  <si>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</si>
  <si>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</si>
  <si>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</si>
  <si>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</si>
  <si>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</si>
  <si>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</si>
  <si>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</si>
  <si>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</si>
  <si>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</si>
  <si>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</si>
  <si>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</si>
  <si>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</si>
  <si>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</si>
  <si>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</si>
  <si>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</si>
  <si>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</si>
  <si>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</si>
  <si>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</si>
  <si>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</si>
  <si>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</si>
  <si>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</si>
  <si>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</si>
  <si>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</si>
  <si>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</si>
  <si>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</si>
  <si>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</si>
  <si>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</si>
  <si>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</si>
  <si>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</si>
  <si>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</si>
  <si>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</si>
  <si>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</si>
  <si>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</si>
  <si>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</si>
  <si>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</si>
  <si>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</si>
  <si>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</si>
  <si>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</si>
  <si>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</si>
  <si>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</si>
  <si>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</si>
  <si>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</si>
  <si>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</si>
  <si>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</si>
  <si>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</si>
  <si>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</si>
  <si>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</si>
  <si>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</si>
  <si>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</si>
  <si>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</si>
  <si>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</si>
  <si>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</si>
  <si>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</si>
  <si>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</si>
  <si>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</si>
  <si>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</si>
  <si>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</si>
  <si>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</si>
  <si>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</si>
  <si>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</si>
  <si>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</si>
  <si>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</si>
  <si>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</si>
  <si>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</si>
  <si>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</si>
  <si>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</si>
  <si>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</si>
  <si>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</si>
  <si>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</si>
  <si>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</si>
  <si>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</si>
  <si>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</si>
  <si>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</si>
  <si>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</si>
  <si>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</si>
  <si>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</si>
  <si>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</si>
  <si>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</si>
  <si>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</si>
  <si>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</si>
  <si>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</si>
  <si>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</si>
  <si>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</si>
  <si>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</si>
  <si>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</si>
  <si>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</si>
  <si>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</si>
  <si>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</si>
  <si>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</si>
  <si>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</si>
  <si>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</si>
  <si>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</si>
  <si>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</si>
  <si>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</si>
  <si>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</si>
  <si>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</si>
  <si>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</si>
  <si>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</si>
  <si>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</si>
  <si>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</si>
  <si>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</si>
  <si>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</si>
  <si>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</si>
  <si>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</si>
  <si>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</si>
  <si>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</si>
  <si>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</si>
  <si>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</si>
  <si>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</si>
  <si>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</si>
  <si>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</si>
  <si>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</si>
  <si>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</si>
  <si>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</si>
  <si>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</si>
  <si>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</si>
  <si>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</si>
  <si>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</si>
  <si>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</si>
  <si>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</si>
  <si>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</si>
  <si>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</si>
  <si>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</si>
  <si>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</si>
  <si>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</si>
  <si>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</si>
  <si>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</si>
  <si>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</si>
  <si>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</si>
  <si>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</si>
  <si>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</si>
  <si>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</si>
  <si>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</si>
  <si>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</si>
  <si>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</si>
  <si>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</si>
  <si>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</si>
  <si>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</si>
  <si>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</si>
  <si>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</si>
  <si>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</si>
  <si>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</si>
  <si>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</si>
  <si>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</si>
  <si>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</si>
  <si>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</si>
  <si>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</si>
  <si>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</si>
  <si>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</si>
  <si>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</si>
  <si>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</si>
  <si>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</si>
  <si>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</si>
  <si>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</si>
  <si>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</si>
  <si>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</si>
  <si>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</si>
  <si>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</si>
  <si>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</si>
  <si>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</si>
  <si>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</si>
  <si>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</si>
  <si>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</si>
  <si>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</si>
  <si>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</si>
  <si>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</si>
  <si>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</si>
  <si>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</si>
  <si>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</si>
  <si>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</si>
  <si>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</si>
  <si>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</si>
  <si>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</si>
  <si>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</si>
  <si>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</si>
  <si>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</si>
  <si>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</si>
  <si>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</si>
  <si>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</si>
  <si>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</si>
  <si>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</si>
  <si>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</si>
  <si>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</si>
  <si>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</si>
  <si>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</si>
  <si>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</si>
  <si>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</si>
  <si>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</si>
  <si>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</si>
  <si>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</si>
  <si>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</si>
  <si>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</si>
  <si>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</si>
  <si>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</si>
  <si>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</si>
  <si>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</si>
  <si>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</si>
  <si>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</si>
  <si>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</si>
  <si>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</si>
  <si>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</si>
  <si>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</si>
  <si>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</si>
  <si>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</si>
  <si>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</si>
  <si>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</si>
  <si>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</si>
  <si>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</si>
  <si>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</si>
  <si>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</si>
  <si>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</si>
  <si>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</si>
  <si>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</si>
  <si>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</si>
  <si>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</si>
  <si>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</si>
  <si>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</si>
  <si>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</si>
  <si>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</si>
  <si>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</si>
  <si>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</si>
  <si>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</si>
  <si>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</si>
  <si>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</si>
  <si>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</si>
  <si>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</si>
  <si>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</si>
  <si>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</si>
  <si>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</si>
  <si>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</si>
  <si>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</si>
  <si>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</si>
  <si>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</si>
  <si>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</si>
  <si>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</si>
  <si>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</si>
  <si>
    <r>
      <t xml:space="preserve">       </t>
    </r>
    <r>
      <rPr>
        <b/>
        <sz val="9"/>
        <rFont val="Arial LatArm"/>
        <family val="2"/>
      </rPr>
      <t xml:space="preserve">          </t>
    </r>
  </si>
  <si>
    <r>
      <t xml:space="preserve">             ÀÜ¸²ØºÜÀ    Ì²Êêºð               </t>
    </r>
    <r>
      <rPr>
        <sz val="9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</si>
  <si>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9"/>
        <rFont val="Arial LatArm"/>
        <family val="2"/>
      </rPr>
      <t xml:space="preserve">(ïáÕ4100+ïáÕ4200+ïáÕ4300+ïáÕ4400+ïáÕ4500+ ïáÕ4600+ïáÕ4700)    </t>
    </r>
    <r>
      <rPr>
        <b/>
        <sz val="9"/>
        <rFont val="Arial LatArm"/>
        <family val="2"/>
      </rPr>
      <t xml:space="preserve">   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</si>
  <si>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9"/>
        <rFont val="Arial LatArm"/>
        <family val="2"/>
      </rPr>
      <t xml:space="preserve">(ïáÕ4110+ïáÕ4120+ïáÕ4130)  </t>
    </r>
    <r>
      <rPr>
        <b/>
        <sz val="9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</si>
  <si>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9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</si>
  <si>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9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</si>
  <si>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9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</si>
  <si>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9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</si>
  <si>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9"/>
        <rFont val="Arial LatArm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</si>
  <si>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9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</si>
  <si>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9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</si>
  <si>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9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</si>
  <si>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9"/>
        <rFont val="Arial LatArm"/>
        <family val="2"/>
      </rPr>
      <t>(ïáÕ4251+ïáÕ4252)</t>
    </r>
  </si>
  <si>
    <r>
      <t xml:space="preserve"> ÜÚàôÂºð </t>
    </r>
    <r>
      <rPr>
        <sz val="9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</si>
  <si>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9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</si>
  <si>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9"/>
        <rFont val="Arial LatArm"/>
        <family val="2"/>
      </rPr>
      <t>(ïáÕ4311+ïáÕ4312)</t>
    </r>
  </si>
  <si>
    <r>
      <t xml:space="preserve">²ðî²øÆÜ îàÎàê²ìÖ²ðÜºð </t>
    </r>
    <r>
      <rPr>
        <sz val="9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</si>
  <si>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9"/>
        <rFont val="Arial LatArm"/>
        <family val="2"/>
      </rPr>
      <t xml:space="preserve">(ïáÕ4331+ïáÕ4332+ïáÕ4333) </t>
    </r>
  </si>
  <si>
    <r>
      <t xml:space="preserve">1.4 êàô´êÆ¸Æ²Üºð </t>
    </r>
    <r>
      <rPr>
        <sz val="9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</si>
  <si>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9"/>
        <rFont val="Arial LatArm"/>
        <family val="2"/>
      </rPr>
      <t>(ïáÕ4411+ïáÕ4412)</t>
    </r>
  </si>
  <si>
    <r>
      <t xml:space="preserve">êàô´êÆ¸Æ²Üºð àâ äºî²Î²Ü (àâ Ð²Ø²ÚÜø²ÚÆÜ) Î²¼Ø²ÎºðäàôÂÚàôÜÜºðÆÜ </t>
    </r>
    <r>
      <rPr>
        <sz val="9"/>
        <rFont val="Arial LatArm"/>
        <family val="2"/>
      </rPr>
      <t>(ïáÕ4421+ïáÕ4422)</t>
    </r>
  </si>
  <si>
    <r>
      <t xml:space="preserve">1.5 ¸ð²Ø²ÞÜàðÐÜºð </t>
    </r>
    <r>
      <rPr>
        <sz val="9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</si>
  <si>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9"/>
        <rFont val="Arial LatArm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</si>
  <si>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9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</si>
  <si>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(ïáÕ4531+ïáÕ4532+ïáÕ4533)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</si>
  <si>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(ïáÕ4541+ïáÕ4542+ïáÕ4543)</t>
    </r>
  </si>
  <si>
    <r>
      <t xml:space="preserve">1.6 êàòÆ²È²Î²Ü Üä²êîÜºð ºì ÎºÜê²ÂàÞ²ÎÜºð </t>
    </r>
    <r>
      <rPr>
        <sz val="9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</si>
  <si>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9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</si>
  <si>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9"/>
        <rFont val="Arial LatArm"/>
        <family val="2"/>
      </rPr>
      <t xml:space="preserve">(ïáÕ4641) </t>
    </r>
  </si>
  <si>
    <r>
      <t xml:space="preserve">1.7 ²ÚÈ Ì²Êêºð </t>
    </r>
    <r>
      <rPr>
        <sz val="9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</si>
  <si>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9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</si>
  <si>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9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</si>
  <si>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9"/>
        <rFont val="Arial LatArm"/>
        <family val="2"/>
      </rPr>
      <t>(ïáÕ4731)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</si>
  <si>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9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</si>
  <si>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9"/>
        <rFont val="Arial LatArm"/>
        <family val="2"/>
      </rPr>
      <t>(ïáÕ4751)</t>
    </r>
  </si>
  <si>
    <r>
      <t xml:space="preserve">´. àâ üÆÜ²Üê²Î²Ü ²ÎîÆìÜºðÆ ¶Ìàì Ì²Êêºð                     </t>
    </r>
    <r>
      <rPr>
        <sz val="9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</si>
  <si>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9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</si>
  <si>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9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</si>
  <si>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9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</si>
  <si>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9"/>
        <rFont val="Arial LatArm"/>
        <family val="2"/>
      </rPr>
      <t>(ïáÕ 5131+ïáÕ 5132+ïáÕ 5133+ ïáÕ5134)</t>
    </r>
  </si>
  <si>
    <r>
      <t xml:space="preserve">1.2 ä²Þ²ðÜºð </t>
    </r>
    <r>
      <rPr>
        <sz val="9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</si>
  <si>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9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</si>
  <si>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9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</si>
  <si>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9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</si>
  <si>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9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</si>
  <si>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9"/>
        <rFont val="Arial LatArm"/>
        <family val="2"/>
      </rPr>
      <t xml:space="preserve"> </t>
    </r>
    <r>
      <rPr>
        <sz val="9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</si>
  <si>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9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</si>
  <si>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9"/>
        <rFont val="Arial LatArm"/>
        <family val="2"/>
      </rPr>
      <t xml:space="preserve"> </t>
    </r>
    <r>
      <rPr>
        <i/>
        <sz val="9"/>
        <rFont val="Arial LatArm"/>
        <family val="2"/>
      </rPr>
      <t xml:space="preserve"> </t>
    </r>
    <r>
      <rPr>
        <sz val="9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</si>
  <si>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9"/>
        <rFont val="Arial LatArm"/>
        <family val="2"/>
      </rPr>
      <t xml:space="preserve">`                                                   </t>
    </r>
    <r>
      <rPr>
        <sz val="9"/>
        <rFont val="Arial LatArm"/>
        <family val="2"/>
      </rPr>
      <t>(ïáÕ6410+ïáÕ6420+ïáÕ6430+ïáÕ6440)  /6502/</t>
    </r>
  </si>
  <si>
    <t>ԱՇԽԱՏԱԿԱԶՄԻ ՔԱՐՏՈՒՂԱՐ՝                            ԱՎԵՏԻՔ ԱՎԵՏԻՍՅԱՆ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</si>
</sst>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53" x14ac:knownFonts="1">
    <font>
      <sz val="10"/>
      <name val="Arial"/>
    </font>
    <font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2"/>
      <name val="Arial LatArm"/>
      <family val="2"/>
    </font>
    <font>
      <sz val="10"/>
      <color rgb="FFFF000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Calibri"/>
      <family val="2"/>
      <scheme val="minor"/>
    </font>
    <font>
      <i/>
      <sz val="9"/>
      <name val="Arial Armenian"/>
      <family val="2"/>
    </font>
    <font>
      <b/>
      <sz val="9"/>
      <name val="Arial"/>
      <family val="2"/>
      <charset val="204"/>
    </font>
    <font>
      <b/>
      <u/>
      <sz val="11"/>
      <name val="Arial LatArm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164" fontId="12" fillId="0" borderId="0" applyFont="0" applyFill="0" applyBorder="0" applyAlignment="0" applyProtection="0"/>
    <xf numFmtId="0" fontId="49" fillId="0" borderId="0"/>
  </cellStyleXfs>
  <cellXfs count="681">
    <xf numFmtId="0" fontId="0" fillId="0" borderId="0" xfId="0"/>
    <xf numFmtId="0" fontId="1" fillId="0" borderId="0" xfId="0" applyFont="1"/>
    <xf numFmtId="0" fontId="3" fillId="0" borderId="0" xfId="0" applyFont="1"/>
    <xf numFmtId="165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8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/>
    <xf numFmtId="49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top" wrapText="1"/>
    </xf>
    <xf numFmtId="49" fontId="6" fillId="2" borderId="0" xfId="0" applyNumberFormat="1" applyFont="1" applyFill="1" applyAlignment="1">
      <alignment horizontal="center" vertical="top" wrapText="1"/>
    </xf>
    <xf numFmtId="49" fontId="6" fillId="2" borderId="0" xfId="0" applyNumberFormat="1" applyFont="1" applyFill="1" applyAlignment="1">
      <alignment horizontal="center" vertical="top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67" fontId="14" fillId="0" borderId="1" xfId="1" applyNumberFormat="1" applyFont="1" applyBorder="1" applyAlignment="1" applyProtection="1">
      <alignment horizontal="right" vertical="center"/>
      <protection locked="0"/>
    </xf>
    <xf numFmtId="167" fontId="14" fillId="0" borderId="2" xfId="1" applyNumberFormat="1" applyFont="1" applyBorder="1" applyAlignment="1" applyProtection="1">
      <alignment horizontal="right" vertical="center"/>
      <protection locked="0"/>
    </xf>
    <xf numFmtId="167" fontId="14" fillId="0" borderId="3" xfId="1" applyNumberFormat="1" applyFont="1" applyBorder="1" applyAlignment="1" applyProtection="1">
      <alignment horizontal="right" vertical="center"/>
      <protection locked="0"/>
    </xf>
    <xf numFmtId="168" fontId="14" fillId="0" borderId="1" xfId="1" applyNumberFormat="1" applyFont="1" applyBorder="1" applyAlignment="1" applyProtection="1">
      <alignment horizontal="right" vertical="center"/>
      <protection locked="0"/>
    </xf>
    <xf numFmtId="168" fontId="14" fillId="0" borderId="2" xfId="1" applyNumberFormat="1" applyFont="1" applyBorder="1" applyAlignment="1" applyProtection="1">
      <alignment horizontal="right" vertical="center"/>
      <protection locked="0"/>
    </xf>
    <xf numFmtId="168" fontId="14" fillId="0" borderId="3" xfId="1" applyNumberFormat="1" applyFont="1" applyBorder="1" applyAlignment="1" applyProtection="1">
      <alignment horizontal="right" vertical="center"/>
      <protection locked="0"/>
    </xf>
    <xf numFmtId="167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/>
    <xf numFmtId="0" fontId="19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9" xfId="0" applyFont="1" applyBorder="1"/>
    <xf numFmtId="0" fontId="19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right" vertical="top"/>
    </xf>
    <xf numFmtId="16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6" fillId="0" borderId="2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49" fontId="27" fillId="0" borderId="6" xfId="0" applyNumberFormat="1" applyFont="1" applyBorder="1" applyAlignment="1">
      <alignment horizontal="center" vertical="center" wrapText="1"/>
    </xf>
    <xf numFmtId="49" fontId="27" fillId="0" borderId="23" xfId="0" applyNumberFormat="1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49" fontId="27" fillId="0" borderId="25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 readingOrder="1"/>
    </xf>
    <xf numFmtId="166" fontId="25" fillId="0" borderId="24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 wrapText="1" readingOrder="1"/>
    </xf>
    <xf numFmtId="166" fontId="31" fillId="0" borderId="29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26" fillId="0" borderId="30" xfId="0" applyFont="1" applyBorder="1" applyAlignment="1">
      <alignment horizontal="left" vertical="top" wrapText="1" readingOrder="1"/>
    </xf>
    <xf numFmtId="166" fontId="31" fillId="0" borderId="29" xfId="0" applyNumberFormat="1" applyFont="1" applyBorder="1" applyAlignment="1">
      <alignment vertical="top" wrapText="1"/>
    </xf>
    <xf numFmtId="168" fontId="16" fillId="0" borderId="28" xfId="0" applyNumberFormat="1" applyFont="1" applyBorder="1"/>
    <xf numFmtId="168" fontId="16" fillId="0" borderId="26" xfId="0" applyNumberFormat="1" applyFont="1" applyBorder="1"/>
    <xf numFmtId="168" fontId="16" fillId="0" borderId="8" xfId="0" applyNumberFormat="1" applyFont="1" applyBorder="1"/>
    <xf numFmtId="0" fontId="19" fillId="0" borderId="2" xfId="0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top" wrapText="1" readingOrder="1"/>
    </xf>
    <xf numFmtId="0" fontId="25" fillId="0" borderId="32" xfId="0" applyFont="1" applyBorder="1" applyAlignment="1">
      <alignment horizontal="left" vertical="top" wrapText="1" readingOrder="1"/>
    </xf>
    <xf numFmtId="0" fontId="32" fillId="0" borderId="33" xfId="0" applyFont="1" applyBorder="1"/>
    <xf numFmtId="0" fontId="32" fillId="0" borderId="3" xfId="0" applyFont="1" applyBorder="1"/>
    <xf numFmtId="0" fontId="19" fillId="6" borderId="2" xfId="0" applyFont="1" applyFill="1" applyBorder="1" applyAlignment="1">
      <alignment vertical="center"/>
    </xf>
    <xf numFmtId="49" fontId="19" fillId="6" borderId="1" xfId="0" applyNumberFormat="1" applyFont="1" applyFill="1" applyBorder="1" applyAlignment="1">
      <alignment horizontal="center" vertical="center"/>
    </xf>
    <xf numFmtId="49" fontId="19" fillId="6" borderId="31" xfId="0" applyNumberFormat="1" applyFont="1" applyFill="1" applyBorder="1" applyAlignment="1">
      <alignment horizontal="center" vertical="center"/>
    </xf>
    <xf numFmtId="0" fontId="26" fillId="6" borderId="30" xfId="0" applyFont="1" applyFill="1" applyBorder="1" applyAlignment="1">
      <alignment horizontal="left" vertical="top" wrapText="1" readingOrder="1"/>
    </xf>
    <xf numFmtId="49" fontId="19" fillId="0" borderId="26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166" fontId="22" fillId="0" borderId="32" xfId="0" applyNumberFormat="1" applyFont="1" applyBorder="1" applyAlignment="1">
      <alignment vertical="top" wrapText="1"/>
    </xf>
    <xf numFmtId="0" fontId="16" fillId="0" borderId="33" xfId="0" applyFont="1" applyBorder="1"/>
    <xf numFmtId="0" fontId="16" fillId="0" borderId="3" xfId="0" applyFont="1" applyBorder="1"/>
    <xf numFmtId="0" fontId="25" fillId="0" borderId="32" xfId="0" applyFont="1" applyBorder="1" applyAlignment="1">
      <alignment horizontal="justify" vertical="top" wrapText="1" readingOrder="1"/>
    </xf>
    <xf numFmtId="0" fontId="26" fillId="0" borderId="30" xfId="0" applyFont="1" applyBorder="1" applyAlignment="1">
      <alignment vertical="center" wrapText="1" readingOrder="1"/>
    </xf>
    <xf numFmtId="166" fontId="25" fillId="0" borderId="32" xfId="0" applyNumberFormat="1" applyFont="1" applyBorder="1" applyAlignment="1">
      <alignment vertical="top" wrapText="1"/>
    </xf>
    <xf numFmtId="0" fontId="22" fillId="0" borderId="32" xfId="0" applyFont="1" applyBorder="1" applyAlignment="1">
      <alignment vertical="top" wrapText="1"/>
    </xf>
    <xf numFmtId="168" fontId="32" fillId="0" borderId="33" xfId="0" applyNumberFormat="1" applyFont="1" applyBorder="1"/>
    <xf numFmtId="168" fontId="15" fillId="0" borderId="33" xfId="0" applyNumberFormat="1" applyFont="1" applyBorder="1"/>
    <xf numFmtId="168" fontId="16" fillId="0" borderId="33" xfId="0" applyNumberFormat="1" applyFont="1" applyBorder="1"/>
    <xf numFmtId="0" fontId="26" fillId="0" borderId="28" xfId="0" applyFont="1" applyBorder="1" applyAlignment="1">
      <alignment horizontal="left" vertical="top" wrapText="1" readingOrder="1"/>
    </xf>
    <xf numFmtId="0" fontId="15" fillId="0" borderId="33" xfId="0" applyFont="1" applyBorder="1"/>
    <xf numFmtId="0" fontId="19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16" fillId="0" borderId="26" xfId="0" applyFont="1" applyBorder="1"/>
    <xf numFmtId="0" fontId="16" fillId="0" borderId="8" xfId="0" applyFont="1" applyBorder="1"/>
    <xf numFmtId="0" fontId="25" fillId="0" borderId="32" xfId="0" applyFont="1" applyBorder="1" applyAlignment="1">
      <alignment vertical="top" wrapText="1"/>
    </xf>
    <xf numFmtId="49" fontId="27" fillId="0" borderId="33" xfId="0" applyNumberFormat="1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 wrapText="1" readingOrder="1"/>
    </xf>
    <xf numFmtId="49" fontId="19" fillId="0" borderId="33" xfId="0" applyNumberFormat="1" applyFont="1" applyBorder="1" applyAlignment="1">
      <alignment horizontal="center" vertical="center"/>
    </xf>
    <xf numFmtId="49" fontId="19" fillId="6" borderId="33" xfId="0" applyNumberFormat="1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vertical="top" wrapText="1"/>
    </xf>
    <xf numFmtId="165" fontId="22" fillId="0" borderId="32" xfId="0" applyNumberFormat="1" applyFont="1" applyBorder="1" applyAlignment="1">
      <alignment vertical="top" wrapText="1"/>
    </xf>
    <xf numFmtId="0" fontId="16" fillId="0" borderId="33" xfId="0" applyFont="1" applyBorder="1" applyAlignment="1">
      <alignment horizontal="center"/>
    </xf>
    <xf numFmtId="168" fontId="32" fillId="0" borderId="3" xfId="0" applyNumberFormat="1" applyFont="1" applyBorder="1"/>
    <xf numFmtId="0" fontId="34" fillId="0" borderId="32" xfId="0" applyFont="1" applyBorder="1" applyAlignment="1">
      <alignment horizontal="left" vertical="top" wrapText="1" readingOrder="1"/>
    </xf>
    <xf numFmtId="0" fontId="25" fillId="6" borderId="32" xfId="0" applyFont="1" applyFill="1" applyBorder="1" applyAlignment="1">
      <alignment horizontal="left" vertical="top" wrapText="1" readingOrder="1"/>
    </xf>
    <xf numFmtId="170" fontId="15" fillId="0" borderId="33" xfId="0" applyNumberFormat="1" applyFont="1" applyBorder="1"/>
    <xf numFmtId="0" fontId="30" fillId="0" borderId="30" xfId="0" applyFont="1" applyBorder="1" applyAlignment="1">
      <alignment horizontal="left" vertical="top" wrapText="1"/>
    </xf>
    <xf numFmtId="0" fontId="26" fillId="0" borderId="30" xfId="0" applyFont="1" applyBorder="1" applyAlignment="1">
      <alignment horizontal="left" vertical="top" wrapText="1"/>
    </xf>
    <xf numFmtId="0" fontId="19" fillId="0" borderId="9" xfId="0" applyFont="1" applyBorder="1" applyAlignment="1">
      <alignment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horizontal="left" vertical="top" wrapText="1" readingOrder="1"/>
    </xf>
    <xf numFmtId="0" fontId="22" fillId="0" borderId="35" xfId="0" applyFont="1" applyBorder="1" applyAlignment="1">
      <alignment vertical="top" wrapText="1"/>
    </xf>
    <xf numFmtId="0" fontId="16" fillId="0" borderId="36" xfId="0" applyFont="1" applyBorder="1"/>
    <xf numFmtId="0" fontId="16" fillId="0" borderId="11" xfId="0" applyFont="1" applyBorder="1"/>
    <xf numFmtId="0" fontId="19" fillId="0" borderId="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top"/>
    </xf>
    <xf numFmtId="49" fontId="19" fillId="0" borderId="31" xfId="0" applyNumberFormat="1" applyFont="1" applyBorder="1" applyAlignment="1">
      <alignment horizontal="center" vertical="top"/>
    </xf>
    <xf numFmtId="0" fontId="19" fillId="0" borderId="4" xfId="0" applyFont="1" applyBorder="1" applyAlignment="1">
      <alignment vertical="center"/>
    </xf>
    <xf numFmtId="49" fontId="19" fillId="0" borderId="37" xfId="0" applyNumberFormat="1" applyFont="1" applyBorder="1" applyAlignment="1">
      <alignment horizontal="center" vertical="top"/>
    </xf>
    <xf numFmtId="49" fontId="19" fillId="0" borderId="38" xfId="0" applyNumberFormat="1" applyFont="1" applyBorder="1" applyAlignment="1">
      <alignment horizontal="center" vertical="top"/>
    </xf>
    <xf numFmtId="0" fontId="26" fillId="0" borderId="39" xfId="0" applyFont="1" applyBorder="1" applyAlignment="1">
      <alignment horizontal="left" vertical="top" wrapText="1"/>
    </xf>
    <xf numFmtId="0" fontId="22" fillId="0" borderId="40" xfId="0" applyFont="1" applyBorder="1" applyAlignment="1">
      <alignment vertical="top" wrapText="1"/>
    </xf>
    <xf numFmtId="0" fontId="21" fillId="0" borderId="14" xfId="0" applyFont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/>
    </xf>
    <xf numFmtId="0" fontId="21" fillId="0" borderId="0" xfId="0" applyFont="1"/>
    <xf numFmtId="0" fontId="19" fillId="0" borderId="57" xfId="0" applyFont="1" applyBorder="1"/>
    <xf numFmtId="0" fontId="21" fillId="0" borderId="52" xfId="0" applyFont="1" applyBorder="1" applyAlignment="1">
      <alignment horizontal="center" wrapText="1"/>
    </xf>
    <xf numFmtId="0" fontId="36" fillId="0" borderId="33" xfId="0" applyFont="1" applyBorder="1"/>
    <xf numFmtId="170" fontId="15" fillId="0" borderId="3" xfId="0" applyNumberFormat="1" applyFont="1" applyBorder="1"/>
    <xf numFmtId="168" fontId="15" fillId="0" borderId="33" xfId="0" applyNumberFormat="1" applyFont="1" applyBorder="1" applyAlignment="1">
      <alignment vertical="center"/>
    </xf>
    <xf numFmtId="168" fontId="15" fillId="0" borderId="3" xfId="0" applyNumberFormat="1" applyFont="1" applyBorder="1" applyAlignment="1">
      <alignment vertical="center"/>
    </xf>
    <xf numFmtId="0" fontId="15" fillId="8" borderId="0" xfId="0" applyFont="1" applyFill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15" fillId="8" borderId="0" xfId="0" quotePrefix="1" applyFont="1" applyFill="1" applyAlignment="1">
      <alignment horizontal="center" vertical="center"/>
    </xf>
    <xf numFmtId="0" fontId="21" fillId="8" borderId="0" xfId="0" applyFont="1" applyFill="1" applyAlignment="1">
      <alignment vertical="center"/>
    </xf>
    <xf numFmtId="0" fontId="15" fillId="8" borderId="0" xfId="0" applyFont="1" applyFill="1"/>
    <xf numFmtId="0" fontId="26" fillId="8" borderId="0" xfId="0" applyFont="1" applyFill="1"/>
    <xf numFmtId="0" fontId="16" fillId="8" borderId="0" xfId="0" applyFont="1" applyFill="1"/>
    <xf numFmtId="0" fontId="32" fillId="8" borderId="0" xfId="0" applyFont="1" applyFill="1"/>
    <xf numFmtId="0" fontId="15" fillId="8" borderId="0" xfId="0" applyFont="1" applyFill="1" applyAlignment="1">
      <alignment horizontal="left"/>
    </xf>
    <xf numFmtId="0" fontId="15" fillId="8" borderId="0" xfId="0" applyFont="1" applyFill="1" applyAlignment="1">
      <alignment horizontal="center"/>
    </xf>
    <xf numFmtId="0" fontId="15" fillId="0" borderId="0" xfId="0" quotePrefix="1" applyFont="1" applyAlignment="1">
      <alignment vertical="center"/>
    </xf>
    <xf numFmtId="0" fontId="37" fillId="0" borderId="0" xfId="0" applyFont="1" applyAlignment="1">
      <alignment vertical="center"/>
    </xf>
    <xf numFmtId="170" fontId="21" fillId="0" borderId="0" xfId="0" applyNumberFormat="1" applyFont="1" applyAlignment="1">
      <alignment vertical="center"/>
    </xf>
    <xf numFmtId="0" fontId="39" fillId="0" borderId="0" xfId="0" applyFont="1"/>
    <xf numFmtId="0" fontId="41" fillId="0" borderId="0" xfId="0" applyFont="1"/>
    <xf numFmtId="0" fontId="42" fillId="0" borderId="0" xfId="0" applyFont="1"/>
    <xf numFmtId="0" fontId="39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1" xfId="0" quotePrefix="1" applyFont="1" applyBorder="1" applyAlignment="1">
      <alignment horizontal="center" vertical="center"/>
    </xf>
    <xf numFmtId="49" fontId="40" fillId="0" borderId="1" xfId="0" applyNumberFormat="1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9" fontId="39" fillId="0" borderId="1" xfId="0" applyNumberFormat="1" applyFont="1" applyBorder="1" applyAlignment="1">
      <alignment horizontal="center" vertical="center"/>
    </xf>
    <xf numFmtId="0" fontId="43" fillId="0" borderId="1" xfId="0" quotePrefix="1" applyFont="1" applyBorder="1" applyAlignment="1">
      <alignment horizontal="center" vertical="center"/>
    </xf>
    <xf numFmtId="0" fontId="45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49" fontId="39" fillId="0" borderId="1" xfId="0" quotePrefix="1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 inden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 indent="2"/>
    </xf>
    <xf numFmtId="0" fontId="39" fillId="0" borderId="1" xfId="0" applyFont="1" applyBorder="1" applyAlignment="1">
      <alignment horizontal="left" vertical="center" wrapText="1" indent="3"/>
    </xf>
    <xf numFmtId="49" fontId="39" fillId="0" borderId="1" xfId="0" applyNumberFormat="1" applyFont="1" applyBorder="1" applyAlignment="1">
      <alignment horizontal="centerContinuous" vertical="center"/>
    </xf>
    <xf numFmtId="1" fontId="39" fillId="0" borderId="1" xfId="0" applyNumberFormat="1" applyFont="1" applyBorder="1" applyAlignment="1">
      <alignment horizontal="center" vertical="center" wrapText="1"/>
    </xf>
    <xf numFmtId="49" fontId="43" fillId="0" borderId="1" xfId="0" quotePrefix="1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39" fillId="0" borderId="43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/>
    </xf>
    <xf numFmtId="0" fontId="39" fillId="0" borderId="14" xfId="0" applyFont="1" applyBorder="1" applyAlignment="1">
      <alignment horizontal="center" vertical="center"/>
    </xf>
    <xf numFmtId="0" fontId="39" fillId="0" borderId="64" xfId="0" applyFont="1" applyBorder="1" applyAlignment="1">
      <alignment vertical="top" wrapText="1"/>
    </xf>
    <xf numFmtId="0" fontId="39" fillId="0" borderId="64" xfId="0" applyFont="1" applyBorder="1"/>
    <xf numFmtId="0" fontId="46" fillId="0" borderId="0" xfId="0" applyFont="1"/>
    <xf numFmtId="168" fontId="16" fillId="0" borderId="3" xfId="0" applyNumberFormat="1" applyFont="1" applyBorder="1"/>
    <xf numFmtId="168" fontId="21" fillId="8" borderId="5" xfId="1" applyNumberFormat="1" applyFont="1" applyFill="1" applyBorder="1" applyAlignment="1" applyProtection="1">
      <alignment horizontal="right" vertical="center"/>
      <protection locked="0"/>
    </xf>
    <xf numFmtId="168" fontId="21" fillId="6" borderId="2" xfId="1" applyNumberFormat="1" applyFont="1" applyFill="1" applyBorder="1" applyAlignment="1" applyProtection="1">
      <alignment horizontal="right" vertical="center"/>
      <protection locked="0"/>
    </xf>
    <xf numFmtId="168" fontId="21" fillId="6" borderId="1" xfId="1" applyNumberFormat="1" applyFont="1" applyFill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8" fontId="15" fillId="0" borderId="2" xfId="1" applyNumberFormat="1" applyFont="1" applyBorder="1" applyAlignment="1" applyProtection="1">
      <alignment horizontal="right" vertical="center"/>
      <protection locked="0"/>
    </xf>
    <xf numFmtId="168" fontId="15" fillId="0" borderId="1" xfId="1" applyNumberFormat="1" applyFont="1" applyBorder="1" applyAlignment="1" applyProtection="1">
      <alignment horizontal="right" vertical="center"/>
      <protection locked="0"/>
    </xf>
    <xf numFmtId="167" fontId="15" fillId="0" borderId="2" xfId="1" applyNumberFormat="1" applyFont="1" applyBorder="1" applyAlignment="1" applyProtection="1">
      <alignment horizontal="right" vertical="center"/>
      <protection locked="0"/>
    </xf>
    <xf numFmtId="168" fontId="33" fillId="0" borderId="1" xfId="1" applyNumberFormat="1" applyFont="1" applyBorder="1" applyAlignment="1" applyProtection="1">
      <alignment horizontal="right" vertical="center"/>
      <protection locked="0"/>
    </xf>
    <xf numFmtId="168" fontId="27" fillId="0" borderId="3" xfId="1" applyNumberFormat="1" applyFont="1" applyBorder="1" applyAlignment="1" applyProtection="1">
      <alignment horizontal="right" vertical="center"/>
      <protection locked="0"/>
    </xf>
    <xf numFmtId="167" fontId="21" fillId="6" borderId="2" xfId="1" applyNumberFormat="1" applyFont="1" applyFill="1" applyBorder="1" applyAlignment="1" applyProtection="1">
      <alignment horizontal="right" vertical="center"/>
      <protection locked="0"/>
    </xf>
    <xf numFmtId="168" fontId="21" fillId="0" borderId="33" xfId="0" applyNumberFormat="1" applyFont="1" applyBorder="1"/>
    <xf numFmtId="0" fontId="21" fillId="0" borderId="33" xfId="0" applyFont="1" applyBorder="1"/>
    <xf numFmtId="169" fontId="21" fillId="0" borderId="2" xfId="1" applyNumberFormat="1" applyFont="1" applyBorder="1" applyAlignment="1" applyProtection="1">
      <alignment horizontal="right" vertical="center"/>
      <protection locked="0"/>
    </xf>
    <xf numFmtId="168" fontId="21" fillId="7" borderId="1" xfId="1" applyNumberFormat="1" applyFont="1" applyFill="1" applyBorder="1" applyAlignment="1" applyProtection="1">
      <alignment horizontal="right" vertical="center"/>
      <protection locked="0"/>
    </xf>
    <xf numFmtId="168" fontId="21" fillId="7" borderId="3" xfId="1" applyNumberFormat="1" applyFont="1" applyFill="1" applyBorder="1" applyAlignment="1" applyProtection="1">
      <alignment horizontal="right" vertical="center"/>
      <protection locked="0"/>
    </xf>
    <xf numFmtId="170" fontId="44" fillId="0" borderId="0" xfId="0" applyNumberFormat="1" applyFont="1" applyAlignment="1">
      <alignment vertical="center"/>
    </xf>
    <xf numFmtId="170" fontId="47" fillId="0" borderId="0" xfId="0" applyNumberFormat="1" applyFont="1" applyAlignment="1">
      <alignment vertical="center"/>
    </xf>
    <xf numFmtId="168" fontId="21" fillId="0" borderId="15" xfId="1" applyNumberFormat="1" applyFont="1" applyBorder="1" applyAlignment="1" applyProtection="1">
      <alignment horizontal="center" vertical="center"/>
      <protection locked="0"/>
    </xf>
    <xf numFmtId="168" fontId="21" fillId="0" borderId="15" xfId="1" applyNumberFormat="1" applyFont="1" applyBorder="1" applyAlignment="1">
      <alignment horizontal="center" vertical="center"/>
    </xf>
    <xf numFmtId="178" fontId="21" fillId="0" borderId="15" xfId="1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Continuous" vertical="center" wrapText="1"/>
    </xf>
    <xf numFmtId="0" fontId="48" fillId="0" borderId="1" xfId="0" applyFont="1" applyBorder="1" applyAlignment="1">
      <alignment horizontal="center" vertical="center"/>
    </xf>
    <xf numFmtId="170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/>
    </xf>
    <xf numFmtId="170" fontId="48" fillId="0" borderId="1" xfId="0" applyNumberFormat="1" applyFont="1" applyBorder="1" applyAlignment="1">
      <alignment vertical="center"/>
    </xf>
    <xf numFmtId="170" fontId="48" fillId="0" borderId="1" xfId="0" applyNumberFormat="1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 wrapText="1"/>
    </xf>
    <xf numFmtId="2" fontId="48" fillId="0" borderId="1" xfId="0" applyNumberFormat="1" applyFont="1" applyBorder="1" applyAlignment="1">
      <alignment vertical="center"/>
    </xf>
    <xf numFmtId="2" fontId="48" fillId="0" borderId="1" xfId="0" applyNumberFormat="1" applyFont="1" applyBorder="1" applyAlignment="1">
      <alignment horizontal="center" vertical="center"/>
    </xf>
    <xf numFmtId="170" fontId="48" fillId="2" borderId="1" xfId="0" applyNumberFormat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vertical="center"/>
    </xf>
    <xf numFmtId="0" fontId="48" fillId="2" borderId="1" xfId="0" applyFont="1" applyFill="1" applyBorder="1" applyAlignment="1">
      <alignment horizontal="center" vertical="center"/>
    </xf>
    <xf numFmtId="170" fontId="48" fillId="2" borderId="1" xfId="0" applyNumberFormat="1" applyFont="1" applyFill="1" applyBorder="1" applyAlignment="1">
      <alignment vertical="center"/>
    </xf>
    <xf numFmtId="0" fontId="48" fillId="0" borderId="63" xfId="0" applyFont="1" applyBorder="1" applyAlignment="1">
      <alignment horizontal="center" wrapText="1"/>
    </xf>
    <xf numFmtId="0" fontId="48" fillId="0" borderId="63" xfId="0" applyFont="1" applyBorder="1" applyAlignment="1">
      <alignment horizontal="center" vertical="top" wrapText="1"/>
    </xf>
    <xf numFmtId="0" fontId="48" fillId="0" borderId="22" xfId="0" applyFont="1" applyBorder="1" applyAlignment="1">
      <alignment horizontal="center"/>
    </xf>
    <xf numFmtId="0" fontId="48" fillId="0" borderId="22" xfId="0" applyFont="1" applyBorder="1" applyAlignment="1">
      <alignment horizontal="center" wrapText="1"/>
    </xf>
    <xf numFmtId="0" fontId="48" fillId="0" borderId="64" xfId="0" applyFont="1" applyBorder="1"/>
    <xf numFmtId="0" fontId="48" fillId="0" borderId="64" xfId="0" applyFont="1" applyBorder="1" applyAlignment="1">
      <alignment vertical="top" wrapText="1"/>
    </xf>
    <xf numFmtId="0" fontId="48" fillId="0" borderId="64" xfId="0" applyFont="1" applyBorder="1" applyAlignment="1">
      <alignment horizontal="center" vertical="top" wrapText="1"/>
    </xf>
    <xf numFmtId="168" fontId="26" fillId="0" borderId="33" xfId="0" applyNumberFormat="1" applyFont="1" applyBorder="1"/>
    <xf numFmtId="168" fontId="21" fillId="8" borderId="15" xfId="1" applyNumberFormat="1" applyFont="1" applyFill="1" applyBorder="1" applyAlignment="1" applyProtection="1">
      <alignment horizontal="right" vertical="center"/>
      <protection locked="0"/>
    </xf>
    <xf numFmtId="168" fontId="21" fillId="8" borderId="16" xfId="1" applyNumberFormat="1" applyFont="1" applyFill="1" applyBorder="1" applyAlignment="1" applyProtection="1">
      <alignment horizontal="right" vertical="center"/>
      <protection locked="0"/>
    </xf>
    <xf numFmtId="168" fontId="27" fillId="8" borderId="17" xfId="1" applyNumberFormat="1" applyFont="1" applyFill="1" applyBorder="1" applyAlignment="1" applyProtection="1">
      <alignment horizontal="right" vertical="center"/>
      <protection locked="0"/>
    </xf>
    <xf numFmtId="0" fontId="19" fillId="8" borderId="2" xfId="0" applyFont="1" applyFill="1" applyBorder="1" applyAlignment="1">
      <alignment vertical="center"/>
    </xf>
    <xf numFmtId="49" fontId="19" fillId="8" borderId="26" xfId="0" applyNumberFormat="1" applyFont="1" applyFill="1" applyBorder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center"/>
    </xf>
    <xf numFmtId="49" fontId="19" fillId="8" borderId="31" xfId="0" applyNumberFormat="1" applyFont="1" applyFill="1" applyBorder="1" applyAlignment="1">
      <alignment horizontal="center" vertical="center"/>
    </xf>
    <xf numFmtId="0" fontId="26" fillId="8" borderId="30" xfId="0" applyFont="1" applyFill="1" applyBorder="1" applyAlignment="1">
      <alignment horizontal="left" vertical="top" wrapText="1" readingOrder="1"/>
    </xf>
    <xf numFmtId="166" fontId="22" fillId="8" borderId="32" xfId="0" applyNumberFormat="1" applyFont="1" applyFill="1" applyBorder="1" applyAlignment="1">
      <alignment vertical="top" wrapText="1"/>
    </xf>
    <xf numFmtId="168" fontId="21" fillId="8" borderId="2" xfId="1" applyNumberFormat="1" applyFont="1" applyFill="1" applyBorder="1" applyAlignment="1" applyProtection="1">
      <alignment horizontal="right" vertical="center"/>
      <protection locked="0"/>
    </xf>
    <xf numFmtId="168" fontId="21" fillId="8" borderId="1" xfId="1" applyNumberFormat="1" applyFont="1" applyFill="1" applyBorder="1" applyAlignment="1" applyProtection="1">
      <alignment horizontal="right" vertical="center"/>
      <protection locked="0"/>
    </xf>
    <xf numFmtId="0" fontId="7" fillId="8" borderId="0" xfId="0" applyFont="1" applyFill="1"/>
    <xf numFmtId="0" fontId="19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left" vertical="top" wrapText="1" readingOrder="1"/>
    </xf>
    <xf numFmtId="0" fontId="16" fillId="8" borderId="0" xfId="0" applyFont="1" applyFill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49" fontId="27" fillId="8" borderId="1" xfId="0" applyNumberFormat="1" applyFont="1" applyFill="1" applyBorder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top"/>
    </xf>
    <xf numFmtId="0" fontId="19" fillId="8" borderId="0" xfId="0" applyFont="1" applyFill="1"/>
    <xf numFmtId="49" fontId="19" fillId="8" borderId="0" xfId="0" applyNumberFormat="1" applyFont="1" applyFill="1" applyAlignment="1">
      <alignment horizontal="center" vertical="top"/>
    </xf>
    <xf numFmtId="166" fontId="29" fillId="8" borderId="0" xfId="0" applyNumberFormat="1" applyFont="1" applyFill="1" applyAlignment="1">
      <alignment horizontal="center" vertical="top"/>
    </xf>
    <xf numFmtId="166" fontId="19" fillId="8" borderId="0" xfId="0" applyNumberFormat="1" applyFont="1" applyFill="1" applyAlignment="1">
      <alignment horizontal="center" vertical="top"/>
    </xf>
    <xf numFmtId="0" fontId="22" fillId="8" borderId="0" xfId="0" applyFont="1" applyFill="1" applyAlignment="1">
      <alignment horizontal="left" vertical="top" wrapText="1"/>
    </xf>
    <xf numFmtId="0" fontId="22" fillId="8" borderId="0" xfId="0" applyFont="1" applyFill="1" applyAlignment="1">
      <alignment vertical="top" wrapText="1"/>
    </xf>
    <xf numFmtId="0" fontId="18" fillId="8" borderId="0" xfId="0" applyFont="1" applyFill="1"/>
    <xf numFmtId="0" fontId="19" fillId="8" borderId="0" xfId="0" applyFont="1" applyFill="1" applyAlignment="1">
      <alignment horizontal="center"/>
    </xf>
    <xf numFmtId="16" fontId="19" fillId="8" borderId="0" xfId="0" applyNumberFormat="1" applyFont="1" applyFill="1"/>
    <xf numFmtId="14" fontId="19" fillId="8" borderId="0" xfId="0" quotePrefix="1" applyNumberFormat="1" applyFont="1" applyFill="1"/>
    <xf numFmtId="0" fontId="15" fillId="8" borderId="0" xfId="0" applyFont="1" applyFill="1" applyAlignment="1">
      <alignment horizontal="right" vertical="center"/>
    </xf>
    <xf numFmtId="0" fontId="15" fillId="8" borderId="1" xfId="0" applyFont="1" applyFill="1" applyBorder="1" applyAlignment="1">
      <alignment horizontal="centerContinuous" vertical="center" wrapText="1"/>
    </xf>
    <xf numFmtId="0" fontId="15" fillId="8" borderId="1" xfId="0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quotePrefix="1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 indent="1"/>
    </xf>
    <xf numFmtId="170" fontId="39" fillId="8" borderId="1" xfId="0" applyNumberFormat="1" applyFont="1" applyFill="1" applyBorder="1" applyAlignment="1">
      <alignment horizontal="center" vertical="center"/>
    </xf>
    <xf numFmtId="0" fontId="15" fillId="8" borderId="1" xfId="0" quotePrefix="1" applyFont="1" applyFill="1" applyBorder="1" applyAlignment="1">
      <alignment horizontal="center" vertical="center"/>
    </xf>
    <xf numFmtId="168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 indent="3"/>
    </xf>
    <xf numFmtId="0" fontId="15" fillId="8" borderId="1" xfId="0" applyFont="1" applyFill="1" applyBorder="1" applyAlignment="1">
      <alignment horizontal="left" vertical="center" wrapText="1" indent="2"/>
    </xf>
    <xf numFmtId="170" fontId="15" fillId="8" borderId="1" xfId="0" applyNumberFormat="1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Continuous" vertical="center"/>
    </xf>
    <xf numFmtId="1" fontId="15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/>
    </xf>
    <xf numFmtId="0" fontId="26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vertical="center" wrapText="1"/>
    </xf>
    <xf numFmtId="167" fontId="15" fillId="8" borderId="1" xfId="1" applyNumberFormat="1" applyFont="1" applyFill="1" applyBorder="1" applyAlignment="1" applyProtection="1">
      <alignment horizontal="center" vertical="center"/>
      <protection locked="0"/>
    </xf>
    <xf numFmtId="168" fontId="15" fillId="8" borderId="1" xfId="1" applyNumberFormat="1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20" fillId="8" borderId="1" xfId="0" quotePrefix="1" applyFont="1" applyFill="1" applyBorder="1" applyAlignment="1">
      <alignment horizontal="center" vertical="center"/>
    </xf>
    <xf numFmtId="49" fontId="18" fillId="8" borderId="1" xfId="0" quotePrefix="1" applyNumberFormat="1" applyFont="1" applyFill="1" applyBorder="1" applyAlignment="1">
      <alignment horizontal="center" vertical="center" wrapText="1"/>
    </xf>
    <xf numFmtId="0" fontId="21" fillId="8" borderId="1" xfId="0" quotePrefix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168" fontId="33" fillId="8" borderId="1" xfId="1" applyNumberFormat="1" applyFont="1" applyFill="1" applyBorder="1" applyAlignment="1" applyProtection="1">
      <alignment horizontal="center" vertical="center"/>
      <protection locked="0"/>
    </xf>
    <xf numFmtId="49" fontId="21" fillId="8" borderId="1" xfId="0" quotePrefix="1" applyNumberFormat="1" applyFont="1" applyFill="1" applyBorder="1" applyAlignment="1">
      <alignment horizontal="center" vertical="center"/>
    </xf>
    <xf numFmtId="1" fontId="21" fillId="8" borderId="1" xfId="0" applyNumberFormat="1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49" fontId="21" fillId="8" borderId="42" xfId="0" applyNumberFormat="1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/>
    </xf>
    <xf numFmtId="0" fontId="19" fillId="8" borderId="41" xfId="0" applyFont="1" applyFill="1" applyBorder="1" applyAlignment="1">
      <alignment horizontal="center" vertical="center"/>
    </xf>
    <xf numFmtId="0" fontId="15" fillId="8" borderId="45" xfId="0" applyFont="1" applyFill="1" applyBorder="1"/>
    <xf numFmtId="0" fontId="15" fillId="8" borderId="46" xfId="0" applyFont="1" applyFill="1" applyBorder="1"/>
    <xf numFmtId="168" fontId="21" fillId="8" borderId="6" xfId="1" applyNumberFormat="1" applyFont="1" applyFill="1" applyBorder="1" applyAlignment="1" applyProtection="1">
      <alignment horizontal="right" vertical="center"/>
      <protection locked="0"/>
    </xf>
    <xf numFmtId="0" fontId="19" fillId="8" borderId="47" xfId="0" applyFont="1" applyFill="1" applyBorder="1" applyAlignment="1">
      <alignment horizontal="center" vertical="center"/>
    </xf>
    <xf numFmtId="0" fontId="15" fillId="8" borderId="7" xfId="0" applyFont="1" applyFill="1" applyBorder="1"/>
    <xf numFmtId="0" fontId="15" fillId="8" borderId="18" xfId="0" applyFont="1" applyFill="1" applyBorder="1"/>
    <xf numFmtId="0" fontId="19" fillId="8" borderId="48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center" vertical="center"/>
    </xf>
    <xf numFmtId="168" fontId="15" fillId="8" borderId="1" xfId="0" applyNumberFormat="1" applyFont="1" applyFill="1" applyBorder="1"/>
    <xf numFmtId="170" fontId="15" fillId="8" borderId="1" xfId="0" applyNumberFormat="1" applyFont="1" applyFill="1" applyBorder="1"/>
    <xf numFmtId="0" fontId="15" fillId="8" borderId="1" xfId="0" applyFont="1" applyFill="1" applyBorder="1"/>
    <xf numFmtId="167" fontId="21" fillId="8" borderId="1" xfId="1" applyNumberFormat="1" applyFont="1" applyFill="1" applyBorder="1" applyAlignment="1" applyProtection="1">
      <alignment horizontal="right" vertical="center"/>
      <protection locked="0"/>
    </xf>
    <xf numFmtId="0" fontId="15" fillId="8" borderId="2" xfId="0" applyFont="1" applyFill="1" applyBorder="1"/>
    <xf numFmtId="168" fontId="15" fillId="8" borderId="2" xfId="0" applyNumberFormat="1" applyFont="1" applyFill="1" applyBorder="1"/>
    <xf numFmtId="0" fontId="15" fillId="8" borderId="8" xfId="0" applyFont="1" applyFill="1" applyBorder="1"/>
    <xf numFmtId="167" fontId="21" fillId="8" borderId="12" xfId="1" applyNumberFormat="1" applyFont="1" applyFill="1" applyBorder="1" applyAlignment="1" applyProtection="1">
      <alignment horizontal="right" vertical="center"/>
      <protection locked="0"/>
    </xf>
    <xf numFmtId="168" fontId="21" fillId="8" borderId="10" xfId="1" applyNumberFormat="1" applyFont="1" applyFill="1" applyBorder="1" applyAlignment="1" applyProtection="1">
      <alignment horizontal="right" vertical="center"/>
      <protection locked="0"/>
    </xf>
    <xf numFmtId="0" fontId="15" fillId="8" borderId="3" xfId="0" applyFont="1" applyFill="1" applyBorder="1"/>
    <xf numFmtId="168" fontId="15" fillId="8" borderId="3" xfId="0" applyNumberFormat="1" applyFont="1" applyFill="1" applyBorder="1"/>
    <xf numFmtId="0" fontId="15" fillId="8" borderId="11" xfId="0" applyFont="1" applyFill="1" applyBorder="1"/>
    <xf numFmtId="0" fontId="15" fillId="8" borderId="50" xfId="0" applyFont="1" applyFill="1" applyBorder="1"/>
    <xf numFmtId="0" fontId="11" fillId="0" borderId="0" xfId="0" applyFont="1" applyAlignment="1">
      <alignment horizontal="center" vertical="center"/>
    </xf>
    <xf numFmtId="183" fontId="11" fillId="0" borderId="0" xfId="0" applyNumberFormat="1" applyFont="1"/>
    <xf numFmtId="168" fontId="33" fillId="8" borderId="1" xfId="1" applyNumberFormat="1" applyFont="1" applyFill="1" applyBorder="1" applyAlignment="1" applyProtection="1">
      <alignment horizontal="right" vertical="center"/>
      <protection locked="0"/>
    </xf>
    <xf numFmtId="168" fontId="26" fillId="8" borderId="1" xfId="0" applyNumberFormat="1" applyFont="1" applyFill="1" applyBorder="1"/>
    <xf numFmtId="2" fontId="26" fillId="8" borderId="1" xfId="0" applyNumberFormat="1" applyFont="1" applyFill="1" applyBorder="1"/>
    <xf numFmtId="170" fontId="26" fillId="8" borderId="1" xfId="0" applyNumberFormat="1" applyFont="1" applyFill="1" applyBorder="1"/>
    <xf numFmtId="0" fontId="26" fillId="8" borderId="1" xfId="0" applyFont="1" applyFill="1" applyBorder="1"/>
    <xf numFmtId="170" fontId="26" fillId="8" borderId="1" xfId="0" applyNumberFormat="1" applyFont="1" applyFill="1" applyBorder="1" applyAlignment="1">
      <alignment horizontal="center" vertical="center"/>
    </xf>
    <xf numFmtId="167" fontId="33" fillId="8" borderId="1" xfId="1" applyNumberFormat="1" applyFont="1" applyFill="1" applyBorder="1" applyAlignment="1" applyProtection="1">
      <alignment horizontal="right" vertical="center"/>
      <protection locked="0"/>
    </xf>
    <xf numFmtId="0" fontId="33" fillId="8" borderId="1" xfId="0" applyFont="1" applyFill="1" applyBorder="1" applyAlignment="1">
      <alignment horizontal="center"/>
    </xf>
    <xf numFmtId="168" fontId="33" fillId="8" borderId="1" xfId="0" applyNumberFormat="1" applyFont="1" applyFill="1" applyBorder="1" applyAlignment="1">
      <alignment horizontal="center"/>
    </xf>
    <xf numFmtId="0" fontId="11" fillId="8" borderId="0" xfId="0" applyFont="1" applyFill="1"/>
    <xf numFmtId="0" fontId="6" fillId="0" borderId="0" xfId="0" applyFont="1"/>
    <xf numFmtId="0" fontId="5" fillId="0" borderId="0" xfId="0" quotePrefix="1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vertical="top" wrapText="1"/>
    </xf>
    <xf numFmtId="0" fontId="51" fillId="0" borderId="0" xfId="0" applyFont="1" applyAlignment="1">
      <alignment horizontal="center"/>
    </xf>
    <xf numFmtId="0" fontId="9" fillId="2" borderId="0" xfId="0" applyFont="1" applyFill="1" applyAlignment="1">
      <alignment wrapText="1"/>
    </xf>
    <xf numFmtId="0" fontId="1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2" borderId="0" xfId="0" applyFont="1" applyFill="1" applyAlignment="1">
      <alignment vertical="center" wrapText="1"/>
    </xf>
    <xf numFmtId="0" fontId="11" fillId="5" borderId="1" xfId="0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11" fillId="4" borderId="1" xfId="0" applyFont="1" applyFill="1" applyBorder="1"/>
    <xf numFmtId="0" fontId="5" fillId="0" borderId="1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 wrapText="1"/>
    </xf>
    <xf numFmtId="0" fontId="50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33" fillId="8" borderId="1" xfId="0" applyFont="1" applyFill="1" applyBorder="1" applyAlignment="1">
      <alignment horizontal="center" vertical="center" wrapText="1"/>
    </xf>
    <xf numFmtId="49" fontId="33" fillId="8" borderId="1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top" wrapText="1"/>
    </xf>
    <xf numFmtId="49" fontId="33" fillId="8" borderId="1" xfId="0" applyNumberFormat="1" applyFont="1" applyFill="1" applyBorder="1" applyAlignment="1">
      <alignment horizontal="center"/>
    </xf>
    <xf numFmtId="0" fontId="26" fillId="8" borderId="1" xfId="0" applyFont="1" applyFill="1" applyBorder="1" applyAlignment="1">
      <alignment horizontal="left" vertical="top" wrapText="1"/>
    </xf>
    <xf numFmtId="49" fontId="26" fillId="8" borderId="1" xfId="0" applyNumberFormat="1" applyFont="1" applyFill="1" applyBorder="1" applyAlignment="1">
      <alignment horizontal="center" vertical="center"/>
    </xf>
    <xf numFmtId="167" fontId="33" fillId="8" borderId="1" xfId="1" applyNumberFormat="1" applyFont="1" applyFill="1" applyBorder="1" applyAlignment="1" applyProtection="1">
      <alignment horizontal="center" vertical="center"/>
      <protection locked="0"/>
    </xf>
    <xf numFmtId="0" fontId="33" fillId="8" borderId="1" xfId="0" applyFont="1" applyFill="1" applyBorder="1" applyAlignment="1">
      <alignment vertical="center" wrapText="1"/>
    </xf>
    <xf numFmtId="49" fontId="26" fillId="8" borderId="1" xfId="0" applyNumberFormat="1" applyFont="1" applyFill="1" applyBorder="1" applyAlignment="1">
      <alignment horizontal="center" vertical="center" wrapText="1"/>
    </xf>
    <xf numFmtId="167" fontId="26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left" vertical="center" wrapText="1"/>
    </xf>
    <xf numFmtId="49" fontId="33" fillId="8" borderId="1" xfId="0" applyNumberFormat="1" applyFont="1" applyFill="1" applyBorder="1" applyAlignment="1">
      <alignment vertical="top" wrapText="1"/>
    </xf>
    <xf numFmtId="49" fontId="30" fillId="8" borderId="1" xfId="0" applyNumberFormat="1" applyFont="1" applyFill="1" applyBorder="1" applyAlignment="1">
      <alignment vertical="top" wrapText="1"/>
    </xf>
    <xf numFmtId="0" fontId="33" fillId="8" borderId="1" xfId="0" applyFont="1" applyFill="1" applyBorder="1" applyAlignment="1">
      <alignment vertical="top" wrapText="1"/>
    </xf>
    <xf numFmtId="49" fontId="33" fillId="8" borderId="1" xfId="0" applyNumberFormat="1" applyFont="1" applyFill="1" applyBorder="1" applyAlignment="1">
      <alignment vertical="center" wrapText="1"/>
    </xf>
    <xf numFmtId="170" fontId="26" fillId="8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horizontal="center"/>
    </xf>
    <xf numFmtId="49" fontId="30" fillId="8" borderId="1" xfId="0" applyNumberFormat="1" applyFont="1" applyFill="1" applyBorder="1" applyAlignment="1">
      <alignment vertical="center" wrapText="1"/>
    </xf>
    <xf numFmtId="49" fontId="26" fillId="8" borderId="1" xfId="0" applyNumberFormat="1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top" wrapText="1"/>
    </xf>
    <xf numFmtId="0" fontId="26" fillId="8" borderId="1" xfId="0" applyFont="1" applyFill="1" applyBorder="1" applyAlignment="1">
      <alignment wrapText="1"/>
    </xf>
    <xf numFmtId="170" fontId="33" fillId="8" borderId="1" xfId="0" applyNumberFormat="1" applyFont="1" applyFill="1" applyBorder="1" applyAlignment="1">
      <alignment horizontal="center"/>
    </xf>
    <xf numFmtId="182" fontId="33" fillId="8" borderId="1" xfId="1" applyNumberFormat="1" applyFont="1" applyFill="1" applyBorder="1" applyAlignment="1" applyProtection="1">
      <alignment horizontal="right" vertical="center"/>
      <protection locked="0"/>
    </xf>
    <xf numFmtId="0" fontId="30" fillId="8" borderId="1" xfId="0" applyFont="1" applyFill="1" applyBorder="1" applyAlignment="1">
      <alignment horizontal="left" vertical="top" wrapText="1"/>
    </xf>
    <xf numFmtId="168" fontId="26" fillId="8" borderId="1" xfId="0" applyNumberFormat="1" applyFont="1" applyFill="1" applyBorder="1" applyAlignment="1">
      <alignment vertical="center"/>
    </xf>
    <xf numFmtId="49" fontId="35" fillId="8" borderId="1" xfId="0" applyNumberFormat="1" applyFont="1" applyFill="1" applyBorder="1" applyAlignment="1">
      <alignment vertical="top" wrapText="1"/>
    </xf>
    <xf numFmtId="0" fontId="33" fillId="8" borderId="1" xfId="0" applyFont="1" applyFill="1" applyBorder="1" applyAlignment="1">
      <alignment horizontal="center" vertical="center"/>
    </xf>
    <xf numFmtId="49" fontId="33" fillId="8" borderId="1" xfId="0" applyNumberFormat="1" applyFont="1" applyFill="1" applyBorder="1" applyAlignment="1">
      <alignment horizontal="center" vertical="top" wrapText="1"/>
    </xf>
    <xf numFmtId="49" fontId="26" fillId="8" borderId="1" xfId="0" applyNumberFormat="1" applyFont="1" applyFill="1" applyBorder="1" applyAlignment="1">
      <alignment wrapText="1"/>
    </xf>
    <xf numFmtId="0" fontId="33" fillId="8" borderId="1" xfId="0" applyFont="1" applyFill="1" applyBorder="1" applyAlignment="1">
      <alignment horizontal="left" vertical="top" wrapText="1"/>
    </xf>
    <xf numFmtId="49" fontId="26" fillId="8" borderId="1" xfId="0" applyNumberFormat="1" applyFont="1" applyFill="1" applyBorder="1" applyAlignment="1">
      <alignment horizontal="center" wrapText="1"/>
    </xf>
    <xf numFmtId="49" fontId="33" fillId="8" borderId="1" xfId="0" applyNumberFormat="1" applyFont="1" applyFill="1" applyBorder="1" applyAlignment="1">
      <alignment wrapText="1"/>
    </xf>
    <xf numFmtId="49" fontId="26" fillId="8" borderId="1" xfId="0" applyNumberFormat="1" applyFont="1" applyFill="1" applyBorder="1" applyAlignment="1">
      <alignment horizontal="center" vertical="top" wrapText="1"/>
    </xf>
    <xf numFmtId="49" fontId="30" fillId="8" borderId="1" xfId="0" applyNumberFormat="1" applyFont="1" applyFill="1" applyBorder="1" applyAlignment="1">
      <alignment wrapText="1"/>
    </xf>
    <xf numFmtId="0" fontId="30" fillId="8" borderId="1" xfId="0" applyFont="1" applyFill="1" applyBorder="1"/>
    <xf numFmtId="49" fontId="26" fillId="8" borderId="1" xfId="0" applyNumberFormat="1" applyFont="1" applyFill="1" applyBorder="1" applyAlignment="1">
      <alignment horizontal="center"/>
    </xf>
    <xf numFmtId="0" fontId="21" fillId="8" borderId="0" xfId="0" applyFont="1" applyFill="1"/>
    <xf numFmtId="0" fontId="21" fillId="8" borderId="43" xfId="0" applyFont="1" applyFill="1" applyBorder="1" applyAlignment="1">
      <alignment horizontal="centerContinuous" vertical="center" wrapText="1"/>
    </xf>
    <xf numFmtId="0" fontId="21" fillId="8" borderId="41" xfId="0" applyFont="1" applyFill="1" applyBorder="1" applyAlignment="1">
      <alignment horizontal="centerContinuous" vertical="center" wrapText="1"/>
    </xf>
    <xf numFmtId="0" fontId="21" fillId="8" borderId="24" xfId="0" applyFont="1" applyFill="1" applyBorder="1" applyAlignment="1">
      <alignment horizontal="centerContinuous" vertical="center" wrapText="1"/>
    </xf>
    <xf numFmtId="0" fontId="21" fillId="8" borderId="5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Continuous" vertical="center" wrapText="1"/>
    </xf>
    <xf numFmtId="0" fontId="27" fillId="8" borderId="43" xfId="0" applyFont="1" applyFill="1" applyBorder="1" applyAlignment="1">
      <alignment horizontal="center"/>
    </xf>
    <xf numFmtId="0" fontId="19" fillId="8" borderId="41" xfId="0" applyFont="1" applyFill="1" applyBorder="1"/>
    <xf numFmtId="0" fontId="33" fillId="8" borderId="14" xfId="0" applyFont="1" applyFill="1" applyBorder="1" applyAlignment="1">
      <alignment horizontal="center" wrapText="1"/>
    </xf>
    <xf numFmtId="0" fontId="21" fillId="8" borderId="24" xfId="0" applyFont="1" applyFill="1" applyBorder="1"/>
    <xf numFmtId="0" fontId="19" fillId="8" borderId="44" xfId="0" applyFont="1" applyFill="1" applyBorder="1"/>
    <xf numFmtId="0" fontId="26" fillId="8" borderId="54" xfId="0" applyFont="1" applyFill="1" applyBorder="1" applyAlignment="1">
      <alignment horizontal="center" wrapText="1"/>
    </xf>
    <xf numFmtId="168" fontId="21" fillId="8" borderId="45" xfId="0" applyNumberFormat="1" applyFont="1" applyFill="1" applyBorder="1"/>
    <xf numFmtId="168" fontId="21" fillId="8" borderId="20" xfId="0" applyNumberFormat="1" applyFont="1" applyFill="1" applyBorder="1"/>
    <xf numFmtId="168" fontId="21" fillId="8" borderId="46" xfId="0" applyNumberFormat="1" applyFont="1" applyFill="1" applyBorder="1"/>
    <xf numFmtId="0" fontId="15" fillId="8" borderId="24" xfId="0" applyFont="1" applyFill="1" applyBorder="1"/>
    <xf numFmtId="0" fontId="19" fillId="8" borderId="47" xfId="0" applyFont="1" applyFill="1" applyBorder="1"/>
    <xf numFmtId="0" fontId="26" fillId="8" borderId="28" xfId="0" applyFont="1" applyFill="1" applyBorder="1" applyAlignment="1">
      <alignment horizontal="center"/>
    </xf>
    <xf numFmtId="0" fontId="15" fillId="8" borderId="29" xfId="0" applyFont="1" applyFill="1" applyBorder="1"/>
    <xf numFmtId="0" fontId="19" fillId="8" borderId="48" xfId="0" applyFont="1" applyFill="1" applyBorder="1" applyAlignment="1">
      <alignment vertical="center"/>
    </xf>
    <xf numFmtId="0" fontId="30" fillId="8" borderId="30" xfId="0" applyFont="1" applyFill="1" applyBorder="1" applyAlignment="1">
      <alignment wrapText="1"/>
    </xf>
    <xf numFmtId="0" fontId="15" fillId="8" borderId="32" xfId="0" applyFont="1" applyFill="1" applyBorder="1"/>
    <xf numFmtId="0" fontId="26" fillId="8" borderId="28" xfId="0" applyFont="1" applyFill="1" applyBorder="1" applyAlignment="1">
      <alignment horizontal="left" wrapText="1"/>
    </xf>
    <xf numFmtId="168" fontId="15" fillId="8" borderId="2" xfId="0" applyNumberFormat="1" applyFont="1" applyFill="1" applyBorder="1" applyAlignment="1">
      <alignment vertical="center" wrapText="1"/>
    </xf>
    <xf numFmtId="168" fontId="15" fillId="8" borderId="3" xfId="0" applyNumberFormat="1" applyFont="1" applyFill="1" applyBorder="1" applyAlignment="1">
      <alignment vertical="center" wrapText="1"/>
    </xf>
    <xf numFmtId="0" fontId="33" fillId="8" borderId="30" xfId="0" applyFont="1" applyFill="1" applyBorder="1" applyAlignment="1">
      <alignment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26" fillId="8" borderId="30" xfId="0" applyFont="1" applyFill="1" applyBorder="1" applyAlignment="1">
      <alignment wrapText="1"/>
    </xf>
    <xf numFmtId="0" fontId="35" fillId="8" borderId="30" xfId="0" applyFont="1" applyFill="1" applyBorder="1"/>
    <xf numFmtId="49" fontId="26" fillId="8" borderId="32" xfId="0" applyNumberFormat="1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vertical="center" wrapText="1"/>
    </xf>
    <xf numFmtId="168" fontId="21" fillId="8" borderId="2" xfId="0" applyNumberFormat="1" applyFont="1" applyFill="1" applyBorder="1"/>
    <xf numFmtId="168" fontId="21" fillId="8" borderId="3" xfId="0" applyNumberFormat="1" applyFont="1" applyFill="1" applyBorder="1"/>
    <xf numFmtId="0" fontId="19" fillId="8" borderId="48" xfId="0" applyFont="1" applyFill="1" applyBorder="1"/>
    <xf numFmtId="0" fontId="35" fillId="8" borderId="30" xfId="0" applyFont="1" applyFill="1" applyBorder="1" applyAlignment="1">
      <alignment wrapText="1"/>
    </xf>
    <xf numFmtId="168" fontId="21" fillId="8" borderId="1" xfId="0" applyNumberFormat="1" applyFont="1" applyFill="1" applyBorder="1"/>
    <xf numFmtId="167" fontId="21" fillId="8" borderId="2" xfId="0" applyNumberFormat="1" applyFont="1" applyFill="1" applyBorder="1"/>
    <xf numFmtId="167" fontId="21" fillId="8" borderId="1" xfId="0" applyNumberFormat="1" applyFont="1" applyFill="1" applyBorder="1"/>
    <xf numFmtId="167" fontId="21" fillId="8" borderId="3" xfId="0" applyNumberFormat="1" applyFont="1" applyFill="1" applyBorder="1"/>
    <xf numFmtId="0" fontId="19" fillId="8" borderId="49" xfId="0" applyFont="1" applyFill="1" applyBorder="1"/>
    <xf numFmtId="0" fontId="35" fillId="8" borderId="34" xfId="0" applyFont="1" applyFill="1" applyBorder="1" applyAlignment="1">
      <alignment wrapText="1"/>
    </xf>
    <xf numFmtId="0" fontId="19" fillId="8" borderId="56" xfId="0" applyFont="1" applyFill="1" applyBorder="1"/>
    <xf numFmtId="0" fontId="35" fillId="8" borderId="55" xfId="0" applyFont="1" applyFill="1" applyBorder="1" applyAlignment="1">
      <alignment wrapText="1"/>
    </xf>
    <xf numFmtId="167" fontId="21" fillId="8" borderId="15" xfId="0" applyNumberFormat="1" applyFont="1" applyFill="1" applyBorder="1"/>
    <xf numFmtId="0" fontId="15" fillId="8" borderId="17" xfId="0" applyFont="1" applyFill="1" applyBorder="1" applyAlignment="1">
      <alignment horizontal="center" vertical="center" wrapText="1"/>
    </xf>
    <xf numFmtId="0" fontId="19" fillId="8" borderId="51" xfId="0" applyFont="1" applyFill="1" applyBorder="1"/>
    <xf numFmtId="0" fontId="35" fillId="8" borderId="39" xfId="0" applyFont="1" applyFill="1" applyBorder="1" applyAlignment="1">
      <alignment wrapText="1"/>
    </xf>
    <xf numFmtId="167" fontId="21" fillId="8" borderId="4" xfId="0" applyNumberFormat="1" applyFont="1" applyFill="1" applyBorder="1"/>
    <xf numFmtId="0" fontId="30" fillId="8" borderId="28" xfId="0" applyFont="1" applyFill="1" applyBorder="1" applyAlignment="1">
      <alignment wrapText="1"/>
    </xf>
    <xf numFmtId="167" fontId="21" fillId="8" borderId="7" xfId="0" applyNumberFormat="1" applyFont="1" applyFill="1" applyBorder="1"/>
    <xf numFmtId="167" fontId="21" fillId="8" borderId="18" xfId="0" applyNumberFormat="1" applyFont="1" applyFill="1" applyBorder="1"/>
    <xf numFmtId="167" fontId="21" fillId="8" borderId="8" xfId="0" applyNumberFormat="1" applyFont="1" applyFill="1" applyBorder="1"/>
    <xf numFmtId="0" fontId="15" fillId="8" borderId="3" xfId="0" applyFont="1" applyFill="1" applyBorder="1" applyAlignment="1">
      <alignment horizontal="center"/>
    </xf>
    <xf numFmtId="167" fontId="21" fillId="8" borderId="9" xfId="0" applyNumberFormat="1" applyFont="1" applyFill="1" applyBorder="1"/>
    <xf numFmtId="0" fontId="30" fillId="8" borderId="14" xfId="0" applyFont="1" applyFill="1" applyBorder="1" applyAlignment="1">
      <alignment wrapText="1"/>
    </xf>
    <xf numFmtId="168" fontId="21" fillId="8" borderId="5" xfId="0" applyNumberFormat="1" applyFont="1" applyFill="1" applyBorder="1"/>
    <xf numFmtId="168" fontId="21" fillId="8" borderId="6" xfId="0" applyNumberFormat="1" applyFont="1" applyFill="1" applyBorder="1"/>
    <xf numFmtId="168" fontId="21" fillId="8" borderId="10" xfId="0" applyNumberFormat="1" applyFont="1" applyFill="1" applyBorder="1"/>
    <xf numFmtId="0" fontId="26" fillId="8" borderId="54" xfId="0" applyFont="1" applyFill="1" applyBorder="1" applyAlignment="1">
      <alignment horizontal="left"/>
    </xf>
    <xf numFmtId="0" fontId="33" fillId="8" borderId="14" xfId="0" applyFont="1" applyFill="1" applyBorder="1" applyAlignment="1">
      <alignment wrapText="1"/>
    </xf>
    <xf numFmtId="167" fontId="21" fillId="8" borderId="5" xfId="0" applyNumberFormat="1" applyFont="1" applyFill="1" applyBorder="1"/>
    <xf numFmtId="0" fontId="21" fillId="8" borderId="6" xfId="0" applyFont="1" applyFill="1" applyBorder="1" applyAlignment="1">
      <alignment vertical="center" wrapText="1"/>
    </xf>
    <xf numFmtId="167" fontId="21" fillId="8" borderId="10" xfId="0" applyNumberFormat="1" applyFont="1" applyFill="1" applyBorder="1"/>
    <xf numFmtId="0" fontId="26" fillId="8" borderId="28" xfId="0" applyFont="1" applyFill="1" applyBorder="1" applyAlignment="1">
      <alignment wrapText="1"/>
    </xf>
    <xf numFmtId="0" fontId="21" fillId="8" borderId="7" xfId="0" applyFont="1" applyFill="1" applyBorder="1"/>
    <xf numFmtId="0" fontId="21" fillId="8" borderId="18" xfId="0" applyFont="1" applyFill="1" applyBorder="1" applyAlignment="1">
      <alignment vertical="center" wrapText="1"/>
    </xf>
    <xf numFmtId="0" fontId="21" fillId="8" borderId="8" xfId="0" applyFont="1" applyFill="1" applyBorder="1"/>
    <xf numFmtId="167" fontId="15" fillId="8" borderId="2" xfId="0" applyNumberFormat="1" applyFont="1" applyFill="1" applyBorder="1"/>
    <xf numFmtId="0" fontId="21" fillId="8" borderId="3" xfId="0" applyFont="1" applyFill="1" applyBorder="1"/>
    <xf numFmtId="167" fontId="15" fillId="8" borderId="9" xfId="0" applyNumberFormat="1" applyFont="1" applyFill="1" applyBorder="1"/>
    <xf numFmtId="0" fontId="15" fillId="8" borderId="13" xfId="0" applyFont="1" applyFill="1" applyBorder="1" applyAlignment="1">
      <alignment vertical="center" wrapText="1"/>
    </xf>
    <xf numFmtId="167" fontId="21" fillId="8" borderId="6" xfId="0" applyNumberFormat="1" applyFont="1" applyFill="1" applyBorder="1"/>
    <xf numFmtId="0" fontId="21" fillId="8" borderId="7" xfId="0" applyFont="1" applyFill="1" applyBorder="1" applyAlignment="1">
      <alignment vertical="center" wrapText="1"/>
    </xf>
    <xf numFmtId="0" fontId="21" fillId="8" borderId="8" xfId="0" applyFont="1" applyFill="1" applyBorder="1" applyAlignment="1">
      <alignment vertical="center" wrapText="1"/>
    </xf>
    <xf numFmtId="0" fontId="35" fillId="8" borderId="34" xfId="0" applyFont="1" applyFill="1" applyBorder="1"/>
    <xf numFmtId="0" fontId="27" fillId="8" borderId="41" xfId="0" applyFont="1" applyFill="1" applyBorder="1" applyAlignment="1">
      <alignment horizontal="center"/>
    </xf>
    <xf numFmtId="0" fontId="33" fillId="8" borderId="14" xfId="0" applyFont="1" applyFill="1" applyBorder="1" applyAlignment="1">
      <alignment vertical="center" wrapText="1"/>
    </xf>
    <xf numFmtId="0" fontId="19" fillId="8" borderId="24" xfId="0" applyFont="1" applyFill="1" applyBorder="1"/>
    <xf numFmtId="0" fontId="27" fillId="8" borderId="44" xfId="0" applyFont="1" applyFill="1" applyBorder="1" applyAlignment="1">
      <alignment horizontal="center"/>
    </xf>
    <xf numFmtId="0" fontId="21" fillId="8" borderId="18" xfId="0" applyFont="1" applyFill="1" applyBorder="1"/>
    <xf numFmtId="0" fontId="19" fillId="8" borderId="29" xfId="0" applyFont="1" applyFill="1" applyBorder="1" applyAlignment="1">
      <alignment horizontal="center"/>
    </xf>
    <xf numFmtId="0" fontId="19" fillId="8" borderId="32" xfId="0" applyFont="1" applyFill="1" applyBorder="1"/>
    <xf numFmtId="0" fontId="15" fillId="8" borderId="3" xfId="0" applyFont="1" applyFill="1" applyBorder="1" applyAlignment="1">
      <alignment horizontal="center" vertical="center" wrapText="1"/>
    </xf>
    <xf numFmtId="0" fontId="26" fillId="8" borderId="54" xfId="0" applyFont="1" applyFill="1" applyBorder="1" applyAlignment="1">
      <alignment wrapText="1"/>
    </xf>
    <xf numFmtId="0" fontId="19" fillId="8" borderId="32" xfId="0" applyFont="1" applyFill="1" applyBorder="1" applyAlignment="1">
      <alignment horizontal="center" vertical="center" wrapText="1"/>
    </xf>
    <xf numFmtId="0" fontId="33" fillId="8" borderId="54" xfId="0" applyFont="1" applyFill="1" applyBorder="1" applyAlignment="1">
      <alignment vertical="center" wrapText="1"/>
    </xf>
    <xf numFmtId="0" fontId="19" fillId="8" borderId="35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vertical="center" wrapText="1"/>
    </xf>
    <xf numFmtId="0" fontId="19" fillId="8" borderId="32" xfId="0" applyFont="1" applyFill="1" applyBorder="1" applyAlignment="1">
      <alignment vertical="center" wrapText="1"/>
    </xf>
    <xf numFmtId="0" fontId="33" fillId="8" borderId="28" xfId="0" applyFont="1" applyFill="1" applyBorder="1" applyAlignment="1">
      <alignment vertical="center" wrapText="1"/>
    </xf>
    <xf numFmtId="168" fontId="15" fillId="8" borderId="2" xfId="0" applyNumberFormat="1" applyFont="1" applyFill="1" applyBorder="1" applyAlignment="1">
      <alignment horizontal="center" vertical="center"/>
    </xf>
    <xf numFmtId="164" fontId="15" fillId="8" borderId="1" xfId="2" applyFont="1" applyFill="1" applyBorder="1" applyAlignment="1">
      <alignment horizontal="center" vertical="center" wrapText="1"/>
    </xf>
    <xf numFmtId="168" fontId="15" fillId="8" borderId="3" xfId="0" applyNumberFormat="1" applyFont="1" applyFill="1" applyBorder="1" applyAlignment="1">
      <alignment horizontal="center" vertical="center"/>
    </xf>
    <xf numFmtId="0" fontId="35" fillId="8" borderId="34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vertical="center"/>
    </xf>
    <xf numFmtId="167" fontId="15" fillId="8" borderId="5" xfId="0" applyNumberFormat="1" applyFont="1" applyFill="1" applyBorder="1"/>
    <xf numFmtId="167" fontId="15" fillId="8" borderId="6" xfId="0" applyNumberFormat="1" applyFont="1" applyFill="1" applyBorder="1"/>
    <xf numFmtId="167" fontId="15" fillId="8" borderId="10" xfId="0" applyNumberFormat="1" applyFont="1" applyFill="1" applyBorder="1"/>
    <xf numFmtId="0" fontId="19" fillId="8" borderId="47" xfId="0" applyFont="1" applyFill="1" applyBorder="1" applyAlignment="1">
      <alignment vertical="center"/>
    </xf>
    <xf numFmtId="0" fontId="19" fillId="8" borderId="29" xfId="0" applyFont="1" applyFill="1" applyBorder="1"/>
    <xf numFmtId="0" fontId="30" fillId="8" borderId="30" xfId="0" applyFont="1" applyFill="1" applyBorder="1" applyAlignment="1">
      <alignment vertical="center" wrapText="1"/>
    </xf>
    <xf numFmtId="167" fontId="15" fillId="8" borderId="1" xfId="0" applyNumberFormat="1" applyFont="1" applyFill="1" applyBorder="1"/>
    <xf numFmtId="167" fontId="15" fillId="8" borderId="3" xfId="0" applyNumberFormat="1" applyFont="1" applyFill="1" applyBorder="1"/>
    <xf numFmtId="0" fontId="15" fillId="8" borderId="1" xfId="0" applyFont="1" applyFill="1" applyBorder="1" applyAlignment="1">
      <alignment horizontal="center"/>
    </xf>
    <xf numFmtId="167" fontId="15" fillId="8" borderId="4" xfId="0" applyNumberFormat="1" applyFont="1" applyFill="1" applyBorder="1"/>
    <xf numFmtId="168" fontId="21" fillId="8" borderId="3" xfId="1" applyNumberFormat="1" applyFont="1" applyFill="1" applyBorder="1" applyAlignment="1" applyProtection="1">
      <alignment horizontal="right" vertical="center"/>
      <protection locked="0"/>
    </xf>
    <xf numFmtId="49" fontId="33" fillId="8" borderId="35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/>
    <xf numFmtId="49" fontId="33" fillId="8" borderId="53" xfId="0" applyNumberFormat="1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vertical="center" wrapText="1"/>
    </xf>
    <xf numFmtId="49" fontId="33" fillId="8" borderId="40" xfId="0" applyNumberFormat="1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vertical="center" wrapText="1"/>
    </xf>
    <xf numFmtId="49" fontId="19" fillId="8" borderId="29" xfId="0" applyNumberFormat="1" applyFont="1" applyFill="1" applyBorder="1" applyAlignment="1">
      <alignment horizontal="center" vertical="center" wrapText="1"/>
    </xf>
    <xf numFmtId="49" fontId="19" fillId="8" borderId="32" xfId="0" applyNumberFormat="1" applyFont="1" applyFill="1" applyBorder="1" applyAlignment="1">
      <alignment horizontal="center" vertical="center" wrapText="1"/>
    </xf>
    <xf numFmtId="49" fontId="19" fillId="8" borderId="35" xfId="0" applyNumberFormat="1" applyFont="1" applyFill="1" applyBorder="1" applyAlignment="1">
      <alignment horizontal="center" vertical="center" wrapText="1"/>
    </xf>
    <xf numFmtId="49" fontId="19" fillId="8" borderId="24" xfId="0" applyNumberFormat="1" applyFont="1" applyFill="1" applyBorder="1" applyAlignment="1">
      <alignment horizontal="center" vertical="center" wrapText="1"/>
    </xf>
    <xf numFmtId="49" fontId="19" fillId="8" borderId="0" xfId="0" applyNumberFormat="1" applyFont="1" applyFill="1" applyAlignment="1">
      <alignment horizontal="center" vertical="center" wrapText="1"/>
    </xf>
    <xf numFmtId="0" fontId="15" fillId="8" borderId="20" xfId="0" applyFont="1" applyFill="1" applyBorder="1" applyAlignment="1">
      <alignment vertical="center" wrapText="1"/>
    </xf>
    <xf numFmtId="49" fontId="19" fillId="8" borderId="40" xfId="0" applyNumberFormat="1" applyFont="1" applyFill="1" applyBorder="1" applyAlignment="1">
      <alignment horizontal="center" vertical="center" wrapText="1"/>
    </xf>
    <xf numFmtId="165" fontId="21" fillId="8" borderId="0" xfId="0" applyNumberFormat="1" applyFont="1" applyFill="1" applyAlignment="1">
      <alignment horizontal="center" vertical="top"/>
    </xf>
    <xf numFmtId="0" fontId="21" fillId="8" borderId="0" xfId="0" applyFont="1" applyFill="1" applyAlignment="1">
      <alignment horizontal="center" vertical="top"/>
    </xf>
    <xf numFmtId="0" fontId="21" fillId="8" borderId="0" xfId="0" applyFont="1" applyFill="1" applyAlignment="1">
      <alignment horizontal="right" vertical="top"/>
    </xf>
    <xf numFmtId="14" fontId="26" fillId="8" borderId="0" xfId="0" quotePrefix="1" applyNumberFormat="1" applyFont="1" applyFill="1"/>
    <xf numFmtId="165" fontId="18" fillId="8" borderId="0" xfId="0" applyNumberFormat="1" applyFont="1" applyFill="1" applyAlignment="1">
      <alignment horizontal="center" vertical="top"/>
    </xf>
    <xf numFmtId="0" fontId="18" fillId="8" borderId="0" xfId="0" applyFont="1" applyFill="1" applyAlignment="1">
      <alignment horizontal="center" vertical="top"/>
    </xf>
    <xf numFmtId="0" fontId="18" fillId="8" borderId="0" xfId="0" applyFont="1" applyFill="1" applyAlignment="1">
      <alignment horizontal="left" vertical="top" wrapText="1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vertical="center" wrapText="1"/>
    </xf>
    <xf numFmtId="0" fontId="18" fillId="8" borderId="0" xfId="0" applyFont="1" applyFill="1" applyAlignment="1">
      <alignment vertical="center" wrapText="1"/>
    </xf>
    <xf numFmtId="0" fontId="16" fillId="8" borderId="0" xfId="0" applyFont="1" applyFill="1" applyAlignment="1">
      <alignment horizontal="center" vertical="center" wrapText="1"/>
    </xf>
    <xf numFmtId="165" fontId="19" fillId="8" borderId="0" xfId="0" applyNumberFormat="1" applyFont="1" applyFill="1" applyAlignment="1">
      <alignment horizontal="center" vertical="top"/>
    </xf>
    <xf numFmtId="0" fontId="29" fillId="8" borderId="0" xfId="0" applyFont="1" applyFill="1" applyAlignment="1">
      <alignment horizontal="center" vertical="top"/>
    </xf>
    <xf numFmtId="0" fontId="19" fillId="8" borderId="0" xfId="0" applyFont="1" applyFill="1" applyAlignment="1">
      <alignment horizontal="center" vertical="top"/>
    </xf>
    <xf numFmtId="165" fontId="26" fillId="8" borderId="0" xfId="0" applyNumberFormat="1" applyFont="1" applyFill="1" applyAlignment="1">
      <alignment horizontal="center" vertical="top"/>
    </xf>
    <xf numFmtId="0" fontId="30" fillId="8" borderId="0" xfId="0" applyFont="1" applyFill="1" applyAlignment="1">
      <alignment horizontal="center" vertical="top"/>
    </xf>
    <xf numFmtId="0" fontId="26" fillId="8" borderId="0" xfId="0" applyFont="1" applyFill="1" applyAlignment="1">
      <alignment horizontal="center" vertical="top"/>
    </xf>
    <xf numFmtId="0" fontId="19" fillId="8" borderId="18" xfId="0" applyFont="1" applyFill="1" applyBorder="1" applyAlignment="1">
      <alignment horizontal="center" vertical="center"/>
    </xf>
    <xf numFmtId="0" fontId="19" fillId="8" borderId="27" xfId="0" applyFont="1" applyFill="1" applyBorder="1" applyAlignment="1">
      <alignment horizontal="center" vertical="center"/>
    </xf>
    <xf numFmtId="166" fontId="22" fillId="8" borderId="29" xfId="0" applyNumberFormat="1" applyFont="1" applyFill="1" applyBorder="1" applyAlignment="1">
      <alignment vertical="top" wrapText="1"/>
    </xf>
    <xf numFmtId="168" fontId="21" fillId="8" borderId="12" xfId="1" applyNumberFormat="1" applyFont="1" applyFill="1" applyBorder="1" applyAlignment="1" applyProtection="1">
      <alignment horizontal="right" vertical="center"/>
      <protection locked="0"/>
    </xf>
    <xf numFmtId="0" fontId="26" fillId="8" borderId="1" xfId="0" applyFont="1" applyFill="1" applyBorder="1" applyAlignment="1">
      <alignment horizontal="center" vertical="center" wrapText="1"/>
    </xf>
    <xf numFmtId="49" fontId="27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49" fontId="29" fillId="8" borderId="1" xfId="0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 readingOrder="1"/>
    </xf>
    <xf numFmtId="166" fontId="25" fillId="8" borderId="1" xfId="0" applyNumberFormat="1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 readingOrder="1"/>
    </xf>
    <xf numFmtId="166" fontId="31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vertical="center"/>
    </xf>
    <xf numFmtId="0" fontId="26" fillId="8" borderId="1" xfId="0" applyFont="1" applyFill="1" applyBorder="1" applyAlignment="1">
      <alignment horizontal="left" vertical="top" wrapText="1" readingOrder="1"/>
    </xf>
    <xf numFmtId="166" fontId="31" fillId="8" borderId="1" xfId="0" applyNumberFormat="1" applyFont="1" applyFill="1" applyBorder="1" applyAlignment="1">
      <alignment vertical="top" wrapText="1"/>
    </xf>
    <xf numFmtId="168" fontId="16" fillId="8" borderId="1" xfId="0" applyNumberFormat="1" applyFont="1" applyFill="1" applyBorder="1"/>
    <xf numFmtId="0" fontId="30" fillId="8" borderId="1" xfId="0" applyFont="1" applyFill="1" applyBorder="1" applyAlignment="1">
      <alignment horizontal="left" vertical="top" wrapText="1" readingOrder="1"/>
    </xf>
    <xf numFmtId="0" fontId="25" fillId="8" borderId="1" xfId="0" applyFont="1" applyFill="1" applyBorder="1" applyAlignment="1">
      <alignment horizontal="left" vertical="top" wrapText="1" readingOrder="1"/>
    </xf>
    <xf numFmtId="166" fontId="22" fillId="8" borderId="1" xfId="0" applyNumberFormat="1" applyFont="1" applyFill="1" applyBorder="1" applyAlignment="1">
      <alignment vertical="top" wrapText="1"/>
    </xf>
    <xf numFmtId="169" fontId="21" fillId="8" borderId="1" xfId="1" applyNumberFormat="1" applyFont="1" applyFill="1" applyBorder="1" applyAlignment="1" applyProtection="1">
      <alignment horizontal="right" vertical="center"/>
      <protection locked="0"/>
    </xf>
    <xf numFmtId="0" fontId="25" fillId="8" borderId="1" xfId="0" applyFont="1" applyFill="1" applyBorder="1" applyAlignment="1">
      <alignment horizontal="justify" vertical="top" wrapText="1" readingOrder="1"/>
    </xf>
    <xf numFmtId="0" fontId="26" fillId="8" borderId="1" xfId="0" applyFont="1" applyFill="1" applyBorder="1" applyAlignment="1">
      <alignment vertical="center" wrapText="1" readingOrder="1"/>
    </xf>
    <xf numFmtId="166" fontId="25" fillId="8" borderId="1" xfId="0" applyNumberFormat="1" applyFont="1" applyFill="1" applyBorder="1" applyAlignment="1">
      <alignment vertical="top" wrapText="1"/>
    </xf>
    <xf numFmtId="171" fontId="21" fillId="8" borderId="1" xfId="1" applyNumberFormat="1" applyFont="1" applyFill="1" applyBorder="1" applyAlignment="1" applyProtection="1">
      <alignment horizontal="right" vertical="center"/>
      <protection locked="0"/>
    </xf>
    <xf numFmtId="180" fontId="21" fillId="8" borderId="1" xfId="1" applyNumberFormat="1" applyFont="1" applyFill="1" applyBorder="1" applyAlignment="1" applyProtection="1">
      <alignment horizontal="right" vertical="center"/>
      <protection locked="0"/>
    </xf>
    <xf numFmtId="177" fontId="21" fillId="8" borderId="1" xfId="1" applyNumberFormat="1" applyFont="1" applyFill="1" applyBorder="1" applyAlignment="1" applyProtection="1">
      <alignment horizontal="right" vertical="center"/>
      <protection locked="0"/>
    </xf>
    <xf numFmtId="181" fontId="21" fillId="8" borderId="1" xfId="2" applyNumberFormat="1" applyFont="1" applyFill="1" applyBorder="1" applyAlignment="1" applyProtection="1">
      <alignment horizontal="right" vertical="center"/>
      <protection locked="0"/>
    </xf>
    <xf numFmtId="0" fontId="22" fillId="8" borderId="1" xfId="0" applyFont="1" applyFill="1" applyBorder="1" applyAlignment="1">
      <alignment vertical="top" wrapText="1"/>
    </xf>
    <xf numFmtId="172" fontId="21" fillId="8" borderId="1" xfId="1" applyNumberFormat="1" applyFont="1" applyFill="1" applyBorder="1" applyAlignment="1" applyProtection="1">
      <alignment horizontal="right" vertical="center"/>
      <protection locked="0"/>
    </xf>
    <xf numFmtId="174" fontId="21" fillId="8" borderId="1" xfId="1" applyNumberFormat="1" applyFont="1" applyFill="1" applyBorder="1" applyAlignment="1" applyProtection="1">
      <alignment horizontal="right" vertical="center"/>
      <protection locked="0"/>
    </xf>
    <xf numFmtId="0" fontId="31" fillId="8" borderId="1" xfId="0" applyFont="1" applyFill="1" applyBorder="1" applyAlignment="1">
      <alignment horizontal="center" vertical="center" wrapText="1"/>
    </xf>
    <xf numFmtId="179" fontId="21" fillId="8" borderId="1" xfId="1" applyNumberFormat="1" applyFont="1" applyFill="1" applyBorder="1" applyAlignment="1" applyProtection="1">
      <alignment horizontal="right" vertical="center"/>
      <protection locked="0"/>
    </xf>
    <xf numFmtId="0" fontId="25" fillId="8" borderId="1" xfId="0" applyFont="1" applyFill="1" applyBorder="1" applyAlignment="1">
      <alignment vertical="top" wrapText="1"/>
    </xf>
    <xf numFmtId="0" fontId="26" fillId="8" borderId="1" xfId="0" applyFont="1" applyFill="1" applyBorder="1" applyAlignment="1">
      <alignment horizontal="center" vertical="top" wrapText="1" readingOrder="1"/>
    </xf>
    <xf numFmtId="0" fontId="33" fillId="8" borderId="1" xfId="0" applyFont="1" applyFill="1" applyBorder="1" applyAlignment="1">
      <alignment horizontal="center" vertical="center" wrapText="1" readingOrder="1"/>
    </xf>
    <xf numFmtId="168" fontId="22" fillId="8" borderId="1" xfId="0" applyNumberFormat="1" applyFont="1" applyFill="1" applyBorder="1" applyAlignment="1">
      <alignment vertical="top" wrapText="1"/>
    </xf>
    <xf numFmtId="169" fontId="33" fillId="8" borderId="1" xfId="1" applyNumberFormat="1" applyFont="1" applyFill="1" applyBorder="1" applyAlignment="1" applyProtection="1">
      <alignment horizontal="right" vertical="center"/>
      <protection locked="0"/>
    </xf>
    <xf numFmtId="168" fontId="15" fillId="8" borderId="1" xfId="1" applyNumberFormat="1" applyFont="1" applyFill="1" applyBorder="1" applyAlignment="1" applyProtection="1">
      <alignment horizontal="right" vertical="center"/>
      <protection locked="0"/>
    </xf>
    <xf numFmtId="165" fontId="22" fillId="8" borderId="1" xfId="0" applyNumberFormat="1" applyFont="1" applyFill="1" applyBorder="1" applyAlignment="1">
      <alignment vertical="top" wrapText="1"/>
    </xf>
    <xf numFmtId="0" fontId="34" fillId="8" borderId="1" xfId="0" applyFont="1" applyFill="1" applyBorder="1" applyAlignment="1">
      <alignment horizontal="left" vertical="top" wrapText="1" readingOrder="1"/>
    </xf>
    <xf numFmtId="173" fontId="21" fillId="8" borderId="1" xfId="1" applyNumberFormat="1" applyFont="1" applyFill="1" applyBorder="1" applyAlignment="1" applyProtection="1">
      <alignment horizontal="right" vertical="center"/>
      <protection locked="0"/>
    </xf>
    <xf numFmtId="176" fontId="21" fillId="8" borderId="1" xfId="1" applyNumberFormat="1" applyFont="1" applyFill="1" applyBorder="1" applyAlignment="1" applyProtection="1">
      <alignment horizontal="right" vertical="center"/>
      <protection locked="0"/>
    </xf>
    <xf numFmtId="175" fontId="21" fillId="8" borderId="1" xfId="1" applyNumberFormat="1" applyFont="1" applyFill="1" applyBorder="1" applyAlignment="1" applyProtection="1">
      <alignment horizontal="right" vertical="center"/>
      <protection locked="0"/>
    </xf>
    <xf numFmtId="0" fontId="35" fillId="8" borderId="1" xfId="0" applyFont="1" applyFill="1" applyBorder="1" applyAlignment="1">
      <alignment horizontal="left" vertical="top" wrapText="1" readingOrder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wrapText="1"/>
    </xf>
    <xf numFmtId="0" fontId="19" fillId="8" borderId="0" xfId="0" applyFont="1" applyFill="1" applyBorder="1" applyAlignment="1">
      <alignment horizontal="center"/>
    </xf>
    <xf numFmtId="0" fontId="26" fillId="8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wrapText="1"/>
    </xf>
    <xf numFmtId="49" fontId="27" fillId="8" borderId="0" xfId="0" applyNumberFormat="1" applyFont="1" applyFill="1" applyBorder="1" applyAlignment="1">
      <alignment horizontal="center" vertical="center" wrapText="1"/>
    </xf>
    <xf numFmtId="168" fontId="33" fillId="8" borderId="0" xfId="1" applyNumberFormat="1" applyFont="1" applyFill="1" applyBorder="1" applyAlignment="1" applyProtection="1">
      <alignment horizontal="right" vertical="center"/>
      <protection locked="0"/>
    </xf>
    <xf numFmtId="168" fontId="21" fillId="8" borderId="0" xfId="1" applyNumberFormat="1" applyFont="1" applyFill="1" applyBorder="1" applyAlignment="1" applyProtection="1">
      <alignment horizontal="right" vertical="center"/>
      <protection locked="0"/>
    </xf>
    <xf numFmtId="168" fontId="16" fillId="8" borderId="0" xfId="0" applyNumberFormat="1" applyFont="1" applyFill="1" applyBorder="1"/>
    <xf numFmtId="169" fontId="21" fillId="8" borderId="0" xfId="1" applyNumberFormat="1" applyFont="1" applyFill="1" applyBorder="1" applyAlignment="1" applyProtection="1">
      <alignment horizontal="right" vertical="center"/>
      <protection locked="0"/>
    </xf>
    <xf numFmtId="181" fontId="21" fillId="8" borderId="0" xfId="2" applyNumberFormat="1" applyFont="1" applyFill="1" applyBorder="1" applyAlignment="1" applyProtection="1">
      <alignment horizontal="right" vertical="center"/>
      <protection locked="0"/>
    </xf>
    <xf numFmtId="172" fontId="21" fillId="8" borderId="0" xfId="1" applyNumberFormat="1" applyFont="1" applyFill="1" applyBorder="1" applyAlignment="1" applyProtection="1">
      <alignment horizontal="right" vertical="center"/>
      <protection locked="0"/>
    </xf>
    <xf numFmtId="169" fontId="33" fillId="8" borderId="0" xfId="1" applyNumberFormat="1" applyFont="1" applyFill="1" applyBorder="1" applyAlignment="1" applyProtection="1">
      <alignment horizontal="right" vertical="center"/>
      <protection locked="0"/>
    </xf>
    <xf numFmtId="177" fontId="21" fillId="8" borderId="0" xfId="1" applyNumberFormat="1" applyFont="1" applyFill="1" applyBorder="1" applyAlignment="1" applyProtection="1">
      <alignment horizontal="right" vertical="center"/>
      <protection locked="0"/>
    </xf>
    <xf numFmtId="171" fontId="21" fillId="8" borderId="0" xfId="1" applyNumberFormat="1" applyFont="1" applyFill="1" applyBorder="1" applyAlignment="1" applyProtection="1">
      <alignment horizontal="right" vertical="center"/>
      <protection locked="0"/>
    </xf>
    <xf numFmtId="167" fontId="21" fillId="8" borderId="0" xfId="1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168" fontId="21" fillId="8" borderId="1" xfId="1" applyNumberFormat="1" applyFont="1" applyFill="1" applyBorder="1" applyAlignment="1" applyProtection="1">
      <alignment horizontal="center" vertical="center"/>
      <protection locked="0"/>
    </xf>
    <xf numFmtId="167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0" applyFont="1" applyFill="1" applyBorder="1" applyAlignment="1">
      <alignment horizontal="center" vertical="center"/>
    </xf>
    <xf numFmtId="167" fontId="15" fillId="8" borderId="1" xfId="1" applyNumberFormat="1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/>
    </xf>
    <xf numFmtId="168" fontId="33" fillId="8" borderId="1" xfId="1" applyNumberFormat="1" applyFont="1" applyFill="1" applyBorder="1" applyAlignment="1" applyProtection="1">
      <alignment horizontal="center" vertical="center"/>
      <protection locked="0"/>
    </xf>
    <xf numFmtId="168" fontId="15" fillId="8" borderId="1" xfId="1" applyNumberFormat="1" applyFont="1" applyFill="1" applyBorder="1" applyAlignment="1" applyProtection="1">
      <alignment horizontal="center" vertical="center"/>
      <protection locked="0"/>
    </xf>
    <xf numFmtId="168" fontId="21" fillId="8" borderId="1" xfId="0" applyNumberFormat="1" applyFont="1" applyFill="1" applyBorder="1" applyAlignment="1">
      <alignment horizontal="center" vertical="center" wrapText="1"/>
    </xf>
    <xf numFmtId="168" fontId="27" fillId="8" borderId="1" xfId="1" applyNumberFormat="1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24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166" fontId="24" fillId="0" borderId="61" xfId="0" applyNumberFormat="1" applyFont="1" applyBorder="1" applyAlignment="1">
      <alignment horizontal="center" vertical="center" wrapText="1"/>
    </xf>
    <xf numFmtId="166" fontId="24" fillId="0" borderId="58" xfId="0" applyNumberFormat="1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9" fillId="0" borderId="52" xfId="0" applyFont="1" applyBorder="1" applyAlignment="1">
      <alignment horizontal="center"/>
    </xf>
    <xf numFmtId="0" fontId="21" fillId="0" borderId="6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 readingOrder="1"/>
    </xf>
    <xf numFmtId="0" fontId="21" fillId="0" borderId="39" xfId="0" applyFont="1" applyBorder="1" applyAlignment="1">
      <alignment horizontal="center" vertical="center" wrapText="1" readingOrder="1"/>
    </xf>
    <xf numFmtId="166" fontId="25" fillId="0" borderId="53" xfId="0" applyNumberFormat="1" applyFont="1" applyBorder="1" applyAlignment="1">
      <alignment horizontal="center" vertical="center" wrapText="1"/>
    </xf>
    <xf numFmtId="166" fontId="25" fillId="0" borderId="40" xfId="0" applyNumberFormat="1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15" fillId="0" borderId="57" xfId="0" applyFont="1" applyBorder="1"/>
    <xf numFmtId="0" fontId="21" fillId="0" borderId="4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8" fillId="8" borderId="0" xfId="0" applyFont="1" applyFill="1" applyAlignment="1">
      <alignment horizontal="center" wrapText="1"/>
    </xf>
    <xf numFmtId="0" fontId="21" fillId="8" borderId="55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top" wrapText="1"/>
    </xf>
    <xf numFmtId="0" fontId="2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wrapText="1"/>
    </xf>
    <xf numFmtId="0" fontId="19" fillId="8" borderId="0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 readingOrder="1"/>
    </xf>
    <xf numFmtId="166" fontId="25" fillId="8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6" fontId="24" fillId="8" borderId="1" xfId="0" applyNumberFormat="1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wrapText="1"/>
    </xf>
    <xf numFmtId="0" fontId="52" fillId="8" borderId="0" xfId="0" applyFont="1" applyFill="1" applyAlignment="1">
      <alignment horizontal="center" vertical="center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workbookViewId="0">
      <selection activeCell="A136" sqref="A136:G155"/>
    </sheetView>
  </sheetViews>
  <sheetFormatPr defaultRowHeight="14.25" x14ac:dyDescent="0.2"/>
  <cols>
    <col min="1" max="1" width="8.42578125" style="174" customWidth="1"/>
    <col min="2" max="2" width="51.7109375" style="174" customWidth="1"/>
    <col min="3" max="3" width="11.140625" style="174" customWidth="1"/>
    <col min="4" max="4" width="11.5703125" style="236" customWidth="1"/>
    <col min="5" max="5" width="12.85546875" style="236" customWidth="1"/>
    <col min="6" max="6" width="12.28515625" style="236" customWidth="1"/>
    <col min="7" max="9" width="9.140625" style="174"/>
    <col min="10" max="10" width="11.7109375" style="174" customWidth="1"/>
    <col min="11" max="11" width="9.140625" style="174"/>
    <col min="12" max="12" width="12.5703125" style="174" customWidth="1"/>
    <col min="13" max="15" width="9.140625" style="174"/>
    <col min="16" max="16" width="11.140625" style="174" customWidth="1"/>
    <col min="17" max="256" width="9.140625" style="174"/>
    <col min="257" max="257" width="8.42578125" style="174" customWidth="1"/>
    <col min="258" max="258" width="57" style="174" customWidth="1"/>
    <col min="259" max="259" width="11.140625" style="174" customWidth="1"/>
    <col min="260" max="260" width="11.5703125" style="174" customWidth="1"/>
    <col min="261" max="261" width="11.42578125" style="174" customWidth="1"/>
    <col min="262" max="262" width="10" style="174" customWidth="1"/>
    <col min="263" max="512" width="9.140625" style="174"/>
    <col min="513" max="513" width="8.42578125" style="174" customWidth="1"/>
    <col min="514" max="514" width="57" style="174" customWidth="1"/>
    <col min="515" max="515" width="11.140625" style="174" customWidth="1"/>
    <col min="516" max="516" width="11.5703125" style="174" customWidth="1"/>
    <col min="517" max="517" width="11.42578125" style="174" customWidth="1"/>
    <col min="518" max="518" width="10" style="174" customWidth="1"/>
    <col min="519" max="768" width="9.140625" style="174"/>
    <col min="769" max="769" width="8.42578125" style="174" customWidth="1"/>
    <col min="770" max="770" width="57" style="174" customWidth="1"/>
    <col min="771" max="771" width="11.140625" style="174" customWidth="1"/>
    <col min="772" max="772" width="11.5703125" style="174" customWidth="1"/>
    <col min="773" max="773" width="11.42578125" style="174" customWidth="1"/>
    <col min="774" max="774" width="10" style="174" customWidth="1"/>
    <col min="775" max="1024" width="9.140625" style="174"/>
    <col min="1025" max="1025" width="8.42578125" style="174" customWidth="1"/>
    <col min="1026" max="1026" width="57" style="174" customWidth="1"/>
    <col min="1027" max="1027" width="11.140625" style="174" customWidth="1"/>
    <col min="1028" max="1028" width="11.5703125" style="174" customWidth="1"/>
    <col min="1029" max="1029" width="11.42578125" style="174" customWidth="1"/>
    <col min="1030" max="1030" width="10" style="174" customWidth="1"/>
    <col min="1031" max="1280" width="9.140625" style="174"/>
    <col min="1281" max="1281" width="8.42578125" style="174" customWidth="1"/>
    <col min="1282" max="1282" width="57" style="174" customWidth="1"/>
    <col min="1283" max="1283" width="11.140625" style="174" customWidth="1"/>
    <col min="1284" max="1284" width="11.5703125" style="174" customWidth="1"/>
    <col min="1285" max="1285" width="11.42578125" style="174" customWidth="1"/>
    <col min="1286" max="1286" width="10" style="174" customWidth="1"/>
    <col min="1287" max="1536" width="9.140625" style="174"/>
    <col min="1537" max="1537" width="8.42578125" style="174" customWidth="1"/>
    <col min="1538" max="1538" width="57" style="174" customWidth="1"/>
    <col min="1539" max="1539" width="11.140625" style="174" customWidth="1"/>
    <col min="1540" max="1540" width="11.5703125" style="174" customWidth="1"/>
    <col min="1541" max="1541" width="11.42578125" style="174" customWidth="1"/>
    <col min="1542" max="1542" width="10" style="174" customWidth="1"/>
    <col min="1543" max="1792" width="9.140625" style="174"/>
    <col min="1793" max="1793" width="8.42578125" style="174" customWidth="1"/>
    <col min="1794" max="1794" width="57" style="174" customWidth="1"/>
    <col min="1795" max="1795" width="11.140625" style="174" customWidth="1"/>
    <col min="1796" max="1796" width="11.5703125" style="174" customWidth="1"/>
    <col min="1797" max="1797" width="11.42578125" style="174" customWidth="1"/>
    <col min="1798" max="1798" width="10" style="174" customWidth="1"/>
    <col min="1799" max="2048" width="9.140625" style="174"/>
    <col min="2049" max="2049" width="8.42578125" style="174" customWidth="1"/>
    <col min="2050" max="2050" width="57" style="174" customWidth="1"/>
    <col min="2051" max="2051" width="11.140625" style="174" customWidth="1"/>
    <col min="2052" max="2052" width="11.5703125" style="174" customWidth="1"/>
    <col min="2053" max="2053" width="11.42578125" style="174" customWidth="1"/>
    <col min="2054" max="2054" width="10" style="174" customWidth="1"/>
    <col min="2055" max="2304" width="9.140625" style="174"/>
    <col min="2305" max="2305" width="8.42578125" style="174" customWidth="1"/>
    <col min="2306" max="2306" width="57" style="174" customWidth="1"/>
    <col min="2307" max="2307" width="11.140625" style="174" customWidth="1"/>
    <col min="2308" max="2308" width="11.5703125" style="174" customWidth="1"/>
    <col min="2309" max="2309" width="11.42578125" style="174" customWidth="1"/>
    <col min="2310" max="2310" width="10" style="174" customWidth="1"/>
    <col min="2311" max="2560" width="9.140625" style="174"/>
    <col min="2561" max="2561" width="8.42578125" style="174" customWidth="1"/>
    <col min="2562" max="2562" width="57" style="174" customWidth="1"/>
    <col min="2563" max="2563" width="11.140625" style="174" customWidth="1"/>
    <col min="2564" max="2564" width="11.5703125" style="174" customWidth="1"/>
    <col min="2565" max="2565" width="11.42578125" style="174" customWidth="1"/>
    <col min="2566" max="2566" width="10" style="174" customWidth="1"/>
    <col min="2567" max="2816" width="9.140625" style="174"/>
    <col min="2817" max="2817" width="8.42578125" style="174" customWidth="1"/>
    <col min="2818" max="2818" width="57" style="174" customWidth="1"/>
    <col min="2819" max="2819" width="11.140625" style="174" customWidth="1"/>
    <col min="2820" max="2820" width="11.5703125" style="174" customWidth="1"/>
    <col min="2821" max="2821" width="11.42578125" style="174" customWidth="1"/>
    <col min="2822" max="2822" width="10" style="174" customWidth="1"/>
    <col min="2823" max="3072" width="9.140625" style="174"/>
    <col min="3073" max="3073" width="8.42578125" style="174" customWidth="1"/>
    <col min="3074" max="3074" width="57" style="174" customWidth="1"/>
    <col min="3075" max="3075" width="11.140625" style="174" customWidth="1"/>
    <col min="3076" max="3076" width="11.5703125" style="174" customWidth="1"/>
    <col min="3077" max="3077" width="11.42578125" style="174" customWidth="1"/>
    <col min="3078" max="3078" width="10" style="174" customWidth="1"/>
    <col min="3079" max="3328" width="9.140625" style="174"/>
    <col min="3329" max="3329" width="8.42578125" style="174" customWidth="1"/>
    <col min="3330" max="3330" width="57" style="174" customWidth="1"/>
    <col min="3331" max="3331" width="11.140625" style="174" customWidth="1"/>
    <col min="3332" max="3332" width="11.5703125" style="174" customWidth="1"/>
    <col min="3333" max="3333" width="11.42578125" style="174" customWidth="1"/>
    <col min="3334" max="3334" width="10" style="174" customWidth="1"/>
    <col min="3335" max="3584" width="9.140625" style="174"/>
    <col min="3585" max="3585" width="8.42578125" style="174" customWidth="1"/>
    <col min="3586" max="3586" width="57" style="174" customWidth="1"/>
    <col min="3587" max="3587" width="11.140625" style="174" customWidth="1"/>
    <col min="3588" max="3588" width="11.5703125" style="174" customWidth="1"/>
    <col min="3589" max="3589" width="11.42578125" style="174" customWidth="1"/>
    <col min="3590" max="3590" width="10" style="174" customWidth="1"/>
    <col min="3591" max="3840" width="9.140625" style="174"/>
    <col min="3841" max="3841" width="8.42578125" style="174" customWidth="1"/>
    <col min="3842" max="3842" width="57" style="174" customWidth="1"/>
    <col min="3843" max="3843" width="11.140625" style="174" customWidth="1"/>
    <col min="3844" max="3844" width="11.5703125" style="174" customWidth="1"/>
    <col min="3845" max="3845" width="11.42578125" style="174" customWidth="1"/>
    <col min="3846" max="3846" width="10" style="174" customWidth="1"/>
    <col min="3847" max="4096" width="9.140625" style="174"/>
    <col min="4097" max="4097" width="8.42578125" style="174" customWidth="1"/>
    <col min="4098" max="4098" width="57" style="174" customWidth="1"/>
    <col min="4099" max="4099" width="11.140625" style="174" customWidth="1"/>
    <col min="4100" max="4100" width="11.5703125" style="174" customWidth="1"/>
    <col min="4101" max="4101" width="11.42578125" style="174" customWidth="1"/>
    <col min="4102" max="4102" width="10" style="174" customWidth="1"/>
    <col min="4103" max="4352" width="9.140625" style="174"/>
    <col min="4353" max="4353" width="8.42578125" style="174" customWidth="1"/>
    <col min="4354" max="4354" width="57" style="174" customWidth="1"/>
    <col min="4355" max="4355" width="11.140625" style="174" customWidth="1"/>
    <col min="4356" max="4356" width="11.5703125" style="174" customWidth="1"/>
    <col min="4357" max="4357" width="11.42578125" style="174" customWidth="1"/>
    <col min="4358" max="4358" width="10" style="174" customWidth="1"/>
    <col min="4359" max="4608" width="9.140625" style="174"/>
    <col min="4609" max="4609" width="8.42578125" style="174" customWidth="1"/>
    <col min="4610" max="4610" width="57" style="174" customWidth="1"/>
    <col min="4611" max="4611" width="11.140625" style="174" customWidth="1"/>
    <col min="4612" max="4612" width="11.5703125" style="174" customWidth="1"/>
    <col min="4613" max="4613" width="11.42578125" style="174" customWidth="1"/>
    <col min="4614" max="4614" width="10" style="174" customWidth="1"/>
    <col min="4615" max="4864" width="9.140625" style="174"/>
    <col min="4865" max="4865" width="8.42578125" style="174" customWidth="1"/>
    <col min="4866" max="4866" width="57" style="174" customWidth="1"/>
    <col min="4867" max="4867" width="11.140625" style="174" customWidth="1"/>
    <col min="4868" max="4868" width="11.5703125" style="174" customWidth="1"/>
    <col min="4869" max="4869" width="11.42578125" style="174" customWidth="1"/>
    <col min="4870" max="4870" width="10" style="174" customWidth="1"/>
    <col min="4871" max="5120" width="9.140625" style="174"/>
    <col min="5121" max="5121" width="8.42578125" style="174" customWidth="1"/>
    <col min="5122" max="5122" width="57" style="174" customWidth="1"/>
    <col min="5123" max="5123" width="11.140625" style="174" customWidth="1"/>
    <col min="5124" max="5124" width="11.5703125" style="174" customWidth="1"/>
    <col min="5125" max="5125" width="11.42578125" style="174" customWidth="1"/>
    <col min="5126" max="5126" width="10" style="174" customWidth="1"/>
    <col min="5127" max="5376" width="9.140625" style="174"/>
    <col min="5377" max="5377" width="8.42578125" style="174" customWidth="1"/>
    <col min="5378" max="5378" width="57" style="174" customWidth="1"/>
    <col min="5379" max="5379" width="11.140625" style="174" customWidth="1"/>
    <col min="5380" max="5380" width="11.5703125" style="174" customWidth="1"/>
    <col min="5381" max="5381" width="11.42578125" style="174" customWidth="1"/>
    <col min="5382" max="5382" width="10" style="174" customWidth="1"/>
    <col min="5383" max="5632" width="9.140625" style="174"/>
    <col min="5633" max="5633" width="8.42578125" style="174" customWidth="1"/>
    <col min="5634" max="5634" width="57" style="174" customWidth="1"/>
    <col min="5635" max="5635" width="11.140625" style="174" customWidth="1"/>
    <col min="5636" max="5636" width="11.5703125" style="174" customWidth="1"/>
    <col min="5637" max="5637" width="11.42578125" style="174" customWidth="1"/>
    <col min="5638" max="5638" width="10" style="174" customWidth="1"/>
    <col min="5639" max="5888" width="9.140625" style="174"/>
    <col min="5889" max="5889" width="8.42578125" style="174" customWidth="1"/>
    <col min="5890" max="5890" width="57" style="174" customWidth="1"/>
    <col min="5891" max="5891" width="11.140625" style="174" customWidth="1"/>
    <col min="5892" max="5892" width="11.5703125" style="174" customWidth="1"/>
    <col min="5893" max="5893" width="11.42578125" style="174" customWidth="1"/>
    <col min="5894" max="5894" width="10" style="174" customWidth="1"/>
    <col min="5895" max="6144" width="9.140625" style="174"/>
    <col min="6145" max="6145" width="8.42578125" style="174" customWidth="1"/>
    <col min="6146" max="6146" width="57" style="174" customWidth="1"/>
    <col min="6147" max="6147" width="11.140625" style="174" customWidth="1"/>
    <col min="6148" max="6148" width="11.5703125" style="174" customWidth="1"/>
    <col min="6149" max="6149" width="11.42578125" style="174" customWidth="1"/>
    <col min="6150" max="6150" width="10" style="174" customWidth="1"/>
    <col min="6151" max="6400" width="9.140625" style="174"/>
    <col min="6401" max="6401" width="8.42578125" style="174" customWidth="1"/>
    <col min="6402" max="6402" width="57" style="174" customWidth="1"/>
    <col min="6403" max="6403" width="11.140625" style="174" customWidth="1"/>
    <col min="6404" max="6404" width="11.5703125" style="174" customWidth="1"/>
    <col min="6405" max="6405" width="11.42578125" style="174" customWidth="1"/>
    <col min="6406" max="6406" width="10" style="174" customWidth="1"/>
    <col min="6407" max="6656" width="9.140625" style="174"/>
    <col min="6657" max="6657" width="8.42578125" style="174" customWidth="1"/>
    <col min="6658" max="6658" width="57" style="174" customWidth="1"/>
    <col min="6659" max="6659" width="11.140625" style="174" customWidth="1"/>
    <col min="6660" max="6660" width="11.5703125" style="174" customWidth="1"/>
    <col min="6661" max="6661" width="11.42578125" style="174" customWidth="1"/>
    <col min="6662" max="6662" width="10" style="174" customWidth="1"/>
    <col min="6663" max="6912" width="9.140625" style="174"/>
    <col min="6913" max="6913" width="8.42578125" style="174" customWidth="1"/>
    <col min="6914" max="6914" width="57" style="174" customWidth="1"/>
    <col min="6915" max="6915" width="11.140625" style="174" customWidth="1"/>
    <col min="6916" max="6916" width="11.5703125" style="174" customWidth="1"/>
    <col min="6917" max="6917" width="11.42578125" style="174" customWidth="1"/>
    <col min="6918" max="6918" width="10" style="174" customWidth="1"/>
    <col min="6919" max="7168" width="9.140625" style="174"/>
    <col min="7169" max="7169" width="8.42578125" style="174" customWidth="1"/>
    <col min="7170" max="7170" width="57" style="174" customWidth="1"/>
    <col min="7171" max="7171" width="11.140625" style="174" customWidth="1"/>
    <col min="7172" max="7172" width="11.5703125" style="174" customWidth="1"/>
    <col min="7173" max="7173" width="11.42578125" style="174" customWidth="1"/>
    <col min="7174" max="7174" width="10" style="174" customWidth="1"/>
    <col min="7175" max="7424" width="9.140625" style="174"/>
    <col min="7425" max="7425" width="8.42578125" style="174" customWidth="1"/>
    <col min="7426" max="7426" width="57" style="174" customWidth="1"/>
    <col min="7427" max="7427" width="11.140625" style="174" customWidth="1"/>
    <col min="7428" max="7428" width="11.5703125" style="174" customWidth="1"/>
    <col min="7429" max="7429" width="11.42578125" style="174" customWidth="1"/>
    <col min="7430" max="7430" width="10" style="174" customWidth="1"/>
    <col min="7431" max="7680" width="9.140625" style="174"/>
    <col min="7681" max="7681" width="8.42578125" style="174" customWidth="1"/>
    <col min="7682" max="7682" width="57" style="174" customWidth="1"/>
    <col min="7683" max="7683" width="11.140625" style="174" customWidth="1"/>
    <col min="7684" max="7684" width="11.5703125" style="174" customWidth="1"/>
    <col min="7685" max="7685" width="11.42578125" style="174" customWidth="1"/>
    <col min="7686" max="7686" width="10" style="174" customWidth="1"/>
    <col min="7687" max="7936" width="9.140625" style="174"/>
    <col min="7937" max="7937" width="8.42578125" style="174" customWidth="1"/>
    <col min="7938" max="7938" width="57" style="174" customWidth="1"/>
    <col min="7939" max="7939" width="11.140625" style="174" customWidth="1"/>
    <col min="7940" max="7940" width="11.5703125" style="174" customWidth="1"/>
    <col min="7941" max="7941" width="11.42578125" style="174" customWidth="1"/>
    <col min="7942" max="7942" width="10" style="174" customWidth="1"/>
    <col min="7943" max="8192" width="9.140625" style="174"/>
    <col min="8193" max="8193" width="8.42578125" style="174" customWidth="1"/>
    <col min="8194" max="8194" width="57" style="174" customWidth="1"/>
    <col min="8195" max="8195" width="11.140625" style="174" customWidth="1"/>
    <col min="8196" max="8196" width="11.5703125" style="174" customWidth="1"/>
    <col min="8197" max="8197" width="11.42578125" style="174" customWidth="1"/>
    <col min="8198" max="8198" width="10" style="174" customWidth="1"/>
    <col min="8199" max="8448" width="9.140625" style="174"/>
    <col min="8449" max="8449" width="8.42578125" style="174" customWidth="1"/>
    <col min="8450" max="8450" width="57" style="174" customWidth="1"/>
    <col min="8451" max="8451" width="11.140625" style="174" customWidth="1"/>
    <col min="8452" max="8452" width="11.5703125" style="174" customWidth="1"/>
    <col min="8453" max="8453" width="11.42578125" style="174" customWidth="1"/>
    <col min="8454" max="8454" width="10" style="174" customWidth="1"/>
    <col min="8455" max="8704" width="9.140625" style="174"/>
    <col min="8705" max="8705" width="8.42578125" style="174" customWidth="1"/>
    <col min="8706" max="8706" width="57" style="174" customWidth="1"/>
    <col min="8707" max="8707" width="11.140625" style="174" customWidth="1"/>
    <col min="8708" max="8708" width="11.5703125" style="174" customWidth="1"/>
    <col min="8709" max="8709" width="11.42578125" style="174" customWidth="1"/>
    <col min="8710" max="8710" width="10" style="174" customWidth="1"/>
    <col min="8711" max="8960" width="9.140625" style="174"/>
    <col min="8961" max="8961" width="8.42578125" style="174" customWidth="1"/>
    <col min="8962" max="8962" width="57" style="174" customWidth="1"/>
    <col min="8963" max="8963" width="11.140625" style="174" customWidth="1"/>
    <col min="8964" max="8964" width="11.5703125" style="174" customWidth="1"/>
    <col min="8965" max="8965" width="11.42578125" style="174" customWidth="1"/>
    <col min="8966" max="8966" width="10" style="174" customWidth="1"/>
    <col min="8967" max="9216" width="9.140625" style="174"/>
    <col min="9217" max="9217" width="8.42578125" style="174" customWidth="1"/>
    <col min="9218" max="9218" width="57" style="174" customWidth="1"/>
    <col min="9219" max="9219" width="11.140625" style="174" customWidth="1"/>
    <col min="9220" max="9220" width="11.5703125" style="174" customWidth="1"/>
    <col min="9221" max="9221" width="11.42578125" style="174" customWidth="1"/>
    <col min="9222" max="9222" width="10" style="174" customWidth="1"/>
    <col min="9223" max="9472" width="9.140625" style="174"/>
    <col min="9473" max="9473" width="8.42578125" style="174" customWidth="1"/>
    <col min="9474" max="9474" width="57" style="174" customWidth="1"/>
    <col min="9475" max="9475" width="11.140625" style="174" customWidth="1"/>
    <col min="9476" max="9476" width="11.5703125" style="174" customWidth="1"/>
    <col min="9477" max="9477" width="11.42578125" style="174" customWidth="1"/>
    <col min="9478" max="9478" width="10" style="174" customWidth="1"/>
    <col min="9479" max="9728" width="9.140625" style="174"/>
    <col min="9729" max="9729" width="8.42578125" style="174" customWidth="1"/>
    <col min="9730" max="9730" width="57" style="174" customWidth="1"/>
    <col min="9731" max="9731" width="11.140625" style="174" customWidth="1"/>
    <col min="9732" max="9732" width="11.5703125" style="174" customWidth="1"/>
    <col min="9733" max="9733" width="11.42578125" style="174" customWidth="1"/>
    <col min="9734" max="9734" width="10" style="174" customWidth="1"/>
    <col min="9735" max="9984" width="9.140625" style="174"/>
    <col min="9985" max="9985" width="8.42578125" style="174" customWidth="1"/>
    <col min="9986" max="9986" width="57" style="174" customWidth="1"/>
    <col min="9987" max="9987" width="11.140625" style="174" customWidth="1"/>
    <col min="9988" max="9988" width="11.5703125" style="174" customWidth="1"/>
    <col min="9989" max="9989" width="11.42578125" style="174" customWidth="1"/>
    <col min="9990" max="9990" width="10" style="174" customWidth="1"/>
    <col min="9991" max="10240" width="9.140625" style="174"/>
    <col min="10241" max="10241" width="8.42578125" style="174" customWidth="1"/>
    <col min="10242" max="10242" width="57" style="174" customWidth="1"/>
    <col min="10243" max="10243" width="11.140625" style="174" customWidth="1"/>
    <col min="10244" max="10244" width="11.5703125" style="174" customWidth="1"/>
    <col min="10245" max="10245" width="11.42578125" style="174" customWidth="1"/>
    <col min="10246" max="10246" width="10" style="174" customWidth="1"/>
    <col min="10247" max="10496" width="9.140625" style="174"/>
    <col min="10497" max="10497" width="8.42578125" style="174" customWidth="1"/>
    <col min="10498" max="10498" width="57" style="174" customWidth="1"/>
    <col min="10499" max="10499" width="11.140625" style="174" customWidth="1"/>
    <col min="10500" max="10500" width="11.5703125" style="174" customWidth="1"/>
    <col min="10501" max="10501" width="11.42578125" style="174" customWidth="1"/>
    <col min="10502" max="10502" width="10" style="174" customWidth="1"/>
    <col min="10503" max="10752" width="9.140625" style="174"/>
    <col min="10753" max="10753" width="8.42578125" style="174" customWidth="1"/>
    <col min="10754" max="10754" width="57" style="174" customWidth="1"/>
    <col min="10755" max="10755" width="11.140625" style="174" customWidth="1"/>
    <col min="10756" max="10756" width="11.5703125" style="174" customWidth="1"/>
    <col min="10757" max="10757" width="11.42578125" style="174" customWidth="1"/>
    <col min="10758" max="10758" width="10" style="174" customWidth="1"/>
    <col min="10759" max="11008" width="9.140625" style="174"/>
    <col min="11009" max="11009" width="8.42578125" style="174" customWidth="1"/>
    <col min="11010" max="11010" width="57" style="174" customWidth="1"/>
    <col min="11011" max="11011" width="11.140625" style="174" customWidth="1"/>
    <col min="11012" max="11012" width="11.5703125" style="174" customWidth="1"/>
    <col min="11013" max="11013" width="11.42578125" style="174" customWidth="1"/>
    <col min="11014" max="11014" width="10" style="174" customWidth="1"/>
    <col min="11015" max="11264" width="9.140625" style="174"/>
    <col min="11265" max="11265" width="8.42578125" style="174" customWidth="1"/>
    <col min="11266" max="11266" width="57" style="174" customWidth="1"/>
    <col min="11267" max="11267" width="11.140625" style="174" customWidth="1"/>
    <col min="11268" max="11268" width="11.5703125" style="174" customWidth="1"/>
    <col min="11269" max="11269" width="11.42578125" style="174" customWidth="1"/>
    <col min="11270" max="11270" width="10" style="174" customWidth="1"/>
    <col min="11271" max="11520" width="9.140625" style="174"/>
    <col min="11521" max="11521" width="8.42578125" style="174" customWidth="1"/>
    <col min="11522" max="11522" width="57" style="174" customWidth="1"/>
    <col min="11523" max="11523" width="11.140625" style="174" customWidth="1"/>
    <col min="11524" max="11524" width="11.5703125" style="174" customWidth="1"/>
    <col min="11525" max="11525" width="11.42578125" style="174" customWidth="1"/>
    <col min="11526" max="11526" width="10" style="174" customWidth="1"/>
    <col min="11527" max="11776" width="9.140625" style="174"/>
    <col min="11777" max="11777" width="8.42578125" style="174" customWidth="1"/>
    <col min="11778" max="11778" width="57" style="174" customWidth="1"/>
    <col min="11779" max="11779" width="11.140625" style="174" customWidth="1"/>
    <col min="11780" max="11780" width="11.5703125" style="174" customWidth="1"/>
    <col min="11781" max="11781" width="11.42578125" style="174" customWidth="1"/>
    <col min="11782" max="11782" width="10" style="174" customWidth="1"/>
    <col min="11783" max="12032" width="9.140625" style="174"/>
    <col min="12033" max="12033" width="8.42578125" style="174" customWidth="1"/>
    <col min="12034" max="12034" width="57" style="174" customWidth="1"/>
    <col min="12035" max="12035" width="11.140625" style="174" customWidth="1"/>
    <col min="12036" max="12036" width="11.5703125" style="174" customWidth="1"/>
    <col min="12037" max="12037" width="11.42578125" style="174" customWidth="1"/>
    <col min="12038" max="12038" width="10" style="174" customWidth="1"/>
    <col min="12039" max="12288" width="9.140625" style="174"/>
    <col min="12289" max="12289" width="8.42578125" style="174" customWidth="1"/>
    <col min="12290" max="12290" width="57" style="174" customWidth="1"/>
    <col min="12291" max="12291" width="11.140625" style="174" customWidth="1"/>
    <col min="12292" max="12292" width="11.5703125" style="174" customWidth="1"/>
    <col min="12293" max="12293" width="11.42578125" style="174" customWidth="1"/>
    <col min="12294" max="12294" width="10" style="174" customWidth="1"/>
    <col min="12295" max="12544" width="9.140625" style="174"/>
    <col min="12545" max="12545" width="8.42578125" style="174" customWidth="1"/>
    <col min="12546" max="12546" width="57" style="174" customWidth="1"/>
    <col min="12547" max="12547" width="11.140625" style="174" customWidth="1"/>
    <col min="12548" max="12548" width="11.5703125" style="174" customWidth="1"/>
    <col min="12549" max="12549" width="11.42578125" style="174" customWidth="1"/>
    <col min="12550" max="12550" width="10" style="174" customWidth="1"/>
    <col min="12551" max="12800" width="9.140625" style="174"/>
    <col min="12801" max="12801" width="8.42578125" style="174" customWidth="1"/>
    <col min="12802" max="12802" width="57" style="174" customWidth="1"/>
    <col min="12803" max="12803" width="11.140625" style="174" customWidth="1"/>
    <col min="12804" max="12804" width="11.5703125" style="174" customWidth="1"/>
    <col min="12805" max="12805" width="11.42578125" style="174" customWidth="1"/>
    <col min="12806" max="12806" width="10" style="174" customWidth="1"/>
    <col min="12807" max="13056" width="9.140625" style="174"/>
    <col min="13057" max="13057" width="8.42578125" style="174" customWidth="1"/>
    <col min="13058" max="13058" width="57" style="174" customWidth="1"/>
    <col min="13059" max="13059" width="11.140625" style="174" customWidth="1"/>
    <col min="13060" max="13060" width="11.5703125" style="174" customWidth="1"/>
    <col min="13061" max="13061" width="11.42578125" style="174" customWidth="1"/>
    <col min="13062" max="13062" width="10" style="174" customWidth="1"/>
    <col min="13063" max="13312" width="9.140625" style="174"/>
    <col min="13313" max="13313" width="8.42578125" style="174" customWidth="1"/>
    <col min="13314" max="13314" width="57" style="174" customWidth="1"/>
    <col min="13315" max="13315" width="11.140625" style="174" customWidth="1"/>
    <col min="13316" max="13316" width="11.5703125" style="174" customWidth="1"/>
    <col min="13317" max="13317" width="11.42578125" style="174" customWidth="1"/>
    <col min="13318" max="13318" width="10" style="174" customWidth="1"/>
    <col min="13319" max="13568" width="9.140625" style="174"/>
    <col min="13569" max="13569" width="8.42578125" style="174" customWidth="1"/>
    <col min="13570" max="13570" width="57" style="174" customWidth="1"/>
    <col min="13571" max="13571" width="11.140625" style="174" customWidth="1"/>
    <col min="13572" max="13572" width="11.5703125" style="174" customWidth="1"/>
    <col min="13573" max="13573" width="11.42578125" style="174" customWidth="1"/>
    <col min="13574" max="13574" width="10" style="174" customWidth="1"/>
    <col min="13575" max="13824" width="9.140625" style="174"/>
    <col min="13825" max="13825" width="8.42578125" style="174" customWidth="1"/>
    <col min="13826" max="13826" width="57" style="174" customWidth="1"/>
    <col min="13827" max="13827" width="11.140625" style="174" customWidth="1"/>
    <col min="13828" max="13828" width="11.5703125" style="174" customWidth="1"/>
    <col min="13829" max="13829" width="11.42578125" style="174" customWidth="1"/>
    <col min="13830" max="13830" width="10" style="174" customWidth="1"/>
    <col min="13831" max="14080" width="9.140625" style="174"/>
    <col min="14081" max="14081" width="8.42578125" style="174" customWidth="1"/>
    <col min="14082" max="14082" width="57" style="174" customWidth="1"/>
    <col min="14083" max="14083" width="11.140625" style="174" customWidth="1"/>
    <col min="14084" max="14084" width="11.5703125" style="174" customWidth="1"/>
    <col min="14085" max="14085" width="11.42578125" style="174" customWidth="1"/>
    <col min="14086" max="14086" width="10" style="174" customWidth="1"/>
    <col min="14087" max="14336" width="9.140625" style="174"/>
    <col min="14337" max="14337" width="8.42578125" style="174" customWidth="1"/>
    <col min="14338" max="14338" width="57" style="174" customWidth="1"/>
    <col min="14339" max="14339" width="11.140625" style="174" customWidth="1"/>
    <col min="14340" max="14340" width="11.5703125" style="174" customWidth="1"/>
    <col min="14341" max="14341" width="11.42578125" style="174" customWidth="1"/>
    <col min="14342" max="14342" width="10" style="174" customWidth="1"/>
    <col min="14343" max="14592" width="9.140625" style="174"/>
    <col min="14593" max="14593" width="8.42578125" style="174" customWidth="1"/>
    <col min="14594" max="14594" width="57" style="174" customWidth="1"/>
    <col min="14595" max="14595" width="11.140625" style="174" customWidth="1"/>
    <col min="14596" max="14596" width="11.5703125" style="174" customWidth="1"/>
    <col min="14597" max="14597" width="11.42578125" style="174" customWidth="1"/>
    <col min="14598" max="14598" width="10" style="174" customWidth="1"/>
    <col min="14599" max="14848" width="9.140625" style="174"/>
    <col min="14849" max="14849" width="8.42578125" style="174" customWidth="1"/>
    <col min="14850" max="14850" width="57" style="174" customWidth="1"/>
    <col min="14851" max="14851" width="11.140625" style="174" customWidth="1"/>
    <col min="14852" max="14852" width="11.5703125" style="174" customWidth="1"/>
    <col min="14853" max="14853" width="11.42578125" style="174" customWidth="1"/>
    <col min="14854" max="14854" width="10" style="174" customWidth="1"/>
    <col min="14855" max="15104" width="9.140625" style="174"/>
    <col min="15105" max="15105" width="8.42578125" style="174" customWidth="1"/>
    <col min="15106" max="15106" width="57" style="174" customWidth="1"/>
    <col min="15107" max="15107" width="11.140625" style="174" customWidth="1"/>
    <col min="15108" max="15108" width="11.5703125" style="174" customWidth="1"/>
    <col min="15109" max="15109" width="11.42578125" style="174" customWidth="1"/>
    <col min="15110" max="15110" width="10" style="174" customWidth="1"/>
    <col min="15111" max="15360" width="9.140625" style="174"/>
    <col min="15361" max="15361" width="8.42578125" style="174" customWidth="1"/>
    <col min="15362" max="15362" width="57" style="174" customWidth="1"/>
    <col min="15363" max="15363" width="11.140625" style="174" customWidth="1"/>
    <col min="15364" max="15364" width="11.5703125" style="174" customWidth="1"/>
    <col min="15365" max="15365" width="11.42578125" style="174" customWidth="1"/>
    <col min="15366" max="15366" width="10" style="174" customWidth="1"/>
    <col min="15367" max="15616" width="9.140625" style="174"/>
    <col min="15617" max="15617" width="8.42578125" style="174" customWidth="1"/>
    <col min="15618" max="15618" width="57" style="174" customWidth="1"/>
    <col min="15619" max="15619" width="11.140625" style="174" customWidth="1"/>
    <col min="15620" max="15620" width="11.5703125" style="174" customWidth="1"/>
    <col min="15621" max="15621" width="11.42578125" style="174" customWidth="1"/>
    <col min="15622" max="15622" width="10" style="174" customWidth="1"/>
    <col min="15623" max="15872" width="9.140625" style="174"/>
    <col min="15873" max="15873" width="8.42578125" style="174" customWidth="1"/>
    <col min="15874" max="15874" width="57" style="174" customWidth="1"/>
    <col min="15875" max="15875" width="11.140625" style="174" customWidth="1"/>
    <col min="15876" max="15876" width="11.5703125" style="174" customWidth="1"/>
    <col min="15877" max="15877" width="11.42578125" style="174" customWidth="1"/>
    <col min="15878" max="15878" width="10" style="174" customWidth="1"/>
    <col min="15879" max="16128" width="9.140625" style="174"/>
    <col min="16129" max="16129" width="8.42578125" style="174" customWidth="1"/>
    <col min="16130" max="16130" width="57" style="174" customWidth="1"/>
    <col min="16131" max="16131" width="11.140625" style="174" customWidth="1"/>
    <col min="16132" max="16132" width="11.5703125" style="174" customWidth="1"/>
    <col min="16133" max="16133" width="11.42578125" style="174" customWidth="1"/>
    <col min="16134" max="16134" width="10" style="174" customWidth="1"/>
    <col min="16135" max="16384" width="9.140625" style="174"/>
  </cols>
  <sheetData>
    <row r="1" spans="1:10" s="168" customFormat="1" ht="20.25" x14ac:dyDescent="0.35">
      <c r="A1" s="622" t="s">
        <v>923</v>
      </c>
      <c r="B1" s="622"/>
      <c r="C1" s="622"/>
      <c r="D1" s="622"/>
      <c r="E1" s="622"/>
      <c r="F1" s="622"/>
    </row>
    <row r="2" spans="1:10" s="169" customFormat="1" ht="17.25" x14ac:dyDescent="0.3">
      <c r="A2" s="623" t="s">
        <v>924</v>
      </c>
      <c r="B2" s="623"/>
      <c r="C2" s="623"/>
      <c r="D2" s="623"/>
      <c r="E2" s="623"/>
      <c r="F2" s="623"/>
    </row>
    <row r="3" spans="1:10" s="168" customFormat="1" x14ac:dyDescent="0.25">
      <c r="A3" s="170"/>
      <c r="B3" s="171"/>
      <c r="C3" s="172"/>
      <c r="D3" s="234"/>
      <c r="E3" s="235"/>
      <c r="F3" s="235"/>
    </row>
    <row r="4" spans="1:10" x14ac:dyDescent="0.2">
      <c r="A4" s="173"/>
      <c r="B4" s="173"/>
      <c r="C4" s="173"/>
      <c r="F4" s="237" t="s">
        <v>925</v>
      </c>
    </row>
    <row r="5" spans="1:10" s="175" customFormat="1" ht="12.75" customHeight="1" x14ac:dyDescent="0.2">
      <c r="A5" s="624" t="s">
        <v>926</v>
      </c>
      <c r="B5" s="624" t="s">
        <v>927</v>
      </c>
      <c r="C5" s="624" t="s">
        <v>928</v>
      </c>
      <c r="D5" s="625" t="s">
        <v>929</v>
      </c>
      <c r="E5" s="239" t="s">
        <v>930</v>
      </c>
      <c r="F5" s="239"/>
    </row>
    <row r="6" spans="1:10" s="175" customFormat="1" ht="57.75" customHeight="1" x14ac:dyDescent="0.2">
      <c r="A6" s="624"/>
      <c r="B6" s="624"/>
      <c r="C6" s="624"/>
      <c r="D6" s="625"/>
      <c r="E6" s="238" t="s">
        <v>931</v>
      </c>
      <c r="F6" s="238" t="s">
        <v>932</v>
      </c>
    </row>
    <row r="7" spans="1:10" s="179" customFormat="1" x14ac:dyDescent="0.2">
      <c r="A7" s="177" t="s">
        <v>2</v>
      </c>
      <c r="B7" s="176">
        <v>2</v>
      </c>
      <c r="C7" s="178">
        <v>3</v>
      </c>
      <c r="D7" s="240">
        <v>4</v>
      </c>
      <c r="E7" s="240">
        <v>5</v>
      </c>
      <c r="F7" s="238">
        <v>6</v>
      </c>
    </row>
    <row r="8" spans="1:10" s="183" customFormat="1" ht="31.5" x14ac:dyDescent="0.2">
      <c r="A8" s="180">
        <v>1000</v>
      </c>
      <c r="B8" s="181" t="s">
        <v>1055</v>
      </c>
      <c r="C8" s="182"/>
      <c r="D8" s="241">
        <f>D10+D62+D92</f>
        <v>5396787.2999999998</v>
      </c>
      <c r="E8" s="241">
        <f>E10+E62+E92</f>
        <v>2917857.3</v>
      </c>
      <c r="F8" s="241">
        <f>F92+F62</f>
        <v>3138930</v>
      </c>
      <c r="J8" s="229"/>
    </row>
    <row r="9" spans="1:10" x14ac:dyDescent="0.2">
      <c r="A9" s="184"/>
      <c r="B9" s="184" t="s">
        <v>933</v>
      </c>
      <c r="C9" s="182"/>
      <c r="D9" s="238"/>
      <c r="E9" s="238"/>
      <c r="F9" s="238"/>
    </row>
    <row r="10" spans="1:10" ht="16.5" x14ac:dyDescent="0.2">
      <c r="A10" s="185">
        <v>1100</v>
      </c>
      <c r="B10" s="186" t="s">
        <v>934</v>
      </c>
      <c r="C10" s="178">
        <v>7100</v>
      </c>
      <c r="D10" s="238">
        <f>E10</f>
        <v>483900</v>
      </c>
      <c r="E10" s="241">
        <f>E13+E18+E21+E46+E53</f>
        <v>483900</v>
      </c>
      <c r="F10" s="240" t="s">
        <v>260</v>
      </c>
    </row>
    <row r="11" spans="1:10" s="175" customFormat="1" ht="18.75" customHeight="1" x14ac:dyDescent="0.2">
      <c r="A11" s="184"/>
      <c r="B11" s="187" t="s">
        <v>935</v>
      </c>
      <c r="C11" s="188"/>
      <c r="D11" s="238"/>
      <c r="E11" s="238"/>
      <c r="F11" s="242"/>
    </row>
    <row r="12" spans="1:10" ht="18.75" customHeight="1" x14ac:dyDescent="0.2">
      <c r="A12" s="184"/>
      <c r="B12" s="187" t="s">
        <v>936</v>
      </c>
      <c r="C12" s="188"/>
      <c r="D12" s="238"/>
      <c r="E12" s="238"/>
      <c r="F12" s="242"/>
    </row>
    <row r="13" spans="1:10" s="175" customFormat="1" ht="23.25" customHeight="1" x14ac:dyDescent="0.2">
      <c r="A13" s="185">
        <v>1110</v>
      </c>
      <c r="B13" s="189" t="s">
        <v>937</v>
      </c>
      <c r="C13" s="178">
        <v>7131</v>
      </c>
      <c r="D13" s="241">
        <f>E13</f>
        <v>207000</v>
      </c>
      <c r="E13" s="241">
        <f>E15+E16+E17</f>
        <v>207000</v>
      </c>
      <c r="F13" s="240" t="s">
        <v>260</v>
      </c>
    </row>
    <row r="14" spans="1:10" ht="22.5" customHeight="1" x14ac:dyDescent="0.2">
      <c r="A14" s="184"/>
      <c r="B14" s="187" t="s">
        <v>1054</v>
      </c>
      <c r="C14" s="188"/>
      <c r="D14" s="238"/>
      <c r="E14" s="238"/>
      <c r="F14" s="242"/>
    </row>
    <row r="15" spans="1:10" ht="27" x14ac:dyDescent="0.2">
      <c r="A15" s="190" t="s">
        <v>574</v>
      </c>
      <c r="B15" s="191" t="s">
        <v>938</v>
      </c>
      <c r="C15" s="192"/>
      <c r="D15" s="243">
        <f>E15</f>
        <v>1000</v>
      </c>
      <c r="E15" s="244">
        <v>1000</v>
      </c>
      <c r="F15" s="240" t="s">
        <v>260</v>
      </c>
    </row>
    <row r="16" spans="1:10" ht="35.25" customHeight="1" x14ac:dyDescent="0.2">
      <c r="A16" s="190" t="s">
        <v>939</v>
      </c>
      <c r="B16" s="191" t="s">
        <v>940</v>
      </c>
      <c r="C16" s="192"/>
      <c r="D16" s="243">
        <f>E16</f>
        <v>26000</v>
      </c>
      <c r="E16" s="244">
        <v>26000</v>
      </c>
      <c r="F16" s="240" t="s">
        <v>260</v>
      </c>
      <c r="J16" s="230"/>
    </row>
    <row r="17" spans="1:10" ht="35.25" customHeight="1" x14ac:dyDescent="0.2">
      <c r="A17" s="190" t="s">
        <v>1052</v>
      </c>
      <c r="B17" s="191" t="s">
        <v>1053</v>
      </c>
      <c r="C17" s="192"/>
      <c r="D17" s="243">
        <f>E17</f>
        <v>180000</v>
      </c>
      <c r="E17" s="244">
        <v>180000</v>
      </c>
      <c r="F17" s="240"/>
      <c r="J17" s="230"/>
    </row>
    <row r="18" spans="1:10" s="175" customFormat="1" ht="24.75" customHeight="1" x14ac:dyDescent="0.2">
      <c r="A18" s="185">
        <v>1120</v>
      </c>
      <c r="B18" s="189" t="s">
        <v>941</v>
      </c>
      <c r="C18" s="178">
        <v>7136</v>
      </c>
      <c r="D18" s="241">
        <f>E18</f>
        <v>259500</v>
      </c>
      <c r="E18" s="241">
        <f>E20</f>
        <v>259500</v>
      </c>
      <c r="F18" s="240" t="s">
        <v>260</v>
      </c>
    </row>
    <row r="19" spans="1:10" ht="19.5" customHeight="1" x14ac:dyDescent="0.2">
      <c r="A19" s="184"/>
      <c r="B19" s="187" t="s">
        <v>936</v>
      </c>
      <c r="C19" s="188"/>
      <c r="D19" s="238"/>
      <c r="E19" s="238"/>
      <c r="F19" s="242"/>
    </row>
    <row r="20" spans="1:10" ht="19.5" customHeight="1" x14ac:dyDescent="0.2">
      <c r="A20" s="190" t="s">
        <v>575</v>
      </c>
      <c r="B20" s="191" t="s">
        <v>942</v>
      </c>
      <c r="C20" s="192"/>
      <c r="D20" s="243">
        <f>E20</f>
        <v>259500</v>
      </c>
      <c r="E20" s="243">
        <v>259500</v>
      </c>
      <c r="F20" s="240" t="s">
        <v>260</v>
      </c>
    </row>
    <row r="21" spans="1:10" s="175" customFormat="1" ht="42.75" x14ac:dyDescent="0.2">
      <c r="A21" s="185">
        <v>1130</v>
      </c>
      <c r="B21" s="189" t="s">
        <v>943</v>
      </c>
      <c r="C21" s="178">
        <v>7145</v>
      </c>
      <c r="D21" s="241">
        <f>E21</f>
        <v>12400</v>
      </c>
      <c r="E21" s="241">
        <f>E23</f>
        <v>12400</v>
      </c>
      <c r="F21" s="240" t="s">
        <v>260</v>
      </c>
    </row>
    <row r="22" spans="1:10" x14ac:dyDescent="0.2">
      <c r="A22" s="184"/>
      <c r="B22" s="187" t="s">
        <v>936</v>
      </c>
      <c r="C22" s="188"/>
      <c r="D22" s="238"/>
      <c r="E22" s="238"/>
      <c r="F22" s="242"/>
    </row>
    <row r="23" spans="1:10" ht="18.75" customHeight="1" x14ac:dyDescent="0.2">
      <c r="A23" s="190" t="s">
        <v>576</v>
      </c>
      <c r="B23" s="191" t="s">
        <v>944</v>
      </c>
      <c r="C23" s="192">
        <v>71452</v>
      </c>
      <c r="D23" s="243">
        <f>E23</f>
        <v>12400</v>
      </c>
      <c r="E23" s="244">
        <f>E26+E30+E31+E32+E33+E34+E35+E36+E37+E38+E39+E40++E42+E43</f>
        <v>12400</v>
      </c>
      <c r="F23" s="240" t="s">
        <v>260</v>
      </c>
    </row>
    <row r="24" spans="1:10" ht="53.25" customHeight="1" x14ac:dyDescent="0.2">
      <c r="A24" s="190"/>
      <c r="B24" s="191" t="s">
        <v>945</v>
      </c>
      <c r="C24" s="188"/>
      <c r="D24" s="238"/>
      <c r="E24" s="240"/>
      <c r="F24" s="240"/>
    </row>
    <row r="25" spans="1:10" x14ac:dyDescent="0.2">
      <c r="A25" s="190"/>
      <c r="B25" s="191" t="s">
        <v>936</v>
      </c>
      <c r="C25" s="188"/>
      <c r="D25" s="238"/>
      <c r="E25" s="240"/>
      <c r="F25" s="240"/>
    </row>
    <row r="26" spans="1:10" ht="67.5" customHeight="1" x14ac:dyDescent="0.2">
      <c r="A26" s="190" t="s">
        <v>577</v>
      </c>
      <c r="B26" s="193" t="s">
        <v>946</v>
      </c>
      <c r="C26" s="192"/>
      <c r="D26" s="244">
        <f>D28</f>
        <v>1500</v>
      </c>
      <c r="E26" s="244">
        <f>E28</f>
        <v>1500</v>
      </c>
      <c r="F26" s="240" t="s">
        <v>260</v>
      </c>
    </row>
    <row r="27" spans="1:10" x14ac:dyDescent="0.2">
      <c r="A27" s="188"/>
      <c r="B27" s="193" t="s">
        <v>947</v>
      </c>
      <c r="C27" s="188"/>
      <c r="D27" s="240"/>
      <c r="E27" s="240"/>
      <c r="F27" s="240"/>
    </row>
    <row r="28" spans="1:10" x14ac:dyDescent="0.2">
      <c r="A28" s="190" t="s">
        <v>579</v>
      </c>
      <c r="B28" s="194" t="s">
        <v>948</v>
      </c>
      <c r="C28" s="192"/>
      <c r="D28" s="244">
        <f>E28</f>
        <v>1500</v>
      </c>
      <c r="E28" s="244">
        <v>1500</v>
      </c>
      <c r="F28" s="240" t="s">
        <v>260</v>
      </c>
    </row>
    <row r="29" spans="1:10" x14ac:dyDescent="0.2">
      <c r="A29" s="190" t="s">
        <v>580</v>
      </c>
      <c r="B29" s="194" t="s">
        <v>949</v>
      </c>
      <c r="C29" s="192"/>
      <c r="D29" s="240"/>
      <c r="E29" s="240"/>
      <c r="F29" s="240" t="s">
        <v>260</v>
      </c>
    </row>
    <row r="30" spans="1:10" ht="107.25" customHeight="1" x14ac:dyDescent="0.2">
      <c r="A30" s="190" t="s">
        <v>581</v>
      </c>
      <c r="B30" s="193" t="s">
        <v>950</v>
      </c>
      <c r="C30" s="192"/>
      <c r="D30" s="244"/>
      <c r="E30" s="244"/>
      <c r="F30" s="240" t="s">
        <v>260</v>
      </c>
    </row>
    <row r="31" spans="1:10" ht="48.75" customHeight="1" x14ac:dyDescent="0.2">
      <c r="A31" s="184" t="s">
        <v>582</v>
      </c>
      <c r="B31" s="193" t="s">
        <v>951</v>
      </c>
      <c r="C31" s="192"/>
      <c r="D31" s="244">
        <f>E31</f>
        <v>200</v>
      </c>
      <c r="E31" s="244">
        <v>200</v>
      </c>
      <c r="F31" s="240" t="s">
        <v>260</v>
      </c>
    </row>
    <row r="32" spans="1:10" ht="82.5" customHeight="1" x14ac:dyDescent="0.2">
      <c r="A32" s="190" t="s">
        <v>583</v>
      </c>
      <c r="B32" s="193" t="s">
        <v>952</v>
      </c>
      <c r="C32" s="192"/>
      <c r="D32" s="244">
        <f>E32</f>
        <v>4500</v>
      </c>
      <c r="E32" s="244">
        <v>4500</v>
      </c>
      <c r="F32" s="240" t="s">
        <v>260</v>
      </c>
    </row>
    <row r="33" spans="1:6" ht="32.25" customHeight="1" x14ac:dyDescent="0.2">
      <c r="A33" s="190" t="s">
        <v>584</v>
      </c>
      <c r="B33" s="193" t="s">
        <v>953</v>
      </c>
      <c r="C33" s="192"/>
      <c r="D33" s="244">
        <f>E33</f>
        <v>300</v>
      </c>
      <c r="E33" s="244">
        <v>300</v>
      </c>
      <c r="F33" s="240" t="s">
        <v>260</v>
      </c>
    </row>
    <row r="34" spans="1:6" ht="90.75" customHeight="1" x14ac:dyDescent="0.2">
      <c r="A34" s="190" t="s">
        <v>585</v>
      </c>
      <c r="B34" s="193" t="s">
        <v>954</v>
      </c>
      <c r="C34" s="192"/>
      <c r="D34" s="244">
        <f>E34</f>
        <v>4500</v>
      </c>
      <c r="E34" s="244">
        <v>4500</v>
      </c>
      <c r="F34" s="240" t="s">
        <v>260</v>
      </c>
    </row>
    <row r="35" spans="1:6" ht="82.5" customHeight="1" x14ac:dyDescent="0.2">
      <c r="A35" s="190" t="s">
        <v>586</v>
      </c>
      <c r="B35" s="193" t="s">
        <v>955</v>
      </c>
      <c r="C35" s="192"/>
      <c r="D35" s="244"/>
      <c r="E35" s="244"/>
      <c r="F35" s="240" t="s">
        <v>260</v>
      </c>
    </row>
    <row r="36" spans="1:6" ht="59.25" customHeight="1" x14ac:dyDescent="0.2">
      <c r="A36" s="190" t="s">
        <v>587</v>
      </c>
      <c r="B36" s="193" t="s">
        <v>956</v>
      </c>
      <c r="C36" s="192"/>
      <c r="D36" s="244"/>
      <c r="E36" s="244"/>
      <c r="F36" s="240" t="s">
        <v>260</v>
      </c>
    </row>
    <row r="37" spans="1:6" ht="36" customHeight="1" x14ac:dyDescent="0.2">
      <c r="A37" s="190" t="s">
        <v>588</v>
      </c>
      <c r="B37" s="193" t="s">
        <v>957</v>
      </c>
      <c r="C37" s="192"/>
      <c r="D37" s="244">
        <f>E37</f>
        <v>500</v>
      </c>
      <c r="E37" s="244">
        <v>500</v>
      </c>
      <c r="F37" s="240" t="s">
        <v>260</v>
      </c>
    </row>
    <row r="38" spans="1:6" ht="37.5" customHeight="1" x14ac:dyDescent="0.2">
      <c r="A38" s="190" t="s">
        <v>589</v>
      </c>
      <c r="B38" s="193" t="s">
        <v>958</v>
      </c>
      <c r="C38" s="192"/>
      <c r="D38" s="244"/>
      <c r="E38" s="244"/>
      <c r="F38" s="240" t="s">
        <v>260</v>
      </c>
    </row>
    <row r="39" spans="1:6" s="175" customFormat="1" ht="58.5" customHeight="1" x14ac:dyDescent="0.2">
      <c r="A39" s="190" t="s">
        <v>590</v>
      </c>
      <c r="B39" s="193" t="s">
        <v>959</v>
      </c>
      <c r="C39" s="192"/>
      <c r="D39" s="244"/>
      <c r="E39" s="244"/>
      <c r="F39" s="240" t="s">
        <v>260</v>
      </c>
    </row>
    <row r="40" spans="1:6" ht="35.25" customHeight="1" x14ac:dyDescent="0.2">
      <c r="A40" s="190" t="s">
        <v>798</v>
      </c>
      <c r="B40" s="193" t="s">
        <v>960</v>
      </c>
      <c r="C40" s="192"/>
      <c r="D40" s="244">
        <f>E40</f>
        <v>100</v>
      </c>
      <c r="E40" s="244">
        <v>100</v>
      </c>
      <c r="F40" s="240" t="s">
        <v>260</v>
      </c>
    </row>
    <row r="41" spans="1:6" ht="24.75" customHeight="1" x14ac:dyDescent="0.2">
      <c r="A41" s="190">
        <v>1146</v>
      </c>
      <c r="B41" s="193" t="s">
        <v>961</v>
      </c>
      <c r="C41" s="192"/>
      <c r="D41" s="244"/>
      <c r="E41" s="244"/>
      <c r="F41" s="240" t="s">
        <v>260</v>
      </c>
    </row>
    <row r="42" spans="1:6" ht="49.5" customHeight="1" x14ac:dyDescent="0.2">
      <c r="A42" s="190">
        <v>1147</v>
      </c>
      <c r="B42" s="193" t="s">
        <v>962</v>
      </c>
      <c r="C42" s="192"/>
      <c r="D42" s="244">
        <f>E42</f>
        <v>300</v>
      </c>
      <c r="E42" s="244">
        <v>300</v>
      </c>
      <c r="F42" s="240" t="s">
        <v>260</v>
      </c>
    </row>
    <row r="43" spans="1:6" ht="34.5" customHeight="1" x14ac:dyDescent="0.2">
      <c r="A43" s="190">
        <v>1148</v>
      </c>
      <c r="B43" s="193" t="s">
        <v>963</v>
      </c>
      <c r="C43" s="192"/>
      <c r="D43" s="244">
        <f>E43</f>
        <v>500</v>
      </c>
      <c r="E43" s="244">
        <v>500</v>
      </c>
      <c r="F43" s="240" t="s">
        <v>260</v>
      </c>
    </row>
    <row r="44" spans="1:6" ht="48.75" customHeight="1" x14ac:dyDescent="0.2">
      <c r="A44" s="190">
        <v>1149</v>
      </c>
      <c r="B44" s="193" t="s">
        <v>964</v>
      </c>
      <c r="C44" s="192"/>
      <c r="D44" s="240"/>
      <c r="E44" s="240"/>
      <c r="F44" s="240" t="s">
        <v>260</v>
      </c>
    </row>
    <row r="45" spans="1:6" x14ac:dyDescent="0.2">
      <c r="A45" s="190">
        <v>1150</v>
      </c>
      <c r="B45" s="193" t="s">
        <v>965</v>
      </c>
      <c r="C45" s="192"/>
      <c r="D45" s="240"/>
      <c r="E45" s="240"/>
      <c r="F45" s="240" t="s">
        <v>260</v>
      </c>
    </row>
    <row r="46" spans="1:6" ht="43.5" customHeight="1" x14ac:dyDescent="0.2">
      <c r="A46" s="185">
        <v>1150</v>
      </c>
      <c r="B46" s="189" t="s">
        <v>966</v>
      </c>
      <c r="C46" s="178">
        <v>7146</v>
      </c>
      <c r="D46" s="245">
        <f>E46</f>
        <v>5000</v>
      </c>
      <c r="E46" s="245">
        <f>E48</f>
        <v>5000</v>
      </c>
      <c r="F46" s="240" t="s">
        <v>260</v>
      </c>
    </row>
    <row r="47" spans="1:6" x14ac:dyDescent="0.2">
      <c r="A47" s="184"/>
      <c r="B47" s="187" t="s">
        <v>936</v>
      </c>
      <c r="C47" s="188"/>
      <c r="D47" s="238"/>
      <c r="E47" s="238"/>
      <c r="F47" s="242"/>
    </row>
    <row r="48" spans="1:6" ht="24.75" customHeight="1" x14ac:dyDescent="0.2">
      <c r="A48" s="190" t="s">
        <v>592</v>
      </c>
      <c r="B48" s="191" t="s">
        <v>967</v>
      </c>
      <c r="C48" s="192"/>
      <c r="D48" s="246">
        <f>E48</f>
        <v>5000</v>
      </c>
      <c r="E48" s="247">
        <f>E51+E52</f>
        <v>5000</v>
      </c>
      <c r="F48" s="240" t="s">
        <v>260</v>
      </c>
    </row>
    <row r="49" spans="1:6" ht="25.5" customHeight="1" x14ac:dyDescent="0.2">
      <c r="A49" s="190"/>
      <c r="B49" s="191" t="s">
        <v>968</v>
      </c>
      <c r="C49" s="188"/>
      <c r="D49" s="238"/>
      <c r="E49" s="247"/>
      <c r="F49" s="240"/>
    </row>
    <row r="50" spans="1:6" s="175" customFormat="1" ht="22.5" customHeight="1" x14ac:dyDescent="0.2">
      <c r="A50" s="190"/>
      <c r="B50" s="191" t="s">
        <v>936</v>
      </c>
      <c r="C50" s="188"/>
      <c r="D50" s="238"/>
      <c r="E50" s="247"/>
      <c r="F50" s="240"/>
    </row>
    <row r="51" spans="1:6" ht="103.5" customHeight="1" x14ac:dyDescent="0.2">
      <c r="A51" s="190" t="s">
        <v>594</v>
      </c>
      <c r="B51" s="193" t="s">
        <v>969</v>
      </c>
      <c r="C51" s="192"/>
      <c r="D51" s="247">
        <f>E51</f>
        <v>2400</v>
      </c>
      <c r="E51" s="247">
        <v>2400</v>
      </c>
      <c r="F51" s="240" t="s">
        <v>260</v>
      </c>
    </row>
    <row r="52" spans="1:6" ht="105" customHeight="1" x14ac:dyDescent="0.2">
      <c r="A52" s="184" t="s">
        <v>595</v>
      </c>
      <c r="B52" s="193" t="s">
        <v>970</v>
      </c>
      <c r="C52" s="192"/>
      <c r="D52" s="247">
        <f>E52</f>
        <v>2600</v>
      </c>
      <c r="E52" s="247">
        <v>2600</v>
      </c>
      <c r="F52" s="240" t="s">
        <v>260</v>
      </c>
    </row>
    <row r="53" spans="1:6" ht="26.25" customHeight="1" x14ac:dyDescent="0.2">
      <c r="A53" s="185">
        <v>1160</v>
      </c>
      <c r="B53" s="189" t="s">
        <v>971</v>
      </c>
      <c r="C53" s="178">
        <v>7161</v>
      </c>
      <c r="D53" s="238"/>
      <c r="E53" s="238"/>
      <c r="F53" s="240" t="s">
        <v>260</v>
      </c>
    </row>
    <row r="54" spans="1:6" ht="20.25" customHeight="1" x14ac:dyDescent="0.2">
      <c r="A54" s="190"/>
      <c r="B54" s="191" t="s">
        <v>972</v>
      </c>
      <c r="C54" s="188"/>
      <c r="D54" s="238"/>
      <c r="E54" s="238"/>
      <c r="F54" s="240"/>
    </row>
    <row r="55" spans="1:6" ht="20.25" customHeight="1" x14ac:dyDescent="0.2">
      <c r="A55" s="184"/>
      <c r="B55" s="191" t="s">
        <v>936</v>
      </c>
      <c r="C55" s="188"/>
      <c r="D55" s="238"/>
      <c r="E55" s="238"/>
      <c r="F55" s="242"/>
    </row>
    <row r="56" spans="1:6" ht="46.5" customHeight="1" x14ac:dyDescent="0.2">
      <c r="A56" s="190" t="s">
        <v>597</v>
      </c>
      <c r="B56" s="191" t="s">
        <v>973</v>
      </c>
      <c r="C56" s="192"/>
      <c r="D56" s="242"/>
      <c r="E56" s="240"/>
      <c r="F56" s="240" t="s">
        <v>260</v>
      </c>
    </row>
    <row r="57" spans="1:6" s="175" customFormat="1" ht="20.25" customHeight="1" x14ac:dyDescent="0.2">
      <c r="A57" s="190"/>
      <c r="B57" s="191" t="s">
        <v>974</v>
      </c>
      <c r="C57" s="188"/>
      <c r="D57" s="238"/>
      <c r="E57" s="240"/>
      <c r="F57" s="240"/>
    </row>
    <row r="58" spans="1:6" ht="26.25" customHeight="1" x14ac:dyDescent="0.2">
      <c r="A58" s="195" t="s">
        <v>598</v>
      </c>
      <c r="B58" s="193" t="s">
        <v>975</v>
      </c>
      <c r="C58" s="192"/>
      <c r="D58" s="240"/>
      <c r="E58" s="240"/>
      <c r="F58" s="240" t="s">
        <v>260</v>
      </c>
    </row>
    <row r="59" spans="1:6" s="175" customFormat="1" ht="27" customHeight="1" x14ac:dyDescent="0.2">
      <c r="A59" s="195" t="s">
        <v>599</v>
      </c>
      <c r="B59" s="193" t="s">
        <v>976</v>
      </c>
      <c r="C59" s="192"/>
      <c r="D59" s="240"/>
      <c r="E59" s="240"/>
      <c r="F59" s="240" t="s">
        <v>260</v>
      </c>
    </row>
    <row r="60" spans="1:6" ht="60" customHeight="1" x14ac:dyDescent="0.2">
      <c r="A60" s="195" t="s">
        <v>600</v>
      </c>
      <c r="B60" s="193" t="s">
        <v>977</v>
      </c>
      <c r="C60" s="192"/>
      <c r="D60" s="240"/>
      <c r="E60" s="240"/>
      <c r="F60" s="240" t="s">
        <v>260</v>
      </c>
    </row>
    <row r="61" spans="1:6" ht="75.75" customHeight="1" x14ac:dyDescent="0.2">
      <c r="A61" s="195" t="s">
        <v>339</v>
      </c>
      <c r="B61" s="191" t="s">
        <v>978</v>
      </c>
      <c r="C61" s="192"/>
      <c r="D61" s="240"/>
      <c r="E61" s="240"/>
      <c r="F61" s="240" t="s">
        <v>260</v>
      </c>
    </row>
    <row r="62" spans="1:6" s="175" customFormat="1" ht="16.5" x14ac:dyDescent="0.2">
      <c r="A62" s="185">
        <v>1200</v>
      </c>
      <c r="B62" s="186" t="s">
        <v>979</v>
      </c>
      <c r="C62" s="178">
        <v>7300</v>
      </c>
      <c r="D62" s="238">
        <f>E62+F62</f>
        <v>4726787.3</v>
      </c>
      <c r="E62" s="245">
        <f>E65+E77</f>
        <v>2247857.2999999998</v>
      </c>
      <c r="F62" s="244">
        <f>F87</f>
        <v>2478930</v>
      </c>
    </row>
    <row r="63" spans="1:6" s="175" customFormat="1" ht="27" x14ac:dyDescent="0.2">
      <c r="A63" s="184"/>
      <c r="B63" s="187" t="s">
        <v>980</v>
      </c>
      <c r="C63" s="188"/>
      <c r="D63" s="238"/>
      <c r="E63" s="238"/>
      <c r="F63" s="242"/>
    </row>
    <row r="64" spans="1:6" x14ac:dyDescent="0.2">
      <c r="A64" s="184"/>
      <c r="B64" s="187" t="s">
        <v>936</v>
      </c>
      <c r="C64" s="188"/>
      <c r="D64" s="238"/>
      <c r="E64" s="238"/>
      <c r="F64" s="242"/>
    </row>
    <row r="65" spans="1:6" s="175" customFormat="1" ht="52.5" customHeight="1" x14ac:dyDescent="0.2">
      <c r="A65" s="185">
        <v>1210</v>
      </c>
      <c r="B65" s="189" t="s">
        <v>981</v>
      </c>
      <c r="C65" s="178">
        <v>7311</v>
      </c>
      <c r="D65" s="238"/>
      <c r="E65" s="238"/>
      <c r="F65" s="240" t="s">
        <v>260</v>
      </c>
    </row>
    <row r="66" spans="1:6" x14ac:dyDescent="0.2">
      <c r="A66" s="184"/>
      <c r="B66" s="187" t="s">
        <v>936</v>
      </c>
      <c r="C66" s="188"/>
      <c r="D66" s="238"/>
      <c r="E66" s="238"/>
      <c r="F66" s="242"/>
    </row>
    <row r="67" spans="1:6" s="175" customFormat="1" ht="70.5" customHeight="1" x14ac:dyDescent="0.2">
      <c r="A67" s="190" t="s">
        <v>602</v>
      </c>
      <c r="B67" s="191" t="s">
        <v>982</v>
      </c>
      <c r="C67" s="196"/>
      <c r="D67" s="242"/>
      <c r="E67" s="242"/>
      <c r="F67" s="240" t="s">
        <v>260</v>
      </c>
    </row>
    <row r="68" spans="1:6" ht="56.25" customHeight="1" x14ac:dyDescent="0.2">
      <c r="A68" s="197" t="s">
        <v>53</v>
      </c>
      <c r="B68" s="189" t="s">
        <v>983</v>
      </c>
      <c r="C68" s="198">
        <v>7312</v>
      </c>
      <c r="D68" s="242"/>
      <c r="E68" s="240" t="s">
        <v>260</v>
      </c>
      <c r="F68" s="240"/>
    </row>
    <row r="69" spans="1:6" s="175" customFormat="1" x14ac:dyDescent="0.2">
      <c r="A69" s="197"/>
      <c r="B69" s="187" t="s">
        <v>936</v>
      </c>
      <c r="C69" s="178"/>
      <c r="D69" s="242"/>
      <c r="E69" s="242"/>
      <c r="F69" s="240"/>
    </row>
    <row r="70" spans="1:6" ht="69.75" customHeight="1" x14ac:dyDescent="0.2">
      <c r="A70" s="184" t="s">
        <v>54</v>
      </c>
      <c r="B70" s="191" t="s">
        <v>984</v>
      </c>
      <c r="C70" s="196"/>
      <c r="D70" s="242"/>
      <c r="E70" s="240" t="s">
        <v>260</v>
      </c>
      <c r="F70" s="240"/>
    </row>
    <row r="71" spans="1:6" ht="42" customHeight="1" x14ac:dyDescent="0.2">
      <c r="A71" s="197" t="s">
        <v>603</v>
      </c>
      <c r="B71" s="189" t="s">
        <v>985</v>
      </c>
      <c r="C71" s="198">
        <v>7321</v>
      </c>
      <c r="D71" s="242"/>
      <c r="E71" s="240"/>
      <c r="F71" s="240" t="s">
        <v>260</v>
      </c>
    </row>
    <row r="72" spans="1:6" x14ac:dyDescent="0.2">
      <c r="A72" s="197"/>
      <c r="B72" s="187" t="s">
        <v>936</v>
      </c>
      <c r="C72" s="178"/>
      <c r="D72" s="242"/>
      <c r="E72" s="242"/>
      <c r="F72" s="240"/>
    </row>
    <row r="73" spans="1:6" ht="69" customHeight="1" x14ac:dyDescent="0.2">
      <c r="A73" s="190" t="s">
        <v>604</v>
      </c>
      <c r="B73" s="191" t="s">
        <v>986</v>
      </c>
      <c r="C73" s="196"/>
      <c r="D73" s="242"/>
      <c r="E73" s="240"/>
      <c r="F73" s="240" t="s">
        <v>260</v>
      </c>
    </row>
    <row r="74" spans="1:6" ht="51.75" customHeight="1" x14ac:dyDescent="0.2">
      <c r="A74" s="197" t="s">
        <v>605</v>
      </c>
      <c r="B74" s="189" t="s">
        <v>987</v>
      </c>
      <c r="C74" s="198">
        <v>7322</v>
      </c>
      <c r="D74" s="242"/>
      <c r="E74" s="240" t="s">
        <v>260</v>
      </c>
      <c r="F74" s="240"/>
    </row>
    <row r="75" spans="1:6" x14ac:dyDescent="0.2">
      <c r="A75" s="197"/>
      <c r="B75" s="187" t="s">
        <v>936</v>
      </c>
      <c r="C75" s="178"/>
      <c r="D75" s="242"/>
      <c r="E75" s="242"/>
      <c r="F75" s="240"/>
    </row>
    <row r="76" spans="1:6" ht="60" customHeight="1" x14ac:dyDescent="0.2">
      <c r="A76" s="190" t="s">
        <v>606</v>
      </c>
      <c r="B76" s="191" t="s">
        <v>988</v>
      </c>
      <c r="C76" s="196"/>
      <c r="D76" s="242"/>
      <c r="E76" s="240" t="s">
        <v>260</v>
      </c>
      <c r="F76" s="240"/>
    </row>
    <row r="77" spans="1:6" ht="53.25" customHeight="1" x14ac:dyDescent="0.2">
      <c r="A77" s="185">
        <v>1250</v>
      </c>
      <c r="B77" s="189" t="s">
        <v>989</v>
      </c>
      <c r="C77" s="178">
        <v>7331</v>
      </c>
      <c r="D77" s="241">
        <f>E77</f>
        <v>2247857.2999999998</v>
      </c>
      <c r="E77" s="241">
        <f>E80+E81+E85+E86+E84</f>
        <v>2247857.2999999998</v>
      </c>
      <c r="F77" s="240" t="s">
        <v>260</v>
      </c>
    </row>
    <row r="78" spans="1:6" ht="21.75" customHeight="1" x14ac:dyDescent="0.2">
      <c r="A78" s="184"/>
      <c r="B78" s="187" t="s">
        <v>990</v>
      </c>
      <c r="C78" s="188"/>
      <c r="D78" s="238"/>
      <c r="E78" s="238"/>
      <c r="F78" s="242"/>
    </row>
    <row r="79" spans="1:6" x14ac:dyDescent="0.2">
      <c r="A79" s="184"/>
      <c r="B79" s="187" t="s">
        <v>947</v>
      </c>
      <c r="C79" s="188"/>
      <c r="D79" s="238"/>
      <c r="E79" s="238"/>
      <c r="F79" s="242"/>
    </row>
    <row r="80" spans="1:6" ht="40.5" x14ac:dyDescent="0.2">
      <c r="A80" s="190" t="s">
        <v>608</v>
      </c>
      <c r="B80" s="191" t="s">
        <v>991</v>
      </c>
      <c r="C80" s="192"/>
      <c r="D80" s="243">
        <f>E80</f>
        <v>2245678.5</v>
      </c>
      <c r="E80" s="244">
        <v>2245678.5</v>
      </c>
      <c r="F80" s="240" t="s">
        <v>260</v>
      </c>
    </row>
    <row r="81" spans="1:6" ht="33.75" customHeight="1" x14ac:dyDescent="0.2">
      <c r="A81" s="190" t="s">
        <v>609</v>
      </c>
      <c r="B81" s="191" t="s">
        <v>992</v>
      </c>
      <c r="C81" s="196"/>
      <c r="D81" s="242"/>
      <c r="E81" s="240"/>
      <c r="F81" s="240" t="s">
        <v>260</v>
      </c>
    </row>
    <row r="82" spans="1:6" s="175" customFormat="1" x14ac:dyDescent="0.2">
      <c r="A82" s="190"/>
      <c r="B82" s="193" t="s">
        <v>936</v>
      </c>
      <c r="C82" s="196"/>
      <c r="D82" s="242"/>
      <c r="E82" s="240"/>
      <c r="F82" s="240"/>
    </row>
    <row r="83" spans="1:6" ht="63" customHeight="1" x14ac:dyDescent="0.2">
      <c r="A83" s="190" t="s">
        <v>610</v>
      </c>
      <c r="B83" s="194" t="s">
        <v>993</v>
      </c>
      <c r="C83" s="192"/>
      <c r="D83" s="242"/>
      <c r="E83" s="240"/>
      <c r="F83" s="240" t="s">
        <v>260</v>
      </c>
    </row>
    <row r="84" spans="1:6" ht="47.25" customHeight="1" x14ac:dyDescent="0.2">
      <c r="A84" s="190" t="s">
        <v>611</v>
      </c>
      <c r="B84" s="194" t="s">
        <v>994</v>
      </c>
      <c r="C84" s="192"/>
      <c r="D84" s="242">
        <f>E84</f>
        <v>0</v>
      </c>
      <c r="E84" s="240"/>
      <c r="F84" s="240" t="s">
        <v>260</v>
      </c>
    </row>
    <row r="85" spans="1:6" ht="48" customHeight="1" x14ac:dyDescent="0.2">
      <c r="A85" s="190" t="s">
        <v>612</v>
      </c>
      <c r="B85" s="191" t="s">
        <v>995</v>
      </c>
      <c r="C85" s="196"/>
      <c r="D85" s="243">
        <f>E85</f>
        <v>2178.8000000000002</v>
      </c>
      <c r="E85" s="244">
        <v>2178.8000000000002</v>
      </c>
      <c r="F85" s="240" t="s">
        <v>260</v>
      </c>
    </row>
    <row r="86" spans="1:6" ht="45" customHeight="1" x14ac:dyDescent="0.2">
      <c r="A86" s="190" t="s">
        <v>613</v>
      </c>
      <c r="B86" s="191" t="s">
        <v>996</v>
      </c>
      <c r="C86" s="196"/>
      <c r="D86" s="242"/>
      <c r="E86" s="240"/>
      <c r="F86" s="240" t="s">
        <v>260</v>
      </c>
    </row>
    <row r="87" spans="1:6" s="175" customFormat="1" ht="48.75" customHeight="1" x14ac:dyDescent="0.2">
      <c r="A87" s="185">
        <v>1260</v>
      </c>
      <c r="B87" s="189" t="s">
        <v>997</v>
      </c>
      <c r="C87" s="178">
        <v>7332</v>
      </c>
      <c r="D87" s="241">
        <f>D90</f>
        <v>2478930</v>
      </c>
      <c r="E87" s="244" t="s">
        <v>260</v>
      </c>
      <c r="F87" s="244">
        <f>F90</f>
        <v>2478930</v>
      </c>
    </row>
    <row r="88" spans="1:6" ht="16.5" customHeight="1" x14ac:dyDescent="0.2">
      <c r="A88" s="184"/>
      <c r="B88" s="187" t="s">
        <v>998</v>
      </c>
      <c r="C88" s="188"/>
      <c r="D88" s="241"/>
      <c r="E88" s="244"/>
      <c r="F88" s="243"/>
    </row>
    <row r="89" spans="1:6" x14ac:dyDescent="0.2">
      <c r="A89" s="184"/>
      <c r="B89" s="187" t="s">
        <v>936</v>
      </c>
      <c r="C89" s="188"/>
      <c r="D89" s="241"/>
      <c r="E89" s="243"/>
      <c r="F89" s="243"/>
    </row>
    <row r="90" spans="1:6" s="175" customFormat="1" ht="48.75" customHeight="1" x14ac:dyDescent="0.2">
      <c r="A90" s="190" t="s">
        <v>615</v>
      </c>
      <c r="B90" s="191" t="s">
        <v>999</v>
      </c>
      <c r="C90" s="196"/>
      <c r="D90" s="243">
        <f>F90</f>
        <v>2478930</v>
      </c>
      <c r="E90" s="244" t="s">
        <v>260</v>
      </c>
      <c r="F90" s="248">
        <f>1623930+555000+300000</f>
        <v>2478930</v>
      </c>
    </row>
    <row r="91" spans="1:6" ht="48.75" customHeight="1" x14ac:dyDescent="0.2">
      <c r="A91" s="190" t="s">
        <v>616</v>
      </c>
      <c r="B91" s="191" t="s">
        <v>1000</v>
      </c>
      <c r="C91" s="196"/>
      <c r="D91" s="242"/>
      <c r="E91" s="240" t="s">
        <v>260</v>
      </c>
      <c r="F91" s="240"/>
    </row>
    <row r="92" spans="1:6" ht="21" customHeight="1" x14ac:dyDescent="0.2">
      <c r="A92" s="185">
        <v>1300</v>
      </c>
      <c r="B92" s="189" t="s">
        <v>1001</v>
      </c>
      <c r="C92" s="178">
        <v>7400</v>
      </c>
      <c r="D92" s="241">
        <f>E92+F92-F142</f>
        <v>186100</v>
      </c>
      <c r="E92" s="241">
        <f>E93+E98+E101+E108+E114+E123+E128+E138</f>
        <v>186100</v>
      </c>
      <c r="F92" s="244">
        <f>F138</f>
        <v>660000</v>
      </c>
    </row>
    <row r="93" spans="1:6" ht="37.5" customHeight="1" x14ac:dyDescent="0.2">
      <c r="A93" s="184"/>
      <c r="B93" s="187" t="s">
        <v>1002</v>
      </c>
      <c r="C93" s="188"/>
      <c r="D93" s="238"/>
      <c r="E93" s="238"/>
      <c r="F93" s="242"/>
    </row>
    <row r="94" spans="1:6" x14ac:dyDescent="0.2">
      <c r="A94" s="184"/>
      <c r="B94" s="187" t="s">
        <v>936</v>
      </c>
      <c r="C94" s="188"/>
      <c r="D94" s="238"/>
      <c r="E94" s="238"/>
      <c r="F94" s="242"/>
    </row>
    <row r="95" spans="1:6" ht="25.5" customHeight="1" x14ac:dyDescent="0.2">
      <c r="A95" s="185">
        <v>1310</v>
      </c>
      <c r="B95" s="189" t="s">
        <v>1003</v>
      </c>
      <c r="C95" s="178">
        <v>7411</v>
      </c>
      <c r="D95" s="238"/>
      <c r="E95" s="240" t="s">
        <v>260</v>
      </c>
      <c r="F95" s="240"/>
    </row>
    <row r="96" spans="1:6" ht="18.75" customHeight="1" x14ac:dyDescent="0.2">
      <c r="A96" s="184"/>
      <c r="B96" s="187" t="s">
        <v>936</v>
      </c>
      <c r="C96" s="188"/>
      <c r="D96" s="238"/>
      <c r="E96" s="242"/>
      <c r="F96" s="242"/>
    </row>
    <row r="97" spans="1:6" s="175" customFormat="1" ht="49.5" customHeight="1" x14ac:dyDescent="0.2">
      <c r="A97" s="190" t="s">
        <v>617</v>
      </c>
      <c r="B97" s="191" t="s">
        <v>1004</v>
      </c>
      <c r="C97" s="196"/>
      <c r="D97" s="242"/>
      <c r="E97" s="240" t="s">
        <v>260</v>
      </c>
      <c r="F97" s="240"/>
    </row>
    <row r="98" spans="1:6" ht="21.75" customHeight="1" x14ac:dyDescent="0.2">
      <c r="A98" s="185">
        <v>1320</v>
      </c>
      <c r="B98" s="189" t="s">
        <v>1005</v>
      </c>
      <c r="C98" s="178">
        <v>7412</v>
      </c>
      <c r="D98" s="238"/>
      <c r="E98" s="238"/>
      <c r="F98" s="240" t="s">
        <v>260</v>
      </c>
    </row>
    <row r="99" spans="1:6" ht="17.25" customHeight="1" x14ac:dyDescent="0.2">
      <c r="A99" s="184"/>
      <c r="B99" s="187" t="s">
        <v>936</v>
      </c>
      <c r="C99" s="188"/>
      <c r="D99" s="238"/>
      <c r="E99" s="238"/>
      <c r="F99" s="242"/>
    </row>
    <row r="100" spans="1:6" s="175" customFormat="1" ht="48.75" customHeight="1" x14ac:dyDescent="0.2">
      <c r="A100" s="190" t="s">
        <v>619</v>
      </c>
      <c r="B100" s="191" t="s">
        <v>1006</v>
      </c>
      <c r="C100" s="196"/>
      <c r="D100" s="242"/>
      <c r="E100" s="240"/>
      <c r="F100" s="240" t="s">
        <v>260</v>
      </c>
    </row>
    <row r="101" spans="1:6" ht="21" customHeight="1" x14ac:dyDescent="0.2">
      <c r="A101" s="185">
        <v>1330</v>
      </c>
      <c r="B101" s="189" t="s">
        <v>1007</v>
      </c>
      <c r="C101" s="178">
        <v>7415</v>
      </c>
      <c r="D101" s="241">
        <f>E101</f>
        <v>58180</v>
      </c>
      <c r="E101" s="241">
        <f>E104+E105+E106+E107</f>
        <v>58180</v>
      </c>
      <c r="F101" s="240" t="s">
        <v>260</v>
      </c>
    </row>
    <row r="102" spans="1:6" s="175" customFormat="1" ht="21.75" customHeight="1" x14ac:dyDescent="0.2">
      <c r="A102" s="184"/>
      <c r="B102" s="187" t="s">
        <v>1008</v>
      </c>
      <c r="C102" s="188"/>
      <c r="D102" s="238"/>
      <c r="E102" s="238"/>
      <c r="F102" s="242"/>
    </row>
    <row r="103" spans="1:6" ht="18.75" customHeight="1" x14ac:dyDescent="0.2">
      <c r="A103" s="184"/>
      <c r="B103" s="187" t="s">
        <v>936</v>
      </c>
      <c r="C103" s="188"/>
      <c r="D103" s="238"/>
      <c r="E103" s="238"/>
      <c r="F103" s="242"/>
    </row>
    <row r="104" spans="1:6" s="175" customFormat="1" ht="32.25" customHeight="1" x14ac:dyDescent="0.2">
      <c r="A104" s="190" t="s">
        <v>622</v>
      </c>
      <c r="B104" s="191" t="s">
        <v>1009</v>
      </c>
      <c r="C104" s="196"/>
      <c r="D104" s="243">
        <f>E104</f>
        <v>44500</v>
      </c>
      <c r="E104" s="244">
        <v>44500</v>
      </c>
      <c r="F104" s="240" t="s">
        <v>260</v>
      </c>
    </row>
    <row r="105" spans="1:6" ht="39" customHeight="1" x14ac:dyDescent="0.2">
      <c r="A105" s="190" t="s">
        <v>623</v>
      </c>
      <c r="B105" s="191" t="s">
        <v>1010</v>
      </c>
      <c r="C105" s="196"/>
      <c r="D105" s="243">
        <f>E105</f>
        <v>10500</v>
      </c>
      <c r="E105" s="244">
        <v>10500</v>
      </c>
      <c r="F105" s="240" t="s">
        <v>260</v>
      </c>
    </row>
    <row r="106" spans="1:6" s="175" customFormat="1" ht="61.5" customHeight="1" x14ac:dyDescent="0.2">
      <c r="A106" s="190" t="s">
        <v>624</v>
      </c>
      <c r="B106" s="191" t="s">
        <v>1011</v>
      </c>
      <c r="C106" s="196"/>
      <c r="D106" s="243">
        <f>E106</f>
        <v>0</v>
      </c>
      <c r="E106" s="240">
        <v>0</v>
      </c>
      <c r="F106" s="240" t="s">
        <v>260</v>
      </c>
    </row>
    <row r="107" spans="1:6" ht="24" customHeight="1" x14ac:dyDescent="0.2">
      <c r="A107" s="184" t="s">
        <v>458</v>
      </c>
      <c r="B107" s="191" t="s">
        <v>1012</v>
      </c>
      <c r="C107" s="196"/>
      <c r="D107" s="243">
        <f>E107</f>
        <v>3180</v>
      </c>
      <c r="E107" s="244">
        <v>3180</v>
      </c>
      <c r="F107" s="240" t="s">
        <v>260</v>
      </c>
    </row>
    <row r="108" spans="1:6" ht="39.75" customHeight="1" x14ac:dyDescent="0.2">
      <c r="A108" s="185">
        <v>1340</v>
      </c>
      <c r="B108" s="189" t="s">
        <v>1013</v>
      </c>
      <c r="C108" s="178">
        <v>7421</v>
      </c>
      <c r="D108" s="241">
        <f>E108</f>
        <v>0</v>
      </c>
      <c r="E108" s="241">
        <f>E112</f>
        <v>0</v>
      </c>
      <c r="F108" s="240" t="s">
        <v>260</v>
      </c>
    </row>
    <row r="109" spans="1:6" s="175" customFormat="1" ht="18" customHeight="1" x14ac:dyDescent="0.2">
      <c r="A109" s="184"/>
      <c r="B109" s="187" t="s">
        <v>1014</v>
      </c>
      <c r="C109" s="188"/>
      <c r="D109" s="238"/>
      <c r="E109" s="238"/>
      <c r="F109" s="242"/>
    </row>
    <row r="110" spans="1:6" s="175" customFormat="1" x14ac:dyDescent="0.2">
      <c r="A110" s="184"/>
      <c r="B110" s="187" t="s">
        <v>936</v>
      </c>
      <c r="C110" s="188"/>
      <c r="D110" s="238"/>
      <c r="E110" s="238"/>
      <c r="F110" s="242"/>
    </row>
    <row r="111" spans="1:6" ht="81" x14ac:dyDescent="0.2">
      <c r="A111" s="190" t="s">
        <v>460</v>
      </c>
      <c r="B111" s="191" t="s">
        <v>1015</v>
      </c>
      <c r="C111" s="196"/>
      <c r="D111" s="242"/>
      <c r="E111" s="240"/>
      <c r="F111" s="240" t="s">
        <v>260</v>
      </c>
    </row>
    <row r="112" spans="1:6" ht="65.25" customHeight="1" x14ac:dyDescent="0.2">
      <c r="A112" s="190" t="s">
        <v>164</v>
      </c>
      <c r="B112" s="191" t="s">
        <v>1016</v>
      </c>
      <c r="C112" s="192"/>
      <c r="D112" s="243">
        <f>E112</f>
        <v>0</v>
      </c>
      <c r="E112" s="244"/>
      <c r="F112" s="240" t="s">
        <v>260</v>
      </c>
    </row>
    <row r="113" spans="1:6" ht="79.5" customHeight="1" x14ac:dyDescent="0.2">
      <c r="A113" s="190" t="s">
        <v>1017</v>
      </c>
      <c r="B113" s="191" t="s">
        <v>1018</v>
      </c>
      <c r="C113" s="192"/>
      <c r="D113" s="242"/>
      <c r="E113" s="240"/>
      <c r="F113" s="240" t="s">
        <v>260</v>
      </c>
    </row>
    <row r="114" spans="1:6" s="175" customFormat="1" ht="19.5" customHeight="1" x14ac:dyDescent="0.2">
      <c r="A114" s="185">
        <v>1350</v>
      </c>
      <c r="B114" s="189" t="s">
        <v>1019</v>
      </c>
      <c r="C114" s="178">
        <v>7422</v>
      </c>
      <c r="D114" s="241">
        <f>D117+D122</f>
        <v>107520</v>
      </c>
      <c r="E114" s="241">
        <f>E117+E122</f>
        <v>107520</v>
      </c>
      <c r="F114" s="240" t="s">
        <v>260</v>
      </c>
    </row>
    <row r="115" spans="1:6" s="175" customFormat="1" x14ac:dyDescent="0.2">
      <c r="A115" s="184"/>
      <c r="B115" s="187" t="s">
        <v>1020</v>
      </c>
      <c r="C115" s="188"/>
      <c r="D115" s="241"/>
      <c r="E115" s="241"/>
      <c r="F115" s="242"/>
    </row>
    <row r="116" spans="1:6" x14ac:dyDescent="0.2">
      <c r="A116" s="184"/>
      <c r="B116" s="187" t="s">
        <v>936</v>
      </c>
      <c r="C116" s="188"/>
      <c r="D116" s="241"/>
      <c r="E116" s="241"/>
      <c r="F116" s="242"/>
    </row>
    <row r="117" spans="1:6" ht="18" customHeight="1" x14ac:dyDescent="0.2">
      <c r="A117" s="190" t="s">
        <v>626</v>
      </c>
      <c r="B117" s="191" t="s">
        <v>1021</v>
      </c>
      <c r="C117" s="189"/>
      <c r="D117" s="243">
        <f>E117</f>
        <v>102520</v>
      </c>
      <c r="E117" s="244">
        <f>E118+E119+E120+E121</f>
        <v>102520</v>
      </c>
      <c r="F117" s="240" t="s">
        <v>260</v>
      </c>
    </row>
    <row r="118" spans="1:6" ht="18" customHeight="1" x14ac:dyDescent="0.2">
      <c r="A118" s="190"/>
      <c r="B118" s="191" t="s">
        <v>1022</v>
      </c>
      <c r="C118" s="189"/>
      <c r="D118" s="243">
        <f t="shared" ref="D118:D121" si="0">E118</f>
        <v>38000</v>
      </c>
      <c r="E118" s="244">
        <v>38000</v>
      </c>
      <c r="F118" s="240"/>
    </row>
    <row r="119" spans="1:6" ht="18" customHeight="1" x14ac:dyDescent="0.2">
      <c r="A119" s="190"/>
      <c r="B119" s="191" t="s">
        <v>1050</v>
      </c>
      <c r="C119" s="189"/>
      <c r="D119" s="243">
        <f t="shared" si="0"/>
        <v>52000</v>
      </c>
      <c r="E119" s="244">
        <v>52000</v>
      </c>
      <c r="F119" s="240"/>
    </row>
    <row r="120" spans="1:6" ht="18" customHeight="1" x14ac:dyDescent="0.2">
      <c r="A120" s="190"/>
      <c r="B120" s="191" t="s">
        <v>1023</v>
      </c>
      <c r="C120" s="189"/>
      <c r="D120" s="243">
        <f t="shared" si="0"/>
        <v>2520</v>
      </c>
      <c r="E120" s="244">
        <v>2520</v>
      </c>
      <c r="F120" s="240"/>
    </row>
    <row r="121" spans="1:6" ht="18" customHeight="1" x14ac:dyDescent="0.2">
      <c r="A121" s="190"/>
      <c r="B121" s="191" t="s">
        <v>1056</v>
      </c>
      <c r="C121" s="189"/>
      <c r="D121" s="243">
        <f t="shared" si="0"/>
        <v>10000</v>
      </c>
      <c r="E121" s="244">
        <v>10000</v>
      </c>
      <c r="F121" s="240"/>
    </row>
    <row r="122" spans="1:6" s="175" customFormat="1" ht="51" customHeight="1" x14ac:dyDescent="0.2">
      <c r="A122" s="190" t="s">
        <v>627</v>
      </c>
      <c r="B122" s="191" t="s">
        <v>1024</v>
      </c>
      <c r="C122" s="192"/>
      <c r="D122" s="243">
        <f>E122</f>
        <v>5000</v>
      </c>
      <c r="E122" s="244">
        <v>5000</v>
      </c>
      <c r="F122" s="240" t="s">
        <v>260</v>
      </c>
    </row>
    <row r="123" spans="1:6" ht="20.25" customHeight="1" x14ac:dyDescent="0.2">
      <c r="A123" s="185">
        <v>1360</v>
      </c>
      <c r="B123" s="189" t="s">
        <v>1025</v>
      </c>
      <c r="C123" s="178">
        <v>7431</v>
      </c>
      <c r="D123" s="241">
        <f>D124</f>
        <v>400</v>
      </c>
      <c r="E123" s="241">
        <f>E124</f>
        <v>400</v>
      </c>
      <c r="F123" s="240" t="s">
        <v>260</v>
      </c>
    </row>
    <row r="124" spans="1:6" x14ac:dyDescent="0.2">
      <c r="A124" s="184"/>
      <c r="B124" s="187" t="s">
        <v>1026</v>
      </c>
      <c r="C124" s="188"/>
      <c r="D124" s="241">
        <f>E124</f>
        <v>400</v>
      </c>
      <c r="E124" s="241">
        <f>E126+E127</f>
        <v>400</v>
      </c>
      <c r="F124" s="242"/>
    </row>
    <row r="125" spans="1:6" ht="14.25" customHeight="1" x14ac:dyDescent="0.2">
      <c r="A125" s="184"/>
      <c r="B125" s="187" t="s">
        <v>936</v>
      </c>
      <c r="C125" s="188"/>
      <c r="D125" s="238"/>
      <c r="E125" s="238"/>
      <c r="F125" s="242"/>
    </row>
    <row r="126" spans="1:6" ht="61.5" customHeight="1" x14ac:dyDescent="0.2">
      <c r="A126" s="190" t="s">
        <v>631</v>
      </c>
      <c r="B126" s="191" t="s">
        <v>1027</v>
      </c>
      <c r="C126" s="196"/>
      <c r="D126" s="243">
        <f>E126</f>
        <v>200</v>
      </c>
      <c r="E126" s="244">
        <v>200</v>
      </c>
      <c r="F126" s="240" t="s">
        <v>260</v>
      </c>
    </row>
    <row r="127" spans="1:6" ht="48.75" customHeight="1" x14ac:dyDescent="0.2">
      <c r="A127" s="190" t="s">
        <v>632</v>
      </c>
      <c r="B127" s="191" t="s">
        <v>1028</v>
      </c>
      <c r="C127" s="196"/>
      <c r="D127" s="243">
        <f>E127</f>
        <v>200</v>
      </c>
      <c r="E127" s="244">
        <v>200</v>
      </c>
      <c r="F127" s="240" t="s">
        <v>260</v>
      </c>
    </row>
    <row r="128" spans="1:6" ht="36" customHeight="1" x14ac:dyDescent="0.2">
      <c r="A128" s="185">
        <v>1370</v>
      </c>
      <c r="B128" s="189" t="s">
        <v>1029</v>
      </c>
      <c r="C128" s="178">
        <v>7441</v>
      </c>
      <c r="D128" s="242"/>
      <c r="E128" s="240"/>
      <c r="F128" s="240" t="s">
        <v>260</v>
      </c>
    </row>
    <row r="129" spans="1:6" ht="16.5" customHeight="1" x14ac:dyDescent="0.2">
      <c r="A129" s="184"/>
      <c r="B129" s="187" t="s">
        <v>1030</v>
      </c>
      <c r="C129" s="188"/>
      <c r="D129" s="238"/>
      <c r="E129" s="240"/>
      <c r="F129" s="242"/>
    </row>
    <row r="130" spans="1:6" ht="15.75" customHeight="1" x14ac:dyDescent="0.2">
      <c r="A130" s="184"/>
      <c r="B130" s="187" t="s">
        <v>936</v>
      </c>
      <c r="C130" s="188"/>
      <c r="D130" s="238"/>
      <c r="E130" s="240"/>
      <c r="F130" s="242"/>
    </row>
    <row r="131" spans="1:6" ht="125.25" customHeight="1" x14ac:dyDescent="0.2">
      <c r="A131" s="184" t="s">
        <v>635</v>
      </c>
      <c r="B131" s="191" t="s">
        <v>1031</v>
      </c>
      <c r="C131" s="196"/>
      <c r="D131" s="242"/>
      <c r="E131" s="240"/>
      <c r="F131" s="240" t="s">
        <v>260</v>
      </c>
    </row>
    <row r="132" spans="1:6" ht="123.75" customHeight="1" x14ac:dyDescent="0.2">
      <c r="A132" s="190" t="s">
        <v>465</v>
      </c>
      <c r="B132" s="191" t="s">
        <v>1031</v>
      </c>
      <c r="C132" s="196"/>
      <c r="D132" s="242"/>
      <c r="E132" s="240"/>
      <c r="F132" s="240" t="s">
        <v>260</v>
      </c>
    </row>
    <row r="133" spans="1:6" ht="42" customHeight="1" x14ac:dyDescent="0.2">
      <c r="A133" s="185">
        <v>1380</v>
      </c>
      <c r="B133" s="189" t="s">
        <v>1032</v>
      </c>
      <c r="C133" s="178">
        <v>7442</v>
      </c>
      <c r="D133" s="238"/>
      <c r="E133" s="240" t="s">
        <v>260</v>
      </c>
      <c r="F133" s="240"/>
    </row>
    <row r="134" spans="1:6" x14ac:dyDescent="0.2">
      <c r="A134" s="184"/>
      <c r="B134" s="187" t="s">
        <v>1033</v>
      </c>
      <c r="C134" s="188"/>
      <c r="D134" s="238"/>
      <c r="E134" s="242"/>
      <c r="F134" s="242"/>
    </row>
    <row r="135" spans="1:6" x14ac:dyDescent="0.2">
      <c r="A135" s="184"/>
      <c r="B135" s="187" t="s">
        <v>936</v>
      </c>
      <c r="C135" s="188"/>
      <c r="D135" s="238"/>
      <c r="E135" s="242"/>
      <c r="F135" s="242"/>
    </row>
    <row r="136" spans="1:6" ht="131.25" customHeight="1" x14ac:dyDescent="0.2">
      <c r="A136" s="190" t="s">
        <v>637</v>
      </c>
      <c r="B136" s="191" t="s">
        <v>1034</v>
      </c>
      <c r="C136" s="196"/>
      <c r="D136" s="249"/>
      <c r="E136" s="240" t="s">
        <v>260</v>
      </c>
      <c r="F136" s="250"/>
    </row>
    <row r="137" spans="1:6" ht="102" customHeight="1" x14ac:dyDescent="0.2">
      <c r="A137" s="190" t="s">
        <v>638</v>
      </c>
      <c r="B137" s="191" t="s">
        <v>1034</v>
      </c>
      <c r="C137" s="196"/>
      <c r="D137" s="249"/>
      <c r="E137" s="240" t="s">
        <v>260</v>
      </c>
      <c r="F137" s="242"/>
    </row>
    <row r="138" spans="1:6" ht="20.25" customHeight="1" x14ac:dyDescent="0.2">
      <c r="A138" s="197" t="s">
        <v>170</v>
      </c>
      <c r="B138" s="189" t="s">
        <v>1035</v>
      </c>
      <c r="C138" s="178">
        <v>7451</v>
      </c>
      <c r="D138" s="241">
        <f>E138+F138-F142</f>
        <v>20000</v>
      </c>
      <c r="E138" s="241">
        <f>E143</f>
        <v>20000</v>
      </c>
      <c r="F138" s="244">
        <f>F142</f>
        <v>660000</v>
      </c>
    </row>
    <row r="139" spans="1:6" x14ac:dyDescent="0.2">
      <c r="A139" s="190"/>
      <c r="B139" s="187" t="s">
        <v>1036</v>
      </c>
      <c r="C139" s="178"/>
      <c r="D139" s="238"/>
      <c r="E139" s="238"/>
      <c r="F139" s="242"/>
    </row>
    <row r="140" spans="1:6" x14ac:dyDescent="0.2">
      <c r="A140" s="190"/>
      <c r="B140" s="187" t="s">
        <v>936</v>
      </c>
      <c r="C140" s="178"/>
      <c r="D140" s="238"/>
      <c r="E140" s="238"/>
      <c r="F140" s="242"/>
    </row>
    <row r="141" spans="1:6" ht="38.25" customHeight="1" x14ac:dyDescent="0.2">
      <c r="A141" s="190" t="s">
        <v>171</v>
      </c>
      <c r="B141" s="191" t="s">
        <v>1037</v>
      </c>
      <c r="C141" s="196"/>
      <c r="D141" s="249"/>
      <c r="E141" s="240" t="s">
        <v>260</v>
      </c>
      <c r="F141" s="250"/>
    </row>
    <row r="142" spans="1:6" ht="37.5" customHeight="1" x14ac:dyDescent="0.2">
      <c r="A142" s="190" t="s">
        <v>172</v>
      </c>
      <c r="B142" s="191" t="s">
        <v>1038</v>
      </c>
      <c r="C142" s="196"/>
      <c r="D142" s="249"/>
      <c r="E142" s="240" t="s">
        <v>260</v>
      </c>
      <c r="F142" s="244">
        <v>660000</v>
      </c>
    </row>
    <row r="143" spans="1:6" ht="46.5" customHeight="1" x14ac:dyDescent="0.2">
      <c r="A143" s="190" t="s">
        <v>173</v>
      </c>
      <c r="B143" s="191" t="s">
        <v>1039</v>
      </c>
      <c r="C143" s="196"/>
      <c r="D143" s="251">
        <f>E143</f>
        <v>20000</v>
      </c>
      <c r="E143" s="244">
        <v>20000</v>
      </c>
      <c r="F143" s="240"/>
    </row>
    <row r="146" spans="1:5" ht="42.75" customHeight="1" x14ac:dyDescent="0.2">
      <c r="A146" s="621" t="s">
        <v>1040</v>
      </c>
      <c r="B146" s="621"/>
      <c r="C146" s="621"/>
      <c r="D146" s="621"/>
      <c r="E146" s="621"/>
    </row>
    <row r="147" spans="1:5" ht="16.5" x14ac:dyDescent="0.3">
      <c r="A147" s="199"/>
      <c r="B147" s="168"/>
      <c r="C147" s="168"/>
      <c r="D147" s="235"/>
    </row>
    <row r="148" spans="1:5" ht="15" thickBot="1" x14ac:dyDescent="0.3">
      <c r="C148" s="168"/>
      <c r="E148" s="237" t="s">
        <v>925</v>
      </c>
    </row>
    <row r="149" spans="1:5" ht="64.5" customHeight="1" thickBot="1" x14ac:dyDescent="0.3">
      <c r="A149" s="200" t="s">
        <v>1041</v>
      </c>
      <c r="B149" s="200" t="s">
        <v>927</v>
      </c>
      <c r="C149" s="201" t="s">
        <v>1042</v>
      </c>
      <c r="D149" s="252" t="s">
        <v>1043</v>
      </c>
      <c r="E149" s="253" t="s">
        <v>1044</v>
      </c>
    </row>
    <row r="150" spans="1:5" ht="15" thickBot="1" x14ac:dyDescent="0.3">
      <c r="A150" s="202" t="s">
        <v>1045</v>
      </c>
      <c r="B150" s="202"/>
      <c r="C150" s="203">
        <v>1</v>
      </c>
      <c r="D150" s="254">
        <v>2</v>
      </c>
      <c r="E150" s="255">
        <v>3</v>
      </c>
    </row>
    <row r="151" spans="1:5" ht="37.5" customHeight="1" thickBot="1" x14ac:dyDescent="0.3">
      <c r="A151" s="204">
        <v>1</v>
      </c>
      <c r="B151" s="205" t="s">
        <v>938</v>
      </c>
      <c r="C151" s="206"/>
      <c r="D151" s="256"/>
      <c r="E151" s="257"/>
    </row>
    <row r="152" spans="1:5" ht="37.5" customHeight="1" thickBot="1" x14ac:dyDescent="0.3">
      <c r="A152" s="204">
        <v>2</v>
      </c>
      <c r="B152" s="205" t="s">
        <v>1046</v>
      </c>
      <c r="C152" s="206"/>
      <c r="D152" s="256"/>
      <c r="E152" s="257"/>
    </row>
    <row r="153" spans="1:5" ht="28.5" customHeight="1" thickBot="1" x14ac:dyDescent="0.3">
      <c r="A153" s="204">
        <v>3</v>
      </c>
      <c r="B153" s="205" t="s">
        <v>942</v>
      </c>
      <c r="C153" s="206"/>
      <c r="D153" s="256"/>
      <c r="E153" s="257"/>
    </row>
    <row r="154" spans="1:5" ht="21" customHeight="1" thickBot="1" x14ac:dyDescent="0.3">
      <c r="A154" s="204">
        <v>4</v>
      </c>
      <c r="B154" s="205" t="s">
        <v>1047</v>
      </c>
      <c r="C154" s="206"/>
      <c r="D154" s="256"/>
      <c r="E154" s="258" t="s">
        <v>250</v>
      </c>
    </row>
    <row r="155" spans="1:5" ht="19.5" customHeight="1" thickBot="1" x14ac:dyDescent="0.3">
      <c r="A155" s="204">
        <v>5</v>
      </c>
      <c r="B155" s="205" t="s">
        <v>1048</v>
      </c>
      <c r="C155" s="206"/>
      <c r="D155" s="256"/>
      <c r="E155" s="258" t="s">
        <v>250</v>
      </c>
    </row>
    <row r="156" spans="1:5" ht="16.5" x14ac:dyDescent="0.3">
      <c r="A156" s="207" t="s">
        <v>1049</v>
      </c>
      <c r="B156" s="168"/>
      <c r="C156" s="168"/>
      <c r="D156" s="235"/>
    </row>
  </sheetData>
  <mergeCells count="7">
    <mergeCell ref="A146:E146"/>
    <mergeCell ref="A1:F1"/>
    <mergeCell ref="A2:F2"/>
    <mergeCell ref="A5:A6"/>
    <mergeCell ref="B5:B6"/>
    <mergeCell ref="C5:C6"/>
    <mergeCell ref="D5:D6"/>
  </mergeCells>
  <pageMargins left="0.7" right="0.7" top="0.75" bottom="0.75" header="0.3" footer="0.3"/>
  <pageSetup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17"/>
  <sheetViews>
    <sheetView topLeftCell="A149" workbookViewId="0">
      <selection activeCell="K20" sqref="K20"/>
    </sheetView>
  </sheetViews>
  <sheetFormatPr defaultRowHeight="12.75" x14ac:dyDescent="0.2"/>
  <cols>
    <col min="1" max="1" width="5.5703125" style="43" bestFit="1" customWidth="1"/>
    <col min="2" max="2" width="50.140625" style="48" customWidth="1"/>
    <col min="3" max="3" width="8.7109375" style="43" customWidth="1"/>
    <col min="4" max="4" width="11.5703125" style="49" customWidth="1"/>
    <col min="5" max="5" width="11.42578125" style="50" customWidth="1"/>
    <col min="6" max="6" width="17" style="50" customWidth="1"/>
    <col min="7" max="7" width="35.28515625" style="44" customWidth="1"/>
    <col min="8" max="8" width="10.85546875" style="44" bestFit="1" customWidth="1"/>
    <col min="9" max="16384" width="9.140625" style="44"/>
  </cols>
  <sheetData>
    <row r="1" spans="1:7" s="40" customFormat="1" ht="18" x14ac:dyDescent="0.25">
      <c r="A1" s="636" t="s">
        <v>817</v>
      </c>
      <c r="B1" s="636"/>
      <c r="C1" s="636"/>
      <c r="D1" s="636"/>
      <c r="E1" s="636"/>
      <c r="F1" s="636"/>
    </row>
    <row r="2" spans="1:7" s="41" customFormat="1" ht="15.75" x14ac:dyDescent="0.25">
      <c r="A2" s="637" t="s">
        <v>572</v>
      </c>
      <c r="B2" s="637"/>
      <c r="C2" s="637"/>
      <c r="D2" s="637"/>
      <c r="E2" s="637"/>
      <c r="F2" s="637"/>
    </row>
    <row r="3" spans="1:7" s="40" customFormat="1" x14ac:dyDescent="0.2">
      <c r="A3" s="279"/>
      <c r="B3" s="163" t="s">
        <v>920</v>
      </c>
      <c r="C3" s="286"/>
      <c r="D3" s="164"/>
      <c r="E3" s="287"/>
      <c r="F3" s="288"/>
    </row>
    <row r="4" spans="1:7" x14ac:dyDescent="0.2">
      <c r="A4" s="156"/>
      <c r="B4" s="156"/>
      <c r="C4" s="156"/>
      <c r="D4" s="155"/>
      <c r="E4" s="155"/>
      <c r="F4" s="289" t="s">
        <v>255</v>
      </c>
    </row>
    <row r="5" spans="1:7" x14ac:dyDescent="0.2">
      <c r="A5" s="635" t="s">
        <v>15</v>
      </c>
      <c r="B5" s="635" t="s">
        <v>521</v>
      </c>
      <c r="C5" s="635" t="s">
        <v>14</v>
      </c>
      <c r="D5" s="635" t="s">
        <v>25</v>
      </c>
      <c r="E5" s="290" t="s">
        <v>806</v>
      </c>
      <c r="F5" s="290"/>
    </row>
    <row r="6" spans="1:7" ht="25.5" x14ac:dyDescent="0.2">
      <c r="A6" s="635"/>
      <c r="B6" s="635"/>
      <c r="C6" s="635"/>
      <c r="D6" s="635"/>
      <c r="E6" s="291" t="s">
        <v>16</v>
      </c>
      <c r="F6" s="291" t="s">
        <v>17</v>
      </c>
    </row>
    <row r="7" spans="1:7" s="43" customFormat="1" x14ac:dyDescent="0.2">
      <c r="A7" s="292">
        <v>1</v>
      </c>
      <c r="B7" s="291">
        <v>2</v>
      </c>
      <c r="C7" s="293">
        <v>3</v>
      </c>
      <c r="D7" s="293">
        <v>4</v>
      </c>
      <c r="E7" s="293">
        <v>5</v>
      </c>
      <c r="F7" s="291">
        <v>6</v>
      </c>
    </row>
    <row r="8" spans="1:7" ht="27.75" customHeight="1" x14ac:dyDescent="0.2">
      <c r="A8" s="311" t="s">
        <v>251</v>
      </c>
      <c r="B8" s="312" t="s">
        <v>861</v>
      </c>
      <c r="C8" s="291"/>
      <c r="D8" s="626">
        <f>E8+F8-F141</f>
        <v>5396787.2999999998</v>
      </c>
      <c r="E8" s="626">
        <f>E10+E61+E95</f>
        <v>2917857.3</v>
      </c>
      <c r="F8" s="634">
        <f>F61+F95</f>
        <v>3138930</v>
      </c>
      <c r="G8" s="156"/>
    </row>
    <row r="9" spans="1:7" x14ac:dyDescent="0.2">
      <c r="A9" s="292"/>
      <c r="B9" s="292" t="s">
        <v>522</v>
      </c>
      <c r="C9" s="291"/>
      <c r="D9" s="626"/>
      <c r="E9" s="626"/>
      <c r="F9" s="634"/>
      <c r="G9" s="155"/>
    </row>
    <row r="10" spans="1:7" s="45" customFormat="1" x14ac:dyDescent="0.2">
      <c r="A10" s="313" t="s">
        <v>252</v>
      </c>
      <c r="B10" s="307" t="s">
        <v>523</v>
      </c>
      <c r="C10" s="304">
        <v>7100</v>
      </c>
      <c r="D10" s="626">
        <f>E10</f>
        <v>483900</v>
      </c>
      <c r="E10" s="626">
        <f>E13+E17+E20+E45+E52</f>
        <v>483900</v>
      </c>
      <c r="F10" s="628" t="s">
        <v>260</v>
      </c>
      <c r="G10" s="158"/>
    </row>
    <row r="11" spans="1:7" ht="25.5" x14ac:dyDescent="0.2">
      <c r="A11" s="292"/>
      <c r="B11" s="314" t="s">
        <v>573</v>
      </c>
      <c r="C11" s="305"/>
      <c r="D11" s="626"/>
      <c r="E11" s="626"/>
      <c r="F11" s="628"/>
      <c r="G11" s="155"/>
    </row>
    <row r="12" spans="1:7" x14ac:dyDescent="0.2">
      <c r="A12" s="292"/>
      <c r="B12" s="314" t="s">
        <v>525</v>
      </c>
      <c r="C12" s="305"/>
      <c r="D12" s="626"/>
      <c r="E12" s="626"/>
      <c r="F12" s="628"/>
      <c r="G12" s="155"/>
    </row>
    <row r="13" spans="1:7" s="45" customFormat="1" x14ac:dyDescent="0.2">
      <c r="A13" s="313" t="s">
        <v>46</v>
      </c>
      <c r="B13" s="307" t="s">
        <v>524</v>
      </c>
      <c r="C13" s="304">
        <v>7131</v>
      </c>
      <c r="D13" s="626">
        <f>E13</f>
        <v>207000</v>
      </c>
      <c r="E13" s="626">
        <f>E15+E16</f>
        <v>207000</v>
      </c>
      <c r="F13" s="628" t="s">
        <v>260</v>
      </c>
      <c r="G13" s="158"/>
    </row>
    <row r="14" spans="1:7" x14ac:dyDescent="0.2">
      <c r="A14" s="292"/>
      <c r="B14" s="314" t="s">
        <v>525</v>
      </c>
      <c r="C14" s="305"/>
      <c r="D14" s="626"/>
      <c r="E14" s="626"/>
      <c r="F14" s="628"/>
      <c r="G14" s="155"/>
    </row>
    <row r="15" spans="1:7" ht="38.25" x14ac:dyDescent="0.2">
      <c r="A15" s="294" t="s">
        <v>574</v>
      </c>
      <c r="B15" s="295" t="s">
        <v>526</v>
      </c>
      <c r="C15" s="293"/>
      <c r="D15" s="309">
        <f>E15</f>
        <v>1000</v>
      </c>
      <c r="E15" s="296">
        <v>1000</v>
      </c>
      <c r="F15" s="293" t="s">
        <v>260</v>
      </c>
      <c r="G15" s="155"/>
    </row>
    <row r="16" spans="1:7" ht="25.5" x14ac:dyDescent="0.2">
      <c r="A16" s="297">
        <v>1112</v>
      </c>
      <c r="B16" s="295" t="s">
        <v>527</v>
      </c>
      <c r="C16" s="293"/>
      <c r="D16" s="309">
        <f>E16</f>
        <v>206000</v>
      </c>
      <c r="E16" s="298">
        <f>'Sheet1 (2)'!E16+'Sheet1 (2)'!E17</f>
        <v>206000</v>
      </c>
      <c r="F16" s="293" t="s">
        <v>260</v>
      </c>
      <c r="G16" s="155"/>
    </row>
    <row r="17" spans="1:7" s="45" customFormat="1" x14ac:dyDescent="0.2">
      <c r="A17" s="313">
        <v>1120</v>
      </c>
      <c r="B17" s="307" t="s">
        <v>528</v>
      </c>
      <c r="C17" s="304">
        <v>7136</v>
      </c>
      <c r="D17" s="626">
        <f>E17</f>
        <v>259500</v>
      </c>
      <c r="E17" s="626">
        <f>E19</f>
        <v>259500</v>
      </c>
      <c r="F17" s="628" t="s">
        <v>260</v>
      </c>
      <c r="G17" s="158"/>
    </row>
    <row r="18" spans="1:7" x14ac:dyDescent="0.2">
      <c r="A18" s="292"/>
      <c r="B18" s="314" t="s">
        <v>525</v>
      </c>
      <c r="C18" s="305"/>
      <c r="D18" s="626"/>
      <c r="E18" s="626"/>
      <c r="F18" s="628"/>
      <c r="G18" s="155"/>
    </row>
    <row r="19" spans="1:7" ht="21.75" customHeight="1" x14ac:dyDescent="0.2">
      <c r="A19" s="294" t="s">
        <v>575</v>
      </c>
      <c r="B19" s="295" t="s">
        <v>529</v>
      </c>
      <c r="C19" s="293"/>
      <c r="D19" s="309">
        <f>E19</f>
        <v>259500</v>
      </c>
      <c r="E19" s="298">
        <f>'Sheet1 (2)'!E20</f>
        <v>259500</v>
      </c>
      <c r="F19" s="293" t="s">
        <v>260</v>
      </c>
      <c r="G19" s="156"/>
    </row>
    <row r="20" spans="1:7" s="45" customFormat="1" ht="38.25" x14ac:dyDescent="0.2">
      <c r="A20" s="313" t="s">
        <v>49</v>
      </c>
      <c r="B20" s="307" t="s">
        <v>530</v>
      </c>
      <c r="C20" s="304">
        <v>7145</v>
      </c>
      <c r="D20" s="633">
        <f>E20</f>
        <v>12400</v>
      </c>
      <c r="E20" s="633">
        <f>'Sheet1 (2)'!E23</f>
        <v>12400</v>
      </c>
      <c r="F20" s="628" t="s">
        <v>260</v>
      </c>
    </row>
    <row r="21" spans="1:7" x14ac:dyDescent="0.2">
      <c r="A21" s="292"/>
      <c r="B21" s="314" t="s">
        <v>525</v>
      </c>
      <c r="C21" s="305"/>
      <c r="D21" s="633"/>
      <c r="E21" s="633"/>
      <c r="F21" s="628"/>
    </row>
    <row r="22" spans="1:7" x14ac:dyDescent="0.2">
      <c r="A22" s="294" t="s">
        <v>576</v>
      </c>
      <c r="B22" s="295" t="s">
        <v>531</v>
      </c>
      <c r="C22" s="293">
        <v>71452</v>
      </c>
      <c r="D22" s="632">
        <f>E22</f>
        <v>0</v>
      </c>
      <c r="E22" s="632">
        <f>E25+E29+E30+E31+E32+E33+E34+E35+E36+E37+E38+E39+E40+E41+E42+E43+E44</f>
        <v>0</v>
      </c>
      <c r="F22" s="630" t="s">
        <v>260</v>
      </c>
    </row>
    <row r="23" spans="1:7" ht="51" x14ac:dyDescent="0.2">
      <c r="A23" s="294"/>
      <c r="B23" s="295" t="s">
        <v>907</v>
      </c>
      <c r="C23" s="305"/>
      <c r="D23" s="632"/>
      <c r="E23" s="632"/>
      <c r="F23" s="630"/>
    </row>
    <row r="24" spans="1:7" x14ac:dyDescent="0.2">
      <c r="A24" s="294"/>
      <c r="B24" s="295" t="s">
        <v>525</v>
      </c>
      <c r="C24" s="305"/>
      <c r="D24" s="632"/>
      <c r="E24" s="632"/>
      <c r="F24" s="630"/>
    </row>
    <row r="25" spans="1:7" ht="51" x14ac:dyDescent="0.2">
      <c r="A25" s="294" t="s">
        <v>577</v>
      </c>
      <c r="B25" s="300" t="s">
        <v>578</v>
      </c>
      <c r="C25" s="293"/>
      <c r="D25" s="632">
        <f>E25</f>
        <v>0</v>
      </c>
      <c r="E25" s="632"/>
      <c r="F25" s="630" t="s">
        <v>260</v>
      </c>
    </row>
    <row r="26" spans="1:7" x14ac:dyDescent="0.2">
      <c r="A26" s="305"/>
      <c r="B26" s="300" t="s">
        <v>807</v>
      </c>
      <c r="C26" s="305"/>
      <c r="D26" s="632"/>
      <c r="E26" s="632"/>
      <c r="F26" s="630"/>
    </row>
    <row r="27" spans="1:7" ht="14.25" x14ac:dyDescent="0.2">
      <c r="A27" s="294" t="s">
        <v>579</v>
      </c>
      <c r="B27" s="299" t="s">
        <v>532</v>
      </c>
      <c r="C27" s="293"/>
      <c r="D27" s="309">
        <f t="shared" ref="D27:D45" si="0">E27</f>
        <v>0</v>
      </c>
      <c r="E27" s="298"/>
      <c r="F27" s="293" t="s">
        <v>260</v>
      </c>
      <c r="G27" s="46"/>
    </row>
    <row r="28" spans="1:7" ht="14.25" x14ac:dyDescent="0.2">
      <c r="A28" s="294" t="s">
        <v>580</v>
      </c>
      <c r="B28" s="299" t="s">
        <v>533</v>
      </c>
      <c r="C28" s="293"/>
      <c r="D28" s="309">
        <f t="shared" si="0"/>
        <v>0</v>
      </c>
      <c r="E28" s="298"/>
      <c r="F28" s="293" t="s">
        <v>260</v>
      </c>
      <c r="G28" s="46"/>
    </row>
    <row r="29" spans="1:7" ht="89.25" x14ac:dyDescent="0.2">
      <c r="A29" s="294" t="s">
        <v>581</v>
      </c>
      <c r="B29" s="300" t="s">
        <v>535</v>
      </c>
      <c r="C29" s="293"/>
      <c r="D29" s="308">
        <f t="shared" si="0"/>
        <v>0</v>
      </c>
      <c r="E29" s="293"/>
      <c r="F29" s="293" t="s">
        <v>260</v>
      </c>
    </row>
    <row r="30" spans="1:7" ht="38.25" x14ac:dyDescent="0.2">
      <c r="A30" s="292" t="s">
        <v>582</v>
      </c>
      <c r="B30" s="300" t="s">
        <v>536</v>
      </c>
      <c r="C30" s="293"/>
      <c r="D30" s="309">
        <f t="shared" si="0"/>
        <v>0</v>
      </c>
      <c r="E30" s="298"/>
      <c r="F30" s="293" t="s">
        <v>260</v>
      </c>
    </row>
    <row r="31" spans="1:7" ht="63.75" x14ac:dyDescent="0.2">
      <c r="A31" s="294" t="s">
        <v>583</v>
      </c>
      <c r="B31" s="300" t="s">
        <v>153</v>
      </c>
      <c r="C31" s="293"/>
      <c r="D31" s="309">
        <f t="shared" si="0"/>
        <v>0</v>
      </c>
      <c r="E31" s="298"/>
      <c r="F31" s="293" t="s">
        <v>260</v>
      </c>
    </row>
    <row r="32" spans="1:7" ht="25.5" x14ac:dyDescent="0.2">
      <c r="A32" s="294" t="s">
        <v>584</v>
      </c>
      <c r="B32" s="300" t="s">
        <v>537</v>
      </c>
      <c r="C32" s="293"/>
      <c r="D32" s="308">
        <f t="shared" si="0"/>
        <v>0</v>
      </c>
      <c r="E32" s="293"/>
      <c r="F32" s="293" t="s">
        <v>260</v>
      </c>
    </row>
    <row r="33" spans="1:6" ht="63.75" x14ac:dyDescent="0.2">
      <c r="A33" s="294" t="s">
        <v>585</v>
      </c>
      <c r="B33" s="300" t="s">
        <v>154</v>
      </c>
      <c r="C33" s="293"/>
      <c r="D33" s="309">
        <f t="shared" si="0"/>
        <v>0</v>
      </c>
      <c r="E33" s="301"/>
      <c r="F33" s="293" t="s">
        <v>260</v>
      </c>
    </row>
    <row r="34" spans="1:6" ht="63.75" x14ac:dyDescent="0.2">
      <c r="A34" s="294" t="s">
        <v>586</v>
      </c>
      <c r="B34" s="300" t="s">
        <v>155</v>
      </c>
      <c r="C34" s="293"/>
      <c r="D34" s="308">
        <f t="shared" si="0"/>
        <v>0</v>
      </c>
      <c r="E34" s="293"/>
      <c r="F34" s="293" t="s">
        <v>260</v>
      </c>
    </row>
    <row r="35" spans="1:6" ht="51" x14ac:dyDescent="0.2">
      <c r="A35" s="294" t="s">
        <v>587</v>
      </c>
      <c r="B35" s="300" t="s">
        <v>156</v>
      </c>
      <c r="C35" s="293"/>
      <c r="D35" s="308">
        <f t="shared" si="0"/>
        <v>0</v>
      </c>
      <c r="E35" s="293"/>
      <c r="F35" s="293" t="s">
        <v>260</v>
      </c>
    </row>
    <row r="36" spans="1:6" ht="25.5" x14ac:dyDescent="0.2">
      <c r="A36" s="294" t="s">
        <v>588</v>
      </c>
      <c r="B36" s="300" t="s">
        <v>157</v>
      </c>
      <c r="C36" s="293"/>
      <c r="D36" s="309">
        <f t="shared" si="0"/>
        <v>0</v>
      </c>
      <c r="E36" s="298"/>
      <c r="F36" s="293" t="s">
        <v>260</v>
      </c>
    </row>
    <row r="37" spans="1:6" ht="25.5" x14ac:dyDescent="0.2">
      <c r="A37" s="294" t="s">
        <v>589</v>
      </c>
      <c r="B37" s="300" t="s">
        <v>158</v>
      </c>
      <c r="C37" s="293"/>
      <c r="D37" s="308">
        <f t="shared" si="0"/>
        <v>0</v>
      </c>
      <c r="E37" s="293"/>
      <c r="F37" s="293" t="s">
        <v>260</v>
      </c>
    </row>
    <row r="38" spans="1:6" ht="63.75" x14ac:dyDescent="0.2">
      <c r="A38" s="294" t="s">
        <v>590</v>
      </c>
      <c r="B38" s="300" t="s">
        <v>159</v>
      </c>
      <c r="C38" s="293"/>
      <c r="D38" s="309">
        <f t="shared" si="0"/>
        <v>0</v>
      </c>
      <c r="E38" s="298"/>
      <c r="F38" s="293" t="s">
        <v>260</v>
      </c>
    </row>
    <row r="39" spans="1:6" ht="38.25" x14ac:dyDescent="0.2">
      <c r="A39" s="294" t="s">
        <v>798</v>
      </c>
      <c r="B39" s="300" t="s">
        <v>160</v>
      </c>
      <c r="C39" s="293"/>
      <c r="D39" s="309">
        <f t="shared" si="0"/>
        <v>0</v>
      </c>
      <c r="E39" s="298"/>
      <c r="F39" s="293" t="s">
        <v>260</v>
      </c>
    </row>
    <row r="40" spans="1:6" x14ac:dyDescent="0.2">
      <c r="A40" s="292" t="s">
        <v>911</v>
      </c>
      <c r="B40" s="300" t="s">
        <v>912</v>
      </c>
      <c r="C40" s="293"/>
      <c r="D40" s="309"/>
      <c r="E40" s="298"/>
      <c r="F40" s="293"/>
    </row>
    <row r="41" spans="1:6" ht="38.25" x14ac:dyDescent="0.2">
      <c r="A41" s="292" t="s">
        <v>913</v>
      </c>
      <c r="B41" s="300" t="s">
        <v>914</v>
      </c>
      <c r="C41" s="293"/>
      <c r="D41" s="309">
        <f>E41</f>
        <v>0</v>
      </c>
      <c r="E41" s="298"/>
      <c r="F41" s="293"/>
    </row>
    <row r="42" spans="1:6" ht="25.5" x14ac:dyDescent="0.2">
      <c r="A42" s="292" t="s">
        <v>915</v>
      </c>
      <c r="B42" s="300" t="s">
        <v>916</v>
      </c>
      <c r="C42" s="293"/>
      <c r="D42" s="309">
        <f>E42</f>
        <v>0</v>
      </c>
      <c r="E42" s="298"/>
      <c r="F42" s="293"/>
    </row>
    <row r="43" spans="1:6" ht="38.25" x14ac:dyDescent="0.2">
      <c r="A43" s="292" t="s">
        <v>918</v>
      </c>
      <c r="B43" s="300" t="s">
        <v>917</v>
      </c>
      <c r="C43" s="293"/>
      <c r="D43" s="309"/>
      <c r="E43" s="298"/>
      <c r="F43" s="293"/>
    </row>
    <row r="44" spans="1:6" x14ac:dyDescent="0.2">
      <c r="A44" s="292" t="s">
        <v>591</v>
      </c>
      <c r="B44" s="300" t="s">
        <v>919</v>
      </c>
      <c r="C44" s="293"/>
      <c r="D44" s="309"/>
      <c r="E44" s="298"/>
      <c r="F44" s="293"/>
    </row>
    <row r="45" spans="1:6" s="45" customFormat="1" ht="38.25" x14ac:dyDescent="0.2">
      <c r="A45" s="313" t="s">
        <v>591</v>
      </c>
      <c r="B45" s="307" t="s">
        <v>538</v>
      </c>
      <c r="C45" s="304">
        <v>7146</v>
      </c>
      <c r="D45" s="626">
        <f t="shared" si="0"/>
        <v>5000</v>
      </c>
      <c r="E45" s="626">
        <f>E47</f>
        <v>5000</v>
      </c>
      <c r="F45" s="628" t="s">
        <v>260</v>
      </c>
    </row>
    <row r="46" spans="1:6" x14ac:dyDescent="0.2">
      <c r="A46" s="292"/>
      <c r="B46" s="314" t="s">
        <v>525</v>
      </c>
      <c r="C46" s="305"/>
      <c r="D46" s="626"/>
      <c r="E46" s="626"/>
      <c r="F46" s="628"/>
    </row>
    <row r="47" spans="1:6" x14ac:dyDescent="0.2">
      <c r="A47" s="294" t="s">
        <v>592</v>
      </c>
      <c r="B47" s="295" t="s">
        <v>539</v>
      </c>
      <c r="C47" s="293"/>
      <c r="D47" s="632">
        <f>E47</f>
        <v>5000</v>
      </c>
      <c r="E47" s="632">
        <f>E50+E51</f>
        <v>5000</v>
      </c>
      <c r="F47" s="630" t="s">
        <v>260</v>
      </c>
    </row>
    <row r="48" spans="1:6" x14ac:dyDescent="0.2">
      <c r="A48" s="294"/>
      <c r="B48" s="295" t="s">
        <v>593</v>
      </c>
      <c r="C48" s="305"/>
      <c r="D48" s="632"/>
      <c r="E48" s="632"/>
      <c r="F48" s="630"/>
    </row>
    <row r="49" spans="1:7" x14ac:dyDescent="0.2">
      <c r="A49" s="294"/>
      <c r="B49" s="295" t="s">
        <v>525</v>
      </c>
      <c r="C49" s="305"/>
      <c r="D49" s="632"/>
      <c r="E49" s="632"/>
      <c r="F49" s="630"/>
    </row>
    <row r="50" spans="1:7" ht="89.25" x14ac:dyDescent="0.2">
      <c r="A50" s="294" t="s">
        <v>594</v>
      </c>
      <c r="B50" s="300" t="s">
        <v>540</v>
      </c>
      <c r="C50" s="293"/>
      <c r="D50" s="309">
        <f>E50</f>
        <v>2400</v>
      </c>
      <c r="E50" s="301">
        <v>2400</v>
      </c>
      <c r="F50" s="293" t="s">
        <v>260</v>
      </c>
    </row>
    <row r="51" spans="1:7" ht="89.25" x14ac:dyDescent="0.2">
      <c r="A51" s="292" t="s">
        <v>595</v>
      </c>
      <c r="B51" s="300" t="s">
        <v>541</v>
      </c>
      <c r="C51" s="293"/>
      <c r="D51" s="309">
        <f>E51</f>
        <v>2600</v>
      </c>
      <c r="E51" s="301">
        <v>2600</v>
      </c>
      <c r="F51" s="293" t="s">
        <v>260</v>
      </c>
    </row>
    <row r="52" spans="1:7" s="45" customFormat="1" x14ac:dyDescent="0.2">
      <c r="A52" s="313" t="s">
        <v>596</v>
      </c>
      <c r="B52" s="307" t="s">
        <v>542</v>
      </c>
      <c r="C52" s="304">
        <v>7161</v>
      </c>
      <c r="D52" s="627">
        <f>E52</f>
        <v>0</v>
      </c>
      <c r="E52" s="627">
        <f>E55+E60</f>
        <v>0</v>
      </c>
      <c r="F52" s="628" t="s">
        <v>260</v>
      </c>
    </row>
    <row r="53" spans="1:7" x14ac:dyDescent="0.2">
      <c r="A53" s="294"/>
      <c r="B53" s="295" t="s">
        <v>340</v>
      </c>
      <c r="C53" s="305"/>
      <c r="D53" s="627"/>
      <c r="E53" s="627"/>
      <c r="F53" s="628"/>
    </row>
    <row r="54" spans="1:7" x14ac:dyDescent="0.2">
      <c r="A54" s="292"/>
      <c r="B54" s="314" t="s">
        <v>525</v>
      </c>
      <c r="C54" s="305"/>
      <c r="D54" s="627"/>
      <c r="E54" s="627"/>
      <c r="F54" s="628"/>
    </row>
    <row r="55" spans="1:7" ht="51" x14ac:dyDescent="0.2">
      <c r="A55" s="294" t="s">
        <v>597</v>
      </c>
      <c r="B55" s="295" t="s">
        <v>461</v>
      </c>
      <c r="C55" s="293"/>
      <c r="D55" s="629">
        <f>E55</f>
        <v>0</v>
      </c>
      <c r="E55" s="629">
        <f>E57+E58+E59</f>
        <v>0</v>
      </c>
      <c r="F55" s="630" t="s">
        <v>260</v>
      </c>
    </row>
    <row r="56" spans="1:7" x14ac:dyDescent="0.2">
      <c r="A56" s="294"/>
      <c r="B56" s="295" t="s">
        <v>807</v>
      </c>
      <c r="C56" s="305"/>
      <c r="D56" s="629"/>
      <c r="E56" s="629"/>
      <c r="F56" s="630"/>
    </row>
    <row r="57" spans="1:7" ht="16.5" customHeight="1" x14ac:dyDescent="0.2">
      <c r="A57" s="302" t="s">
        <v>598</v>
      </c>
      <c r="B57" s="300" t="s">
        <v>543</v>
      </c>
      <c r="C57" s="293"/>
      <c r="D57" s="308">
        <f>E57</f>
        <v>0</v>
      </c>
      <c r="E57" s="293"/>
      <c r="F57" s="293" t="s">
        <v>260</v>
      </c>
    </row>
    <row r="58" spans="1:7" ht="15.75" customHeight="1" x14ac:dyDescent="0.2">
      <c r="A58" s="302" t="s">
        <v>599</v>
      </c>
      <c r="B58" s="300" t="s">
        <v>544</v>
      </c>
      <c r="C58" s="293"/>
      <c r="D58" s="308">
        <f>E58</f>
        <v>0</v>
      </c>
      <c r="E58" s="293"/>
      <c r="F58" s="293" t="s">
        <v>260</v>
      </c>
    </row>
    <row r="59" spans="1:7" ht="25.5" x14ac:dyDescent="0.2">
      <c r="A59" s="302" t="s">
        <v>600</v>
      </c>
      <c r="B59" s="300" t="s">
        <v>161</v>
      </c>
      <c r="C59" s="293"/>
      <c r="D59" s="308">
        <f>E59</f>
        <v>0</v>
      </c>
      <c r="E59" s="293"/>
      <c r="F59" s="293" t="s">
        <v>260</v>
      </c>
    </row>
    <row r="60" spans="1:7" ht="66.75" customHeight="1" x14ac:dyDescent="0.15">
      <c r="A60" s="302" t="s">
        <v>339</v>
      </c>
      <c r="B60" s="295" t="s">
        <v>686</v>
      </c>
      <c r="C60" s="293"/>
      <c r="D60" s="308">
        <f>E60</f>
        <v>0</v>
      </c>
      <c r="E60" s="293"/>
      <c r="F60" s="293" t="s">
        <v>260</v>
      </c>
      <c r="G60" s="47"/>
    </row>
    <row r="61" spans="1:7" s="45" customFormat="1" ht="18" customHeight="1" x14ac:dyDescent="0.2">
      <c r="A61" s="313" t="s">
        <v>253</v>
      </c>
      <c r="B61" s="307" t="s">
        <v>545</v>
      </c>
      <c r="C61" s="304">
        <v>7300</v>
      </c>
      <c r="D61" s="626">
        <f>E61+F61</f>
        <v>4726787.3</v>
      </c>
      <c r="E61" s="626">
        <f>E64+E70+E76</f>
        <v>2247857.2999999998</v>
      </c>
      <c r="F61" s="631">
        <f>F67+F73+F88</f>
        <v>2478930</v>
      </c>
    </row>
    <row r="62" spans="1:7" ht="25.5" x14ac:dyDescent="0.2">
      <c r="A62" s="292"/>
      <c r="B62" s="314" t="s">
        <v>601</v>
      </c>
      <c r="C62" s="305"/>
      <c r="D62" s="626"/>
      <c r="E62" s="626"/>
      <c r="F62" s="631"/>
    </row>
    <row r="63" spans="1:7" x14ac:dyDescent="0.2">
      <c r="A63" s="292"/>
      <c r="B63" s="314" t="s">
        <v>525</v>
      </c>
      <c r="C63" s="305"/>
      <c r="D63" s="626"/>
      <c r="E63" s="626"/>
      <c r="F63" s="631"/>
    </row>
    <row r="64" spans="1:7" s="45" customFormat="1" ht="38.25" x14ac:dyDescent="0.2">
      <c r="A64" s="313" t="s">
        <v>52</v>
      </c>
      <c r="B64" s="307" t="s">
        <v>546</v>
      </c>
      <c r="C64" s="304">
        <v>7311</v>
      </c>
      <c r="D64" s="626">
        <f>E64</f>
        <v>0</v>
      </c>
      <c r="E64" s="626">
        <f>E66</f>
        <v>0</v>
      </c>
      <c r="F64" s="628" t="s">
        <v>260</v>
      </c>
    </row>
    <row r="65" spans="1:7" x14ac:dyDescent="0.2">
      <c r="A65" s="292"/>
      <c r="B65" s="314" t="s">
        <v>525</v>
      </c>
      <c r="C65" s="305"/>
      <c r="D65" s="626"/>
      <c r="E65" s="626"/>
      <c r="F65" s="628"/>
    </row>
    <row r="66" spans="1:7" ht="63.75" x14ac:dyDescent="0.2">
      <c r="A66" s="294" t="s">
        <v>602</v>
      </c>
      <c r="B66" s="295" t="s">
        <v>789</v>
      </c>
      <c r="C66" s="303"/>
      <c r="D66" s="309">
        <f>E66</f>
        <v>0</v>
      </c>
      <c r="E66" s="301"/>
      <c r="F66" s="293" t="s">
        <v>260</v>
      </c>
    </row>
    <row r="67" spans="1:7" s="45" customFormat="1" ht="38.25" x14ac:dyDescent="0.2">
      <c r="A67" s="316" t="s">
        <v>53</v>
      </c>
      <c r="B67" s="307" t="s">
        <v>547</v>
      </c>
      <c r="C67" s="317">
        <v>7312</v>
      </c>
      <c r="D67" s="627">
        <f>F67</f>
        <v>0</v>
      </c>
      <c r="E67" s="628" t="s">
        <v>260</v>
      </c>
      <c r="F67" s="627">
        <f>F69</f>
        <v>0</v>
      </c>
    </row>
    <row r="68" spans="1:7" s="45" customFormat="1" x14ac:dyDescent="0.2">
      <c r="A68" s="316"/>
      <c r="B68" s="314" t="s">
        <v>525</v>
      </c>
      <c r="C68" s="304"/>
      <c r="D68" s="627"/>
      <c r="E68" s="628"/>
      <c r="F68" s="627"/>
    </row>
    <row r="69" spans="1:7" ht="63.75" x14ac:dyDescent="0.2">
      <c r="A69" s="292" t="s">
        <v>54</v>
      </c>
      <c r="B69" s="295" t="s">
        <v>790</v>
      </c>
      <c r="C69" s="303"/>
      <c r="D69" s="308">
        <f>F69</f>
        <v>0</v>
      </c>
      <c r="E69" s="293" t="s">
        <v>260</v>
      </c>
      <c r="F69" s="293"/>
    </row>
    <row r="70" spans="1:7" s="45" customFormat="1" ht="38.25" x14ac:dyDescent="0.2">
      <c r="A70" s="316" t="s">
        <v>603</v>
      </c>
      <c r="B70" s="307" t="s">
        <v>548</v>
      </c>
      <c r="C70" s="317">
        <v>7321</v>
      </c>
      <c r="D70" s="629">
        <f>E70</f>
        <v>0</v>
      </c>
      <c r="E70" s="629">
        <f>E72</f>
        <v>0</v>
      </c>
      <c r="F70" s="628" t="s">
        <v>260</v>
      </c>
    </row>
    <row r="71" spans="1:7" s="45" customFormat="1" x14ac:dyDescent="0.2">
      <c r="A71" s="316"/>
      <c r="B71" s="314" t="s">
        <v>525</v>
      </c>
      <c r="C71" s="304"/>
      <c r="D71" s="629"/>
      <c r="E71" s="629"/>
      <c r="F71" s="628"/>
    </row>
    <row r="72" spans="1:7" ht="51" x14ac:dyDescent="0.2">
      <c r="A72" s="294" t="s">
        <v>604</v>
      </c>
      <c r="B72" s="295" t="s">
        <v>549</v>
      </c>
      <c r="C72" s="303"/>
      <c r="D72" s="308">
        <f>E72</f>
        <v>0</v>
      </c>
      <c r="E72" s="308"/>
      <c r="F72" s="293" t="s">
        <v>260</v>
      </c>
    </row>
    <row r="73" spans="1:7" s="45" customFormat="1" ht="38.25" x14ac:dyDescent="0.2">
      <c r="A73" s="316" t="s">
        <v>605</v>
      </c>
      <c r="B73" s="307" t="s">
        <v>551</v>
      </c>
      <c r="C73" s="317">
        <v>7322</v>
      </c>
      <c r="D73" s="629">
        <f>F73</f>
        <v>0</v>
      </c>
      <c r="E73" s="628" t="s">
        <v>260</v>
      </c>
      <c r="F73" s="629">
        <f>F75</f>
        <v>0</v>
      </c>
    </row>
    <row r="74" spans="1:7" s="45" customFormat="1" x14ac:dyDescent="0.2">
      <c r="A74" s="316"/>
      <c r="B74" s="314" t="s">
        <v>525</v>
      </c>
      <c r="C74" s="304"/>
      <c r="D74" s="629"/>
      <c r="E74" s="628"/>
      <c r="F74" s="629"/>
    </row>
    <row r="75" spans="1:7" ht="51" x14ac:dyDescent="0.2">
      <c r="A75" s="294" t="s">
        <v>606</v>
      </c>
      <c r="B75" s="295" t="s">
        <v>552</v>
      </c>
      <c r="C75" s="303"/>
      <c r="D75" s="308">
        <f>F75</f>
        <v>0</v>
      </c>
      <c r="E75" s="293" t="s">
        <v>260</v>
      </c>
      <c r="F75" s="308"/>
    </row>
    <row r="76" spans="1:7" s="45" customFormat="1" ht="38.25" x14ac:dyDescent="0.2">
      <c r="A76" s="313" t="s">
        <v>607</v>
      </c>
      <c r="B76" s="307" t="s">
        <v>553</v>
      </c>
      <c r="C76" s="304">
        <v>7331</v>
      </c>
      <c r="D76" s="632">
        <f>E76</f>
        <v>2247857.2999999998</v>
      </c>
      <c r="E76" s="632">
        <f>E79+E80+E84+E85</f>
        <v>2247857.2999999998</v>
      </c>
      <c r="F76" s="628" t="s">
        <v>260</v>
      </c>
    </row>
    <row r="77" spans="1:7" x14ac:dyDescent="0.2">
      <c r="A77" s="292"/>
      <c r="B77" s="314" t="s">
        <v>788</v>
      </c>
      <c r="C77" s="305"/>
      <c r="D77" s="632"/>
      <c r="E77" s="632"/>
      <c r="F77" s="628"/>
    </row>
    <row r="78" spans="1:7" x14ac:dyDescent="0.2">
      <c r="A78" s="292"/>
      <c r="B78" s="314" t="s">
        <v>807</v>
      </c>
      <c r="C78" s="305"/>
      <c r="D78" s="632"/>
      <c r="E78" s="632"/>
      <c r="F78" s="628"/>
      <c r="G78" s="155"/>
    </row>
    <row r="79" spans="1:7" ht="38.25" x14ac:dyDescent="0.2">
      <c r="A79" s="294" t="s">
        <v>608</v>
      </c>
      <c r="B79" s="295" t="s">
        <v>554</v>
      </c>
      <c r="C79" s="293"/>
      <c r="D79" s="309">
        <f>E79</f>
        <v>2245678.5</v>
      </c>
      <c r="E79" s="309">
        <f>'Sheet1 (2)'!E80</f>
        <v>2245678.5</v>
      </c>
      <c r="F79" s="293" t="s">
        <v>260</v>
      </c>
      <c r="G79" s="156"/>
    </row>
    <row r="80" spans="1:7" ht="25.5" x14ac:dyDescent="0.2">
      <c r="A80" s="294" t="s">
        <v>609</v>
      </c>
      <c r="B80" s="295" t="s">
        <v>162</v>
      </c>
      <c r="C80" s="303"/>
      <c r="D80" s="632">
        <f>E80</f>
        <v>0</v>
      </c>
      <c r="E80" s="632">
        <f>E82+E83</f>
        <v>0</v>
      </c>
      <c r="F80" s="630" t="s">
        <v>260</v>
      </c>
      <c r="G80" s="156"/>
    </row>
    <row r="81" spans="1:8" x14ac:dyDescent="0.2">
      <c r="A81" s="294"/>
      <c r="B81" s="300" t="s">
        <v>525</v>
      </c>
      <c r="C81" s="303"/>
      <c r="D81" s="632"/>
      <c r="E81" s="632"/>
      <c r="F81" s="630"/>
      <c r="G81" s="156"/>
    </row>
    <row r="82" spans="1:8" ht="51" x14ac:dyDescent="0.2">
      <c r="A82" s="294" t="s">
        <v>610</v>
      </c>
      <c r="B82" s="299" t="s">
        <v>555</v>
      </c>
      <c r="C82" s="293"/>
      <c r="D82" s="308">
        <f>E82</f>
        <v>0</v>
      </c>
      <c r="E82" s="293"/>
      <c r="F82" s="293" t="s">
        <v>260</v>
      </c>
      <c r="G82" s="156"/>
    </row>
    <row r="83" spans="1:8" x14ac:dyDescent="0.2">
      <c r="A83" s="294" t="s">
        <v>611</v>
      </c>
      <c r="B83" s="299" t="s">
        <v>791</v>
      </c>
      <c r="C83" s="293"/>
      <c r="D83" s="309">
        <f>E83</f>
        <v>0</v>
      </c>
      <c r="E83" s="293"/>
      <c r="F83" s="293" t="s">
        <v>260</v>
      </c>
      <c r="G83" s="157"/>
    </row>
    <row r="84" spans="1:8" ht="25.5" x14ac:dyDescent="0.2">
      <c r="A84" s="294" t="s">
        <v>612</v>
      </c>
      <c r="B84" s="295" t="s">
        <v>163</v>
      </c>
      <c r="C84" s="303"/>
      <c r="D84" s="301">
        <f>E84</f>
        <v>2178.8000000000002</v>
      </c>
      <c r="E84" s="301">
        <f>'Sheet1 (2)'!E85</f>
        <v>2178.8000000000002</v>
      </c>
      <c r="F84" s="293" t="s">
        <v>260</v>
      </c>
    </row>
    <row r="85" spans="1:8" ht="37.5" customHeight="1" x14ac:dyDescent="0.2">
      <c r="A85" s="294" t="s">
        <v>613</v>
      </c>
      <c r="B85" s="295" t="s">
        <v>908</v>
      </c>
      <c r="C85" s="303"/>
      <c r="D85" s="629">
        <f>E85</f>
        <v>0</v>
      </c>
      <c r="E85" s="629">
        <f>E87</f>
        <v>0</v>
      </c>
      <c r="F85" s="630" t="s">
        <v>260</v>
      </c>
    </row>
    <row r="86" spans="1:8" ht="0.75" hidden="1" customHeight="1" x14ac:dyDescent="0.2">
      <c r="A86" s="292"/>
      <c r="B86" s="314"/>
      <c r="C86" s="305"/>
      <c r="D86" s="629"/>
      <c r="E86" s="629"/>
      <c r="F86" s="630"/>
    </row>
    <row r="87" spans="1:8" ht="0.75" hidden="1" customHeight="1" x14ac:dyDescent="0.2">
      <c r="A87" s="294"/>
      <c r="B87" s="299"/>
      <c r="C87" s="303"/>
      <c r="D87" s="308">
        <f>E87</f>
        <v>0</v>
      </c>
      <c r="E87" s="293"/>
      <c r="F87" s="293" t="s">
        <v>260</v>
      </c>
    </row>
    <row r="88" spans="1:8" s="45" customFormat="1" ht="38.25" x14ac:dyDescent="0.2">
      <c r="A88" s="313" t="s">
        <v>614</v>
      </c>
      <c r="B88" s="307" t="s">
        <v>556</v>
      </c>
      <c r="C88" s="304">
        <v>7332</v>
      </c>
      <c r="D88" s="626">
        <f>F88</f>
        <v>2478930</v>
      </c>
      <c r="E88" s="628" t="s">
        <v>260</v>
      </c>
      <c r="F88" s="631">
        <f>F91+F92</f>
        <v>2478930</v>
      </c>
      <c r="H88" s="167"/>
    </row>
    <row r="89" spans="1:8" x14ac:dyDescent="0.2">
      <c r="A89" s="292"/>
      <c r="B89" s="314" t="s">
        <v>792</v>
      </c>
      <c r="C89" s="305"/>
      <c r="D89" s="626"/>
      <c r="E89" s="628"/>
      <c r="F89" s="631"/>
    </row>
    <row r="90" spans="1:8" x14ac:dyDescent="0.2">
      <c r="A90" s="292"/>
      <c r="B90" s="314" t="s">
        <v>525</v>
      </c>
      <c r="C90" s="305"/>
      <c r="D90" s="626"/>
      <c r="E90" s="628"/>
      <c r="F90" s="631"/>
    </row>
    <row r="91" spans="1:8" ht="38.25" x14ac:dyDescent="0.2">
      <c r="A91" s="294" t="s">
        <v>615</v>
      </c>
      <c r="B91" s="295" t="s">
        <v>557</v>
      </c>
      <c r="C91" s="303"/>
      <c r="D91" s="309">
        <f>F91</f>
        <v>2478930</v>
      </c>
      <c r="E91" s="293" t="s">
        <v>260</v>
      </c>
      <c r="F91" s="306">
        <f>'Sheet1 (2)'!F90</f>
        <v>2478930</v>
      </c>
    </row>
    <row r="92" spans="1:8" ht="38.25" x14ac:dyDescent="0.2">
      <c r="A92" s="294" t="s">
        <v>616</v>
      </c>
      <c r="B92" s="295" t="s">
        <v>909</v>
      </c>
      <c r="C92" s="303"/>
      <c r="D92" s="629">
        <f>F92</f>
        <v>0</v>
      </c>
      <c r="E92" s="630" t="s">
        <v>260</v>
      </c>
      <c r="F92" s="629">
        <f>F94</f>
        <v>0</v>
      </c>
    </row>
    <row r="93" spans="1:8" x14ac:dyDescent="0.2">
      <c r="A93" s="292"/>
      <c r="B93" s="314"/>
      <c r="C93" s="305"/>
      <c r="D93" s="629"/>
      <c r="E93" s="630"/>
      <c r="F93" s="629"/>
    </row>
    <row r="94" spans="1:8" hidden="1" x14ac:dyDescent="0.2">
      <c r="A94" s="294"/>
      <c r="B94" s="299"/>
      <c r="C94" s="303"/>
      <c r="D94" s="308">
        <f>F94</f>
        <v>0</v>
      </c>
      <c r="E94" s="293" t="s">
        <v>260</v>
      </c>
      <c r="F94" s="293"/>
    </row>
    <row r="95" spans="1:8" s="45" customFormat="1" x14ac:dyDescent="0.2">
      <c r="A95" s="313" t="s">
        <v>254</v>
      </c>
      <c r="B95" s="307" t="s">
        <v>558</v>
      </c>
      <c r="C95" s="304">
        <v>7400</v>
      </c>
      <c r="D95" s="626">
        <f>E95+F95-F141</f>
        <v>186100</v>
      </c>
      <c r="E95" s="626">
        <f>E101+E104+E111+E116+E122+E127+E137</f>
        <v>186100</v>
      </c>
      <c r="F95" s="626">
        <f>F98+F132+F137</f>
        <v>660000</v>
      </c>
    </row>
    <row r="96" spans="1:8" ht="25.5" x14ac:dyDescent="0.2">
      <c r="A96" s="292"/>
      <c r="B96" s="314" t="s">
        <v>910</v>
      </c>
      <c r="C96" s="305"/>
      <c r="D96" s="626"/>
      <c r="E96" s="626"/>
      <c r="F96" s="626"/>
    </row>
    <row r="97" spans="1:6" x14ac:dyDescent="0.2">
      <c r="A97" s="292"/>
      <c r="B97" s="314" t="s">
        <v>525</v>
      </c>
      <c r="C97" s="305"/>
      <c r="D97" s="626"/>
      <c r="E97" s="626"/>
      <c r="F97" s="626"/>
    </row>
    <row r="98" spans="1:6" s="45" customFormat="1" x14ac:dyDescent="0.2">
      <c r="A98" s="313" t="s">
        <v>58</v>
      </c>
      <c r="B98" s="307" t="s">
        <v>559</v>
      </c>
      <c r="C98" s="304">
        <v>7411</v>
      </c>
      <c r="D98" s="627">
        <f>F98</f>
        <v>0</v>
      </c>
      <c r="E98" s="628" t="s">
        <v>260</v>
      </c>
      <c r="F98" s="627">
        <f>F100</f>
        <v>0</v>
      </c>
    </row>
    <row r="99" spans="1:6" x14ac:dyDescent="0.2">
      <c r="A99" s="292"/>
      <c r="B99" s="314" t="s">
        <v>525</v>
      </c>
      <c r="C99" s="305"/>
      <c r="D99" s="627"/>
      <c r="E99" s="628"/>
      <c r="F99" s="627"/>
    </row>
    <row r="100" spans="1:6" ht="51" x14ac:dyDescent="0.2">
      <c r="A100" s="294" t="s">
        <v>617</v>
      </c>
      <c r="B100" s="295" t="s">
        <v>456</v>
      </c>
      <c r="C100" s="303"/>
      <c r="D100" s="308">
        <f>F100</f>
        <v>0</v>
      </c>
      <c r="E100" s="293" t="s">
        <v>260</v>
      </c>
      <c r="F100" s="308"/>
    </row>
    <row r="101" spans="1:6" s="45" customFormat="1" x14ac:dyDescent="0.2">
      <c r="A101" s="313" t="s">
        <v>618</v>
      </c>
      <c r="B101" s="307" t="s">
        <v>560</v>
      </c>
      <c r="C101" s="304">
        <v>7412</v>
      </c>
      <c r="D101" s="627">
        <f>E101</f>
        <v>0</v>
      </c>
      <c r="E101" s="627">
        <f>E103</f>
        <v>0</v>
      </c>
      <c r="F101" s="628" t="s">
        <v>260</v>
      </c>
    </row>
    <row r="102" spans="1:6" x14ac:dyDescent="0.2">
      <c r="A102" s="292"/>
      <c r="B102" s="314" t="s">
        <v>525</v>
      </c>
      <c r="C102" s="305"/>
      <c r="D102" s="627"/>
      <c r="E102" s="627"/>
      <c r="F102" s="628"/>
    </row>
    <row r="103" spans="1:6" ht="38.25" x14ac:dyDescent="0.2">
      <c r="A103" s="294" t="s">
        <v>619</v>
      </c>
      <c r="B103" s="295" t="s">
        <v>71</v>
      </c>
      <c r="C103" s="303"/>
      <c r="D103" s="308">
        <f>E103</f>
        <v>0</v>
      </c>
      <c r="E103" s="308"/>
      <c r="F103" s="293" t="s">
        <v>260</v>
      </c>
    </row>
    <row r="104" spans="1:6" s="45" customFormat="1" x14ac:dyDescent="0.2">
      <c r="A104" s="313" t="s">
        <v>620</v>
      </c>
      <c r="B104" s="307" t="s">
        <v>561</v>
      </c>
      <c r="C104" s="304">
        <v>7415</v>
      </c>
      <c r="D104" s="626">
        <f>E104</f>
        <v>58180</v>
      </c>
      <c r="E104" s="626">
        <f>E107+E108+E109+E110</f>
        <v>58180</v>
      </c>
      <c r="F104" s="628" t="s">
        <v>260</v>
      </c>
    </row>
    <row r="105" spans="1:6" x14ac:dyDescent="0.2">
      <c r="A105" s="292"/>
      <c r="B105" s="314" t="s">
        <v>621</v>
      </c>
      <c r="C105" s="305"/>
      <c r="D105" s="626"/>
      <c r="E105" s="626"/>
      <c r="F105" s="628"/>
    </row>
    <row r="106" spans="1:6" x14ac:dyDescent="0.2">
      <c r="A106" s="292"/>
      <c r="B106" s="314" t="s">
        <v>525</v>
      </c>
      <c r="C106" s="305"/>
      <c r="D106" s="626"/>
      <c r="E106" s="626"/>
      <c r="F106" s="628"/>
    </row>
    <row r="107" spans="1:6" ht="25.5" x14ac:dyDescent="0.2">
      <c r="A107" s="294" t="s">
        <v>622</v>
      </c>
      <c r="B107" s="295" t="s">
        <v>793</v>
      </c>
      <c r="C107" s="303"/>
      <c r="D107" s="309">
        <f>E107</f>
        <v>44500</v>
      </c>
      <c r="E107" s="309">
        <f>'Sheet1 (2)'!E104</f>
        <v>44500</v>
      </c>
      <c r="F107" s="293" t="s">
        <v>260</v>
      </c>
    </row>
    <row r="108" spans="1:6" ht="38.25" x14ac:dyDescent="0.2">
      <c r="A108" s="294" t="s">
        <v>623</v>
      </c>
      <c r="B108" s="295" t="s">
        <v>794</v>
      </c>
      <c r="C108" s="303"/>
      <c r="D108" s="308">
        <f>E108</f>
        <v>10500</v>
      </c>
      <c r="E108" s="308">
        <f>'Sheet1 (2)'!E105</f>
        <v>10500</v>
      </c>
      <c r="F108" s="293" t="s">
        <v>260</v>
      </c>
    </row>
    <row r="109" spans="1:6" ht="49.5" customHeight="1" x14ac:dyDescent="0.2">
      <c r="A109" s="294" t="s">
        <v>624</v>
      </c>
      <c r="B109" s="295" t="s">
        <v>562</v>
      </c>
      <c r="C109" s="303"/>
      <c r="D109" s="308">
        <f>E109</f>
        <v>0</v>
      </c>
      <c r="E109" s="308"/>
      <c r="F109" s="293" t="s">
        <v>260</v>
      </c>
    </row>
    <row r="110" spans="1:6" ht="24" customHeight="1" x14ac:dyDescent="0.2">
      <c r="A110" s="292" t="s">
        <v>458</v>
      </c>
      <c r="B110" s="295" t="s">
        <v>563</v>
      </c>
      <c r="C110" s="303"/>
      <c r="D110" s="309">
        <f>E110</f>
        <v>3180</v>
      </c>
      <c r="E110" s="309">
        <f>'Sheet1 (2)'!E107</f>
        <v>3180</v>
      </c>
      <c r="F110" s="293" t="s">
        <v>260</v>
      </c>
    </row>
    <row r="111" spans="1:6" s="45" customFormat="1" ht="38.25" x14ac:dyDescent="0.2">
      <c r="A111" s="313" t="s">
        <v>459</v>
      </c>
      <c r="B111" s="307" t="s">
        <v>564</v>
      </c>
      <c r="C111" s="304">
        <v>7421</v>
      </c>
      <c r="D111" s="626">
        <f>E111</f>
        <v>0</v>
      </c>
      <c r="E111" s="626">
        <f>SUM(E114:E115)</f>
        <v>0</v>
      </c>
      <c r="F111" s="628" t="s">
        <v>260</v>
      </c>
    </row>
    <row r="112" spans="1:6" x14ac:dyDescent="0.2">
      <c r="A112" s="292"/>
      <c r="B112" s="314" t="s">
        <v>165</v>
      </c>
      <c r="C112" s="305"/>
      <c r="D112" s="626"/>
      <c r="E112" s="626"/>
      <c r="F112" s="628"/>
    </row>
    <row r="113" spans="1:7" x14ac:dyDescent="0.2">
      <c r="A113" s="292"/>
      <c r="B113" s="314" t="s">
        <v>525</v>
      </c>
      <c r="C113" s="305"/>
      <c r="D113" s="626"/>
      <c r="E113" s="626"/>
      <c r="F113" s="628"/>
    </row>
    <row r="114" spans="1:7" ht="89.25" x14ac:dyDescent="0.2">
      <c r="A114" s="294" t="s">
        <v>460</v>
      </c>
      <c r="B114" s="295" t="s">
        <v>795</v>
      </c>
      <c r="C114" s="303"/>
      <c r="D114" s="308">
        <f>E114</f>
        <v>0</v>
      </c>
      <c r="E114" s="293"/>
      <c r="F114" s="293" t="s">
        <v>260</v>
      </c>
    </row>
    <row r="115" spans="1:7" s="45" customFormat="1" ht="51" x14ac:dyDescent="0.2">
      <c r="A115" s="294" t="s">
        <v>164</v>
      </c>
      <c r="B115" s="295" t="s">
        <v>796</v>
      </c>
      <c r="C115" s="293"/>
      <c r="D115" s="309">
        <f>E115</f>
        <v>0</v>
      </c>
      <c r="E115" s="298"/>
      <c r="F115" s="293" t="s">
        <v>260</v>
      </c>
    </row>
    <row r="116" spans="1:7" s="45" customFormat="1" x14ac:dyDescent="0.2">
      <c r="A116" s="313" t="s">
        <v>625</v>
      </c>
      <c r="B116" s="307" t="s">
        <v>565</v>
      </c>
      <c r="C116" s="304">
        <v>7422</v>
      </c>
      <c r="D116" s="626">
        <f>E116</f>
        <v>107520</v>
      </c>
      <c r="E116" s="626">
        <f>E119+E120+E121</f>
        <v>107520</v>
      </c>
      <c r="F116" s="628" t="s">
        <v>260</v>
      </c>
    </row>
    <row r="117" spans="1:7" x14ac:dyDescent="0.2">
      <c r="A117" s="292"/>
      <c r="B117" s="314" t="s">
        <v>166</v>
      </c>
      <c r="C117" s="305"/>
      <c r="D117" s="626"/>
      <c r="E117" s="626"/>
      <c r="F117" s="628"/>
    </row>
    <row r="118" spans="1:7" x14ac:dyDescent="0.2">
      <c r="A118" s="292"/>
      <c r="B118" s="314" t="s">
        <v>525</v>
      </c>
      <c r="C118" s="305"/>
      <c r="D118" s="626"/>
      <c r="E118" s="626"/>
      <c r="F118" s="628"/>
    </row>
    <row r="119" spans="1:7" s="45" customFormat="1" x14ac:dyDescent="0.2">
      <c r="A119" s="294" t="s">
        <v>626</v>
      </c>
      <c r="B119" s="295" t="s">
        <v>566</v>
      </c>
      <c r="C119" s="307"/>
      <c r="D119" s="309">
        <f>E119</f>
        <v>102520</v>
      </c>
      <c r="E119" s="309">
        <f>'Sheet1 (2)'!E117</f>
        <v>102520</v>
      </c>
      <c r="F119" s="293" t="s">
        <v>260</v>
      </c>
      <c r="G119" s="167"/>
    </row>
    <row r="120" spans="1:7" ht="38.25" x14ac:dyDescent="0.2">
      <c r="A120" s="294" t="s">
        <v>627</v>
      </c>
      <c r="B120" s="295" t="s">
        <v>567</v>
      </c>
      <c r="C120" s="293"/>
      <c r="D120" s="309">
        <f>E120</f>
        <v>5000</v>
      </c>
      <c r="E120" s="309">
        <f>'Sheet1 (2)'!E122</f>
        <v>5000</v>
      </c>
      <c r="F120" s="293" t="s">
        <v>260</v>
      </c>
    </row>
    <row r="121" spans="1:7" ht="63.75" x14ac:dyDescent="0.2">
      <c r="A121" s="294" t="s">
        <v>628</v>
      </c>
      <c r="B121" s="295" t="s">
        <v>797</v>
      </c>
      <c r="C121" s="293"/>
      <c r="D121" s="309">
        <f>E121</f>
        <v>0</v>
      </c>
      <c r="E121" s="298"/>
      <c r="F121" s="293" t="s">
        <v>260</v>
      </c>
    </row>
    <row r="122" spans="1:7" s="45" customFormat="1" x14ac:dyDescent="0.2">
      <c r="A122" s="313" t="s">
        <v>629</v>
      </c>
      <c r="B122" s="307" t="s">
        <v>568</v>
      </c>
      <c r="C122" s="304">
        <v>7431</v>
      </c>
      <c r="D122" s="626">
        <f>E122</f>
        <v>400</v>
      </c>
      <c r="E122" s="626">
        <f>E125+E126</f>
        <v>400</v>
      </c>
      <c r="F122" s="628" t="s">
        <v>260</v>
      </c>
    </row>
    <row r="123" spans="1:7" x14ac:dyDescent="0.2">
      <c r="A123" s="292"/>
      <c r="B123" s="314" t="s">
        <v>630</v>
      </c>
      <c r="C123" s="305"/>
      <c r="D123" s="626"/>
      <c r="E123" s="626"/>
      <c r="F123" s="628"/>
    </row>
    <row r="124" spans="1:7" x14ac:dyDescent="0.2">
      <c r="A124" s="292"/>
      <c r="B124" s="314" t="s">
        <v>525</v>
      </c>
      <c r="C124" s="305"/>
      <c r="D124" s="626"/>
      <c r="E124" s="626"/>
      <c r="F124" s="628"/>
    </row>
    <row r="125" spans="1:7" ht="51" x14ac:dyDescent="0.2">
      <c r="A125" s="294" t="s">
        <v>631</v>
      </c>
      <c r="B125" s="295" t="s">
        <v>267</v>
      </c>
      <c r="C125" s="303"/>
      <c r="D125" s="309">
        <f>E125</f>
        <v>200</v>
      </c>
      <c r="E125" s="298">
        <v>200</v>
      </c>
      <c r="F125" s="293" t="s">
        <v>260</v>
      </c>
    </row>
    <row r="126" spans="1:7" s="45" customFormat="1" ht="38.25" x14ac:dyDescent="0.2">
      <c r="A126" s="294" t="s">
        <v>632</v>
      </c>
      <c r="B126" s="295" t="s">
        <v>167</v>
      </c>
      <c r="C126" s="303"/>
      <c r="D126" s="308">
        <f>E126</f>
        <v>200</v>
      </c>
      <c r="E126" s="293">
        <v>200</v>
      </c>
      <c r="F126" s="293" t="s">
        <v>260</v>
      </c>
    </row>
    <row r="127" spans="1:7" s="45" customFormat="1" x14ac:dyDescent="0.2">
      <c r="A127" s="313" t="s">
        <v>633</v>
      </c>
      <c r="B127" s="307" t="s">
        <v>168</v>
      </c>
      <c r="C127" s="304">
        <v>7441</v>
      </c>
      <c r="D127" s="627">
        <f>E127</f>
        <v>0</v>
      </c>
      <c r="E127" s="627">
        <f>E130+E131</f>
        <v>0</v>
      </c>
      <c r="F127" s="628" t="s">
        <v>260</v>
      </c>
    </row>
    <row r="128" spans="1:7" x14ac:dyDescent="0.2">
      <c r="A128" s="292"/>
      <c r="B128" s="314" t="s">
        <v>634</v>
      </c>
      <c r="C128" s="305"/>
      <c r="D128" s="627"/>
      <c r="E128" s="627"/>
      <c r="F128" s="628"/>
    </row>
    <row r="129" spans="1:9" x14ac:dyDescent="0.2">
      <c r="A129" s="292"/>
      <c r="B129" s="314" t="s">
        <v>525</v>
      </c>
      <c r="C129" s="305"/>
      <c r="D129" s="627"/>
      <c r="E129" s="627"/>
      <c r="F129" s="628"/>
    </row>
    <row r="130" spans="1:9" s="45" customFormat="1" ht="102" x14ac:dyDescent="0.2">
      <c r="A130" s="292" t="s">
        <v>635</v>
      </c>
      <c r="B130" s="295" t="s">
        <v>69</v>
      </c>
      <c r="C130" s="303"/>
      <c r="D130" s="308">
        <f>E130</f>
        <v>0</v>
      </c>
      <c r="E130" s="308"/>
      <c r="F130" s="293" t="s">
        <v>260</v>
      </c>
    </row>
    <row r="131" spans="1:9" s="45" customFormat="1" ht="102" x14ac:dyDescent="0.2">
      <c r="A131" s="294" t="s">
        <v>465</v>
      </c>
      <c r="B131" s="295" t="s">
        <v>70</v>
      </c>
      <c r="C131" s="303"/>
      <c r="D131" s="308">
        <f>E131</f>
        <v>0</v>
      </c>
      <c r="E131" s="308"/>
      <c r="F131" s="293" t="s">
        <v>260</v>
      </c>
    </row>
    <row r="132" spans="1:9" s="45" customFormat="1" ht="25.5" x14ac:dyDescent="0.2">
      <c r="A132" s="313" t="s">
        <v>636</v>
      </c>
      <c r="B132" s="307" t="s">
        <v>486</v>
      </c>
      <c r="C132" s="304">
        <v>7442</v>
      </c>
      <c r="D132" s="627">
        <f>F132</f>
        <v>0</v>
      </c>
      <c r="E132" s="628" t="s">
        <v>260</v>
      </c>
      <c r="F132" s="627">
        <f>F135+F136</f>
        <v>0</v>
      </c>
    </row>
    <row r="133" spans="1:9" x14ac:dyDescent="0.2">
      <c r="A133" s="292"/>
      <c r="B133" s="314" t="s">
        <v>169</v>
      </c>
      <c r="C133" s="305"/>
      <c r="D133" s="627"/>
      <c r="E133" s="628"/>
      <c r="F133" s="627"/>
    </row>
    <row r="134" spans="1:9" x14ac:dyDescent="0.2">
      <c r="A134" s="292"/>
      <c r="B134" s="314" t="s">
        <v>525</v>
      </c>
      <c r="C134" s="305"/>
      <c r="D134" s="627"/>
      <c r="E134" s="628"/>
      <c r="F134" s="627"/>
    </row>
    <row r="135" spans="1:9" ht="114.75" x14ac:dyDescent="0.2">
      <c r="A135" s="294" t="s">
        <v>637</v>
      </c>
      <c r="B135" s="295" t="s">
        <v>569</v>
      </c>
      <c r="C135" s="303"/>
      <c r="D135" s="308">
        <f>F135</f>
        <v>0</v>
      </c>
      <c r="E135" s="293" t="s">
        <v>260</v>
      </c>
      <c r="F135" s="293"/>
    </row>
    <row r="136" spans="1:9" s="45" customFormat="1" ht="114.75" x14ac:dyDescent="0.2">
      <c r="A136" s="294" t="s">
        <v>638</v>
      </c>
      <c r="B136" s="295" t="s">
        <v>570</v>
      </c>
      <c r="C136" s="303"/>
      <c r="D136" s="308">
        <f>F136</f>
        <v>0</v>
      </c>
      <c r="E136" s="293" t="s">
        <v>260</v>
      </c>
      <c r="F136" s="304"/>
    </row>
    <row r="137" spans="1:9" s="45" customFormat="1" x14ac:dyDescent="0.2">
      <c r="A137" s="294" t="s">
        <v>170</v>
      </c>
      <c r="B137" s="307" t="s">
        <v>266</v>
      </c>
      <c r="C137" s="304">
        <v>7451</v>
      </c>
      <c r="D137" s="626">
        <f>E137+F137-F141</f>
        <v>20000</v>
      </c>
      <c r="E137" s="626">
        <f>E142</f>
        <v>20000</v>
      </c>
      <c r="F137" s="626">
        <f>F140+F141+F142</f>
        <v>660000</v>
      </c>
    </row>
    <row r="138" spans="1:9" x14ac:dyDescent="0.2">
      <c r="A138" s="294"/>
      <c r="B138" s="314" t="s">
        <v>487</v>
      </c>
      <c r="C138" s="304"/>
      <c r="D138" s="626"/>
      <c r="E138" s="626"/>
      <c r="F138" s="626"/>
    </row>
    <row r="139" spans="1:9" x14ac:dyDescent="0.2">
      <c r="A139" s="294"/>
      <c r="B139" s="314" t="s">
        <v>525</v>
      </c>
      <c r="C139" s="304"/>
      <c r="D139" s="626"/>
      <c r="E139" s="626"/>
      <c r="F139" s="626"/>
    </row>
    <row r="140" spans="1:9" ht="25.5" x14ac:dyDescent="0.2">
      <c r="A140" s="294" t="s">
        <v>171</v>
      </c>
      <c r="B140" s="295" t="s">
        <v>571</v>
      </c>
      <c r="C140" s="303"/>
      <c r="D140" s="308" t="s">
        <v>250</v>
      </c>
      <c r="E140" s="293" t="s">
        <v>260</v>
      </c>
      <c r="F140" s="293"/>
    </row>
    <row r="141" spans="1:9" ht="38.25" x14ac:dyDescent="0.2">
      <c r="A141" s="294" t="s">
        <v>172</v>
      </c>
      <c r="B141" s="295" t="s">
        <v>800</v>
      </c>
      <c r="C141" s="303"/>
      <c r="D141" s="309" t="s">
        <v>250</v>
      </c>
      <c r="E141" s="293" t="s">
        <v>260</v>
      </c>
      <c r="F141" s="301">
        <f>'Sheet1 (2)'!F142</f>
        <v>660000</v>
      </c>
      <c r="H141" s="155"/>
      <c r="I141" s="155"/>
    </row>
    <row r="142" spans="1:9" ht="38.25" x14ac:dyDescent="0.2">
      <c r="A142" s="294" t="s">
        <v>173</v>
      </c>
      <c r="B142" s="295" t="s">
        <v>457</v>
      </c>
      <c r="C142" s="303"/>
      <c r="D142" s="309">
        <f>E142+F142</f>
        <v>20000</v>
      </c>
      <c r="E142" s="301">
        <f>'Sheet1 (2)'!E143</f>
        <v>20000</v>
      </c>
      <c r="F142" s="293"/>
      <c r="H142" s="155"/>
    </row>
    <row r="143" spans="1:9" x14ac:dyDescent="0.2">
      <c r="A143" s="44"/>
      <c r="B143" s="44"/>
      <c r="C143" s="44"/>
      <c r="D143" s="44"/>
      <c r="E143" s="165"/>
      <c r="F143" s="44"/>
    </row>
    <row r="144" spans="1:9" x14ac:dyDescent="0.2">
      <c r="A144" s="44"/>
      <c r="B144" s="44"/>
      <c r="C144" s="44"/>
      <c r="D144" s="44"/>
      <c r="E144" s="166"/>
      <c r="F144" s="44"/>
    </row>
    <row r="145" spans="1:7" x14ac:dyDescent="0.2">
      <c r="A145" s="44"/>
      <c r="B145" s="44"/>
      <c r="C145" s="44"/>
      <c r="D145" s="44"/>
      <c r="E145" s="44"/>
      <c r="F145" s="44"/>
    </row>
    <row r="146" spans="1:7" x14ac:dyDescent="0.2">
      <c r="B146" s="44"/>
      <c r="C146" s="44"/>
      <c r="D146" s="44"/>
      <c r="E146" s="44"/>
      <c r="F146" s="44"/>
    </row>
    <row r="147" spans="1:7" x14ac:dyDescent="0.2">
      <c r="B147" s="44"/>
      <c r="C147" s="44"/>
      <c r="D147" s="44"/>
      <c r="E147" s="44"/>
      <c r="F147" s="44"/>
    </row>
    <row r="148" spans="1:7" x14ac:dyDescent="0.2">
      <c r="B148" s="44"/>
      <c r="C148" s="44"/>
      <c r="D148" s="44"/>
      <c r="E148" s="44"/>
      <c r="F148" s="44"/>
    </row>
    <row r="149" spans="1:7" x14ac:dyDescent="0.2">
      <c r="C149" s="44"/>
      <c r="D149" s="44"/>
      <c r="E149" s="44"/>
      <c r="F149" s="44"/>
      <c r="G149" s="44" t="s">
        <v>132</v>
      </c>
    </row>
    <row r="150" spans="1:7" x14ac:dyDescent="0.2">
      <c r="C150" s="44"/>
      <c r="D150" s="44"/>
      <c r="E150" s="44"/>
      <c r="F150" s="44"/>
    </row>
    <row r="151" spans="1:7" x14ac:dyDescent="0.2">
      <c r="C151" s="44"/>
      <c r="D151" s="44"/>
      <c r="E151" s="44"/>
      <c r="F151" s="44"/>
    </row>
    <row r="152" spans="1:7" x14ac:dyDescent="0.2">
      <c r="C152" s="44"/>
      <c r="D152" s="44"/>
      <c r="E152" s="44"/>
      <c r="F152" s="44"/>
    </row>
    <row r="153" spans="1:7" x14ac:dyDescent="0.2">
      <c r="C153" s="44"/>
      <c r="D153" s="44"/>
      <c r="E153" s="44"/>
      <c r="F153" s="44"/>
    </row>
    <row r="154" spans="1:7" x14ac:dyDescent="0.2">
      <c r="C154" s="44"/>
      <c r="D154" s="44"/>
      <c r="E154" s="44"/>
      <c r="F154" s="44"/>
    </row>
    <row r="155" spans="1:7" x14ac:dyDescent="0.2">
      <c r="C155" s="44"/>
      <c r="D155" s="44"/>
      <c r="E155" s="44"/>
      <c r="F155" s="44"/>
    </row>
    <row r="156" spans="1:7" x14ac:dyDescent="0.2">
      <c r="C156" s="44"/>
      <c r="D156" s="44"/>
      <c r="E156" s="44"/>
      <c r="F156" s="44"/>
    </row>
    <row r="157" spans="1:7" x14ac:dyDescent="0.2">
      <c r="C157" s="44"/>
      <c r="D157" s="44"/>
      <c r="E157" s="44"/>
      <c r="F157" s="44"/>
    </row>
    <row r="158" spans="1:7" x14ac:dyDescent="0.2">
      <c r="C158" s="44"/>
      <c r="D158" s="44"/>
      <c r="E158" s="44"/>
      <c r="F158" s="44"/>
    </row>
    <row r="159" spans="1:7" x14ac:dyDescent="0.2">
      <c r="C159" s="44"/>
      <c r="D159" s="44"/>
      <c r="E159" s="44"/>
      <c r="F159" s="44"/>
    </row>
    <row r="160" spans="1:7" x14ac:dyDescent="0.2">
      <c r="C160" s="44"/>
      <c r="D160" s="44"/>
      <c r="E160" s="44"/>
      <c r="F160" s="44"/>
    </row>
    <row r="161" spans="3:6" x14ac:dyDescent="0.2">
      <c r="C161" s="44"/>
      <c r="D161" s="44"/>
      <c r="E161" s="44"/>
      <c r="F161" s="44"/>
    </row>
    <row r="162" spans="3:6" x14ac:dyDescent="0.2">
      <c r="C162" s="44"/>
      <c r="D162" s="44"/>
      <c r="E162" s="44"/>
      <c r="F162" s="44"/>
    </row>
    <row r="163" spans="3:6" x14ac:dyDescent="0.2">
      <c r="C163" s="44"/>
      <c r="D163" s="44"/>
      <c r="E163" s="44"/>
      <c r="F163" s="44"/>
    </row>
    <row r="164" spans="3:6" x14ac:dyDescent="0.2">
      <c r="C164" s="44"/>
      <c r="D164" s="44"/>
      <c r="E164" s="44"/>
      <c r="F164" s="44"/>
    </row>
    <row r="165" spans="3:6" x14ac:dyDescent="0.2">
      <c r="C165" s="44"/>
      <c r="D165" s="44"/>
      <c r="E165" s="44"/>
      <c r="F165" s="44"/>
    </row>
    <row r="166" spans="3:6" x14ac:dyDescent="0.2">
      <c r="C166" s="44"/>
      <c r="D166" s="44"/>
      <c r="E166" s="44"/>
      <c r="F166" s="44"/>
    </row>
    <row r="167" spans="3:6" x14ac:dyDescent="0.2">
      <c r="C167" s="44"/>
      <c r="D167" s="44"/>
      <c r="E167" s="44"/>
      <c r="F167" s="44"/>
    </row>
    <row r="168" spans="3:6" x14ac:dyDescent="0.2">
      <c r="C168" s="44"/>
      <c r="D168" s="44"/>
      <c r="E168" s="44"/>
      <c r="F168" s="44"/>
    </row>
    <row r="169" spans="3:6" x14ac:dyDescent="0.2">
      <c r="C169" s="44"/>
      <c r="D169" s="44"/>
      <c r="E169" s="44"/>
      <c r="F169" s="44"/>
    </row>
    <row r="170" spans="3:6" x14ac:dyDescent="0.2">
      <c r="C170" s="44"/>
      <c r="D170" s="44"/>
      <c r="E170" s="44"/>
      <c r="F170" s="44"/>
    </row>
    <row r="171" spans="3:6" x14ac:dyDescent="0.2">
      <c r="C171" s="44"/>
      <c r="D171" s="44"/>
      <c r="E171" s="44"/>
      <c r="F171" s="44"/>
    </row>
    <row r="172" spans="3:6" x14ac:dyDescent="0.2">
      <c r="C172" s="44"/>
      <c r="D172" s="44"/>
      <c r="E172" s="44"/>
      <c r="F172" s="44"/>
    </row>
    <row r="173" spans="3:6" x14ac:dyDescent="0.2">
      <c r="C173" s="44"/>
      <c r="D173" s="44"/>
      <c r="E173" s="44"/>
      <c r="F173" s="44"/>
    </row>
    <row r="174" spans="3:6" x14ac:dyDescent="0.2">
      <c r="C174" s="44"/>
      <c r="D174" s="44"/>
      <c r="E174" s="44"/>
      <c r="F174" s="44"/>
    </row>
    <row r="175" spans="3:6" x14ac:dyDescent="0.2">
      <c r="C175" s="44"/>
      <c r="D175" s="44"/>
      <c r="E175" s="44"/>
      <c r="F175" s="44"/>
    </row>
    <row r="176" spans="3:6" x14ac:dyDescent="0.2">
      <c r="C176" s="44"/>
      <c r="D176" s="44"/>
      <c r="E176" s="44"/>
      <c r="F176" s="44"/>
    </row>
    <row r="177" spans="3:6" x14ac:dyDescent="0.2">
      <c r="C177" s="44"/>
      <c r="D177" s="44"/>
      <c r="E177" s="44"/>
      <c r="F177" s="44"/>
    </row>
    <row r="178" spans="3:6" x14ac:dyDescent="0.2">
      <c r="C178" s="44"/>
      <c r="D178" s="44"/>
      <c r="E178" s="44"/>
      <c r="F178" s="44"/>
    </row>
    <row r="179" spans="3:6" x14ac:dyDescent="0.2">
      <c r="C179" s="44"/>
      <c r="D179" s="44"/>
      <c r="E179" s="44"/>
      <c r="F179" s="44"/>
    </row>
    <row r="180" spans="3:6" x14ac:dyDescent="0.2">
      <c r="C180" s="44"/>
      <c r="D180" s="44"/>
      <c r="E180" s="44"/>
      <c r="F180" s="44"/>
    </row>
    <row r="181" spans="3:6" x14ac:dyDescent="0.2">
      <c r="C181" s="44"/>
      <c r="D181" s="44"/>
      <c r="E181" s="44"/>
      <c r="F181" s="44"/>
    </row>
    <row r="182" spans="3:6" x14ac:dyDescent="0.2">
      <c r="C182" s="44"/>
      <c r="D182" s="44"/>
      <c r="E182" s="44"/>
      <c r="F182" s="44"/>
    </row>
    <row r="183" spans="3:6" x14ac:dyDescent="0.2">
      <c r="C183" s="44"/>
      <c r="D183" s="44"/>
      <c r="E183" s="44"/>
      <c r="F183" s="44"/>
    </row>
    <row r="184" spans="3:6" x14ac:dyDescent="0.2">
      <c r="C184" s="44"/>
      <c r="D184" s="44"/>
      <c r="E184" s="44"/>
      <c r="F184" s="44"/>
    </row>
    <row r="185" spans="3:6" x14ac:dyDescent="0.2">
      <c r="C185" s="44"/>
      <c r="D185" s="44"/>
      <c r="E185" s="44"/>
      <c r="F185" s="44"/>
    </row>
    <row r="186" spans="3:6" x14ac:dyDescent="0.2">
      <c r="C186" s="44"/>
      <c r="D186" s="44"/>
      <c r="E186" s="44"/>
      <c r="F186" s="44"/>
    </row>
    <row r="187" spans="3:6" x14ac:dyDescent="0.2">
      <c r="C187" s="44"/>
      <c r="D187" s="44"/>
      <c r="E187" s="44"/>
      <c r="F187" s="44"/>
    </row>
    <row r="188" spans="3:6" x14ac:dyDescent="0.2">
      <c r="C188" s="44"/>
      <c r="D188" s="44"/>
      <c r="E188" s="44"/>
      <c r="F188" s="44"/>
    </row>
    <row r="189" spans="3:6" x14ac:dyDescent="0.2">
      <c r="C189" s="44"/>
      <c r="D189" s="44"/>
      <c r="E189" s="44"/>
      <c r="F189" s="44"/>
    </row>
    <row r="190" spans="3:6" x14ac:dyDescent="0.2">
      <c r="C190" s="44"/>
      <c r="D190" s="44"/>
      <c r="E190" s="44"/>
      <c r="F190" s="44"/>
    </row>
    <row r="191" spans="3:6" x14ac:dyDescent="0.2">
      <c r="C191" s="44"/>
      <c r="D191" s="44"/>
      <c r="E191" s="44"/>
      <c r="F191" s="44"/>
    </row>
    <row r="192" spans="3:6" x14ac:dyDescent="0.2">
      <c r="C192" s="44"/>
      <c r="D192" s="44"/>
      <c r="E192" s="44"/>
      <c r="F192" s="44"/>
    </row>
    <row r="193" spans="3:6" x14ac:dyDescent="0.2">
      <c r="C193" s="44"/>
      <c r="D193" s="44"/>
      <c r="E193" s="44"/>
      <c r="F193" s="44"/>
    </row>
    <row r="194" spans="3:6" x14ac:dyDescent="0.2">
      <c r="C194" s="44"/>
      <c r="D194" s="44"/>
      <c r="E194" s="44"/>
      <c r="F194" s="44"/>
    </row>
    <row r="195" spans="3:6" x14ac:dyDescent="0.2">
      <c r="C195" s="44"/>
      <c r="D195" s="44"/>
      <c r="E195" s="44"/>
      <c r="F195" s="44"/>
    </row>
    <row r="196" spans="3:6" x14ac:dyDescent="0.2">
      <c r="C196" s="44"/>
      <c r="D196" s="44"/>
      <c r="E196" s="44"/>
      <c r="F196" s="44"/>
    </row>
    <row r="197" spans="3:6" x14ac:dyDescent="0.2">
      <c r="C197" s="44"/>
      <c r="D197" s="44"/>
      <c r="E197" s="44"/>
      <c r="F197" s="44"/>
    </row>
    <row r="198" spans="3:6" x14ac:dyDescent="0.2">
      <c r="C198" s="44"/>
      <c r="D198" s="44"/>
      <c r="E198" s="44"/>
      <c r="F198" s="44"/>
    </row>
    <row r="199" spans="3:6" x14ac:dyDescent="0.2">
      <c r="C199" s="44"/>
      <c r="D199" s="44"/>
      <c r="E199" s="44"/>
      <c r="F199" s="44"/>
    </row>
    <row r="200" spans="3:6" x14ac:dyDescent="0.2">
      <c r="C200" s="44"/>
      <c r="D200" s="44"/>
      <c r="E200" s="44"/>
      <c r="F200" s="44"/>
    </row>
    <row r="201" spans="3:6" x14ac:dyDescent="0.2">
      <c r="C201" s="44"/>
      <c r="D201" s="44"/>
      <c r="E201" s="44"/>
      <c r="F201" s="44"/>
    </row>
    <row r="202" spans="3:6" x14ac:dyDescent="0.2">
      <c r="C202" s="44"/>
      <c r="D202" s="44"/>
      <c r="E202" s="44"/>
      <c r="F202" s="44"/>
    </row>
    <row r="203" spans="3:6" x14ac:dyDescent="0.2">
      <c r="C203" s="44"/>
      <c r="D203" s="44"/>
      <c r="E203" s="44"/>
      <c r="F203" s="44"/>
    </row>
    <row r="204" spans="3:6" x14ac:dyDescent="0.2">
      <c r="C204" s="44"/>
      <c r="D204" s="44"/>
      <c r="E204" s="44"/>
      <c r="F204" s="44"/>
    </row>
    <row r="205" spans="3:6" x14ac:dyDescent="0.2">
      <c r="C205" s="44"/>
      <c r="D205" s="44"/>
      <c r="E205" s="44"/>
      <c r="F205" s="44"/>
    </row>
    <row r="206" spans="3:6" x14ac:dyDescent="0.2">
      <c r="C206" s="44"/>
      <c r="D206" s="44"/>
      <c r="E206" s="44"/>
      <c r="F206" s="44"/>
    </row>
    <row r="207" spans="3:6" x14ac:dyDescent="0.2">
      <c r="C207" s="44"/>
      <c r="D207" s="44"/>
      <c r="E207" s="44"/>
      <c r="F207" s="44"/>
    </row>
    <row r="208" spans="3:6" x14ac:dyDescent="0.2">
      <c r="C208" s="44"/>
      <c r="D208" s="44"/>
      <c r="E208" s="44"/>
      <c r="F208" s="44"/>
    </row>
    <row r="209" spans="3:6" x14ac:dyDescent="0.2">
      <c r="C209" s="44"/>
      <c r="D209" s="44"/>
      <c r="E209" s="44"/>
      <c r="F209" s="44"/>
    </row>
    <row r="210" spans="3:6" x14ac:dyDescent="0.2">
      <c r="C210" s="44"/>
      <c r="D210" s="44"/>
      <c r="E210" s="44"/>
      <c r="F210" s="44"/>
    </row>
    <row r="211" spans="3:6" x14ac:dyDescent="0.2">
      <c r="C211" s="44"/>
      <c r="D211" s="44"/>
      <c r="E211" s="44"/>
      <c r="F211" s="44"/>
    </row>
    <row r="212" spans="3:6" x14ac:dyDescent="0.2">
      <c r="C212" s="44"/>
      <c r="D212" s="44"/>
      <c r="E212" s="44"/>
      <c r="F212" s="44"/>
    </row>
    <row r="213" spans="3:6" x14ac:dyDescent="0.2">
      <c r="C213" s="44"/>
      <c r="D213" s="44"/>
      <c r="E213" s="44"/>
      <c r="F213" s="44"/>
    </row>
    <row r="214" spans="3:6" x14ac:dyDescent="0.2">
      <c r="C214" s="44"/>
      <c r="D214" s="44"/>
      <c r="E214" s="44"/>
      <c r="F214" s="44"/>
    </row>
    <row r="215" spans="3:6" x14ac:dyDescent="0.2">
      <c r="C215" s="44"/>
      <c r="D215" s="44"/>
      <c r="E215" s="44"/>
      <c r="F215" s="44"/>
    </row>
    <row r="216" spans="3:6" x14ac:dyDescent="0.2">
      <c r="C216" s="44"/>
      <c r="D216" s="44"/>
      <c r="E216" s="44"/>
      <c r="F216" s="44"/>
    </row>
    <row r="217" spans="3:6" x14ac:dyDescent="0.2">
      <c r="C217" s="44"/>
      <c r="D217" s="44"/>
      <c r="E217" s="44"/>
      <c r="F217" s="44"/>
    </row>
    <row r="218" spans="3:6" x14ac:dyDescent="0.2">
      <c r="C218" s="44"/>
      <c r="D218" s="44"/>
      <c r="E218" s="44"/>
      <c r="F218" s="44"/>
    </row>
    <row r="219" spans="3:6" x14ac:dyDescent="0.2">
      <c r="C219" s="44"/>
      <c r="D219" s="44"/>
      <c r="E219" s="44"/>
      <c r="F219" s="44"/>
    </row>
    <row r="220" spans="3:6" x14ac:dyDescent="0.2">
      <c r="C220" s="44"/>
      <c r="D220" s="44"/>
      <c r="E220" s="44"/>
      <c r="F220" s="44"/>
    </row>
    <row r="221" spans="3:6" x14ac:dyDescent="0.2">
      <c r="C221" s="44"/>
      <c r="D221" s="44"/>
      <c r="E221" s="44"/>
      <c r="F221" s="44"/>
    </row>
    <row r="222" spans="3:6" x14ac:dyDescent="0.2">
      <c r="C222" s="44"/>
      <c r="D222" s="44"/>
      <c r="E222" s="44"/>
      <c r="F222" s="44"/>
    </row>
    <row r="223" spans="3:6" x14ac:dyDescent="0.2">
      <c r="C223" s="44"/>
      <c r="D223" s="44"/>
      <c r="E223" s="44"/>
      <c r="F223" s="44"/>
    </row>
    <row r="224" spans="3:6" x14ac:dyDescent="0.2">
      <c r="C224" s="44"/>
      <c r="D224" s="44"/>
      <c r="E224" s="44"/>
      <c r="F224" s="44"/>
    </row>
    <row r="225" spans="3:6" x14ac:dyDescent="0.2">
      <c r="C225" s="44"/>
      <c r="D225" s="44"/>
      <c r="E225" s="44"/>
      <c r="F225" s="44"/>
    </row>
    <row r="226" spans="3:6" x14ac:dyDescent="0.2">
      <c r="C226" s="44"/>
      <c r="D226" s="44"/>
      <c r="E226" s="44"/>
      <c r="F226" s="44"/>
    </row>
    <row r="227" spans="3:6" x14ac:dyDescent="0.2">
      <c r="C227" s="44"/>
      <c r="D227" s="44"/>
      <c r="E227" s="44"/>
      <c r="F227" s="44"/>
    </row>
    <row r="228" spans="3:6" x14ac:dyDescent="0.2">
      <c r="C228" s="44"/>
      <c r="D228" s="44"/>
      <c r="E228" s="44"/>
      <c r="F228" s="44"/>
    </row>
    <row r="229" spans="3:6" x14ac:dyDescent="0.2">
      <c r="C229" s="44"/>
      <c r="D229" s="44"/>
      <c r="E229" s="44"/>
      <c r="F229" s="44"/>
    </row>
    <row r="230" spans="3:6" x14ac:dyDescent="0.2">
      <c r="C230" s="44"/>
      <c r="D230" s="44"/>
      <c r="E230" s="44"/>
      <c r="F230" s="44"/>
    </row>
    <row r="231" spans="3:6" x14ac:dyDescent="0.2">
      <c r="C231" s="44"/>
      <c r="D231" s="44"/>
      <c r="E231" s="44"/>
      <c r="F231" s="44"/>
    </row>
    <row r="232" spans="3:6" x14ac:dyDescent="0.2">
      <c r="C232" s="44"/>
      <c r="D232" s="44"/>
      <c r="E232" s="44"/>
      <c r="F232" s="44"/>
    </row>
    <row r="233" spans="3:6" x14ac:dyDescent="0.2">
      <c r="C233" s="44"/>
      <c r="D233" s="44"/>
      <c r="E233" s="44"/>
      <c r="F233" s="44"/>
    </row>
    <row r="234" spans="3:6" x14ac:dyDescent="0.2">
      <c r="C234" s="44"/>
      <c r="D234" s="44"/>
      <c r="E234" s="44"/>
      <c r="F234" s="44"/>
    </row>
    <row r="235" spans="3:6" x14ac:dyDescent="0.2">
      <c r="C235" s="44"/>
      <c r="D235" s="44"/>
      <c r="E235" s="44"/>
      <c r="F235" s="44"/>
    </row>
    <row r="236" spans="3:6" x14ac:dyDescent="0.2">
      <c r="C236" s="44"/>
      <c r="D236" s="44"/>
      <c r="E236" s="44"/>
      <c r="F236" s="44"/>
    </row>
    <row r="237" spans="3:6" x14ac:dyDescent="0.2">
      <c r="C237" s="44"/>
      <c r="D237" s="44"/>
      <c r="E237" s="44"/>
      <c r="F237" s="44"/>
    </row>
    <row r="238" spans="3:6" x14ac:dyDescent="0.2">
      <c r="C238" s="44"/>
      <c r="D238" s="44"/>
      <c r="E238" s="44"/>
      <c r="F238" s="44"/>
    </row>
    <row r="239" spans="3:6" x14ac:dyDescent="0.2">
      <c r="C239" s="44"/>
      <c r="D239" s="44"/>
      <c r="E239" s="44"/>
      <c r="F239" s="44"/>
    </row>
    <row r="240" spans="3:6" x14ac:dyDescent="0.2">
      <c r="C240" s="44"/>
      <c r="D240" s="44"/>
      <c r="E240" s="44"/>
      <c r="F240" s="44"/>
    </row>
    <row r="241" spans="3:6" x14ac:dyDescent="0.2">
      <c r="C241" s="44"/>
      <c r="D241" s="44"/>
      <c r="E241" s="44"/>
      <c r="F241" s="44"/>
    </row>
    <row r="242" spans="3:6" x14ac:dyDescent="0.2">
      <c r="C242" s="44"/>
      <c r="D242" s="44"/>
      <c r="E242" s="44"/>
      <c r="F242" s="44"/>
    </row>
    <row r="243" spans="3:6" x14ac:dyDescent="0.2">
      <c r="C243" s="44"/>
      <c r="D243" s="44"/>
      <c r="E243" s="44"/>
      <c r="F243" s="44"/>
    </row>
    <row r="244" spans="3:6" x14ac:dyDescent="0.2">
      <c r="C244" s="44"/>
      <c r="D244" s="44"/>
      <c r="E244" s="44"/>
      <c r="F244" s="44"/>
    </row>
    <row r="245" spans="3:6" x14ac:dyDescent="0.2">
      <c r="C245" s="44"/>
      <c r="D245" s="44"/>
      <c r="E245" s="44"/>
      <c r="F245" s="44"/>
    </row>
    <row r="246" spans="3:6" x14ac:dyDescent="0.2">
      <c r="C246" s="44"/>
      <c r="D246" s="44"/>
      <c r="E246" s="44"/>
      <c r="F246" s="44"/>
    </row>
    <row r="247" spans="3:6" x14ac:dyDescent="0.2">
      <c r="C247" s="44"/>
      <c r="D247" s="44"/>
      <c r="E247" s="44"/>
      <c r="F247" s="44"/>
    </row>
    <row r="248" spans="3:6" x14ac:dyDescent="0.2">
      <c r="C248" s="44"/>
      <c r="D248" s="44"/>
      <c r="E248" s="44"/>
      <c r="F248" s="44"/>
    </row>
    <row r="249" spans="3:6" x14ac:dyDescent="0.2">
      <c r="C249" s="44"/>
      <c r="D249" s="44"/>
      <c r="E249" s="44"/>
      <c r="F249" s="44"/>
    </row>
    <row r="250" spans="3:6" x14ac:dyDescent="0.2">
      <c r="C250" s="44"/>
      <c r="D250" s="44"/>
      <c r="E250" s="44"/>
      <c r="F250" s="44"/>
    </row>
    <row r="251" spans="3:6" x14ac:dyDescent="0.2">
      <c r="C251" s="44"/>
      <c r="D251" s="44"/>
      <c r="E251" s="44"/>
      <c r="F251" s="44"/>
    </row>
    <row r="252" spans="3:6" x14ac:dyDescent="0.2">
      <c r="C252" s="44"/>
      <c r="D252" s="44"/>
      <c r="E252" s="44"/>
      <c r="F252" s="44"/>
    </row>
    <row r="253" spans="3:6" x14ac:dyDescent="0.2">
      <c r="C253" s="44"/>
      <c r="D253" s="44"/>
      <c r="E253" s="44"/>
      <c r="F253" s="44"/>
    </row>
    <row r="254" spans="3:6" x14ac:dyDescent="0.2">
      <c r="C254" s="44"/>
      <c r="D254" s="44"/>
      <c r="E254" s="44"/>
      <c r="F254" s="44"/>
    </row>
    <row r="255" spans="3:6" x14ac:dyDescent="0.2">
      <c r="C255" s="44"/>
      <c r="D255" s="44"/>
      <c r="E255" s="44"/>
      <c r="F255" s="44"/>
    </row>
    <row r="256" spans="3:6" x14ac:dyDescent="0.2">
      <c r="C256" s="44"/>
      <c r="D256" s="44"/>
      <c r="E256" s="44"/>
      <c r="F256" s="44"/>
    </row>
    <row r="257" spans="3:6" x14ac:dyDescent="0.2">
      <c r="C257" s="44"/>
      <c r="D257" s="44"/>
      <c r="E257" s="44"/>
      <c r="F257" s="44"/>
    </row>
    <row r="258" spans="3:6" x14ac:dyDescent="0.2">
      <c r="C258" s="44"/>
      <c r="D258" s="44"/>
      <c r="E258" s="44"/>
      <c r="F258" s="44"/>
    </row>
    <row r="259" spans="3:6" x14ac:dyDescent="0.2">
      <c r="C259" s="44"/>
      <c r="D259" s="44"/>
      <c r="E259" s="44"/>
      <c r="F259" s="44"/>
    </row>
    <row r="260" spans="3:6" x14ac:dyDescent="0.2">
      <c r="C260" s="44"/>
      <c r="D260" s="44"/>
      <c r="E260" s="44"/>
      <c r="F260" s="44"/>
    </row>
    <row r="261" spans="3:6" x14ac:dyDescent="0.2">
      <c r="C261" s="44"/>
      <c r="D261" s="44"/>
      <c r="E261" s="44"/>
      <c r="F261" s="44"/>
    </row>
    <row r="262" spans="3:6" x14ac:dyDescent="0.2">
      <c r="C262" s="44"/>
      <c r="D262" s="44"/>
      <c r="E262" s="44"/>
      <c r="F262" s="44"/>
    </row>
    <row r="263" spans="3:6" x14ac:dyDescent="0.2">
      <c r="C263" s="44"/>
      <c r="D263" s="44"/>
      <c r="E263" s="44"/>
      <c r="F263" s="44"/>
    </row>
    <row r="264" spans="3:6" x14ac:dyDescent="0.2">
      <c r="C264" s="44"/>
      <c r="D264" s="44"/>
      <c r="E264" s="44"/>
      <c r="F264" s="44"/>
    </row>
    <row r="265" spans="3:6" x14ac:dyDescent="0.2">
      <c r="C265" s="44"/>
      <c r="D265" s="44"/>
      <c r="E265" s="44"/>
      <c r="F265" s="44"/>
    </row>
    <row r="266" spans="3:6" x14ac:dyDescent="0.2">
      <c r="C266" s="44"/>
      <c r="D266" s="44"/>
      <c r="E266" s="44"/>
      <c r="F266" s="44"/>
    </row>
    <row r="267" spans="3:6" x14ac:dyDescent="0.2">
      <c r="C267" s="44"/>
      <c r="D267" s="44"/>
      <c r="E267" s="44"/>
      <c r="F267" s="44"/>
    </row>
    <row r="268" spans="3:6" x14ac:dyDescent="0.2">
      <c r="C268" s="44"/>
      <c r="D268" s="44"/>
      <c r="E268" s="44"/>
      <c r="F268" s="44"/>
    </row>
    <row r="269" spans="3:6" x14ac:dyDescent="0.2">
      <c r="C269" s="44"/>
      <c r="D269" s="44"/>
      <c r="E269" s="44"/>
      <c r="F269" s="44"/>
    </row>
    <row r="270" spans="3:6" x14ac:dyDescent="0.2">
      <c r="C270" s="44"/>
      <c r="D270" s="44"/>
      <c r="E270" s="44"/>
      <c r="F270" s="44"/>
    </row>
    <row r="271" spans="3:6" x14ac:dyDescent="0.2">
      <c r="C271" s="44"/>
      <c r="D271" s="44"/>
      <c r="E271" s="44"/>
      <c r="F271" s="44"/>
    </row>
    <row r="272" spans="3:6" x14ac:dyDescent="0.2">
      <c r="C272" s="44"/>
      <c r="D272" s="44"/>
      <c r="E272" s="44"/>
      <c r="F272" s="44"/>
    </row>
    <row r="273" spans="3:6" x14ac:dyDescent="0.2">
      <c r="C273" s="44"/>
      <c r="D273" s="44"/>
      <c r="E273" s="44"/>
      <c r="F273" s="44"/>
    </row>
    <row r="274" spans="3:6" x14ac:dyDescent="0.2">
      <c r="C274" s="44"/>
      <c r="D274" s="44"/>
      <c r="E274" s="44"/>
      <c r="F274" s="44"/>
    </row>
    <row r="275" spans="3:6" x14ac:dyDescent="0.2">
      <c r="C275" s="44"/>
      <c r="D275" s="44"/>
      <c r="E275" s="44"/>
      <c r="F275" s="44"/>
    </row>
    <row r="276" spans="3:6" x14ac:dyDescent="0.2">
      <c r="C276" s="44"/>
      <c r="D276" s="44"/>
      <c r="E276" s="44"/>
      <c r="F276" s="44"/>
    </row>
    <row r="277" spans="3:6" x14ac:dyDescent="0.2">
      <c r="C277" s="44"/>
      <c r="D277" s="44"/>
      <c r="E277" s="44"/>
      <c r="F277" s="44"/>
    </row>
    <row r="278" spans="3:6" x14ac:dyDescent="0.2">
      <c r="C278" s="44"/>
      <c r="D278" s="44"/>
      <c r="E278" s="44"/>
      <c r="F278" s="44"/>
    </row>
    <row r="279" spans="3:6" x14ac:dyDescent="0.2">
      <c r="C279" s="44"/>
      <c r="D279" s="44"/>
      <c r="E279" s="44"/>
      <c r="F279" s="44"/>
    </row>
    <row r="280" spans="3:6" x14ac:dyDescent="0.2">
      <c r="C280" s="44"/>
      <c r="D280" s="44"/>
      <c r="E280" s="44"/>
      <c r="F280" s="44"/>
    </row>
    <row r="281" spans="3:6" x14ac:dyDescent="0.2">
      <c r="C281" s="44"/>
      <c r="D281" s="44"/>
      <c r="E281" s="44"/>
      <c r="F281" s="44"/>
    </row>
    <row r="282" spans="3:6" x14ac:dyDescent="0.2">
      <c r="C282" s="44"/>
      <c r="D282" s="44"/>
      <c r="E282" s="44"/>
      <c r="F282" s="44"/>
    </row>
    <row r="283" spans="3:6" x14ac:dyDescent="0.2">
      <c r="C283" s="44"/>
      <c r="D283" s="44"/>
      <c r="E283" s="44"/>
      <c r="F283" s="44"/>
    </row>
    <row r="284" spans="3:6" x14ac:dyDescent="0.2">
      <c r="C284" s="44"/>
      <c r="D284" s="44"/>
      <c r="E284" s="44"/>
      <c r="F284" s="44"/>
    </row>
    <row r="285" spans="3:6" x14ac:dyDescent="0.2">
      <c r="C285" s="44"/>
      <c r="D285" s="44"/>
      <c r="E285" s="44"/>
      <c r="F285" s="44"/>
    </row>
    <row r="286" spans="3:6" x14ac:dyDescent="0.2">
      <c r="C286" s="44"/>
      <c r="D286" s="44"/>
      <c r="E286" s="44"/>
      <c r="F286" s="44"/>
    </row>
    <row r="287" spans="3:6" x14ac:dyDescent="0.2">
      <c r="C287" s="44"/>
      <c r="D287" s="44"/>
      <c r="E287" s="44"/>
      <c r="F287" s="44"/>
    </row>
    <row r="288" spans="3:6" x14ac:dyDescent="0.2">
      <c r="C288" s="44"/>
      <c r="D288" s="44"/>
      <c r="E288" s="44"/>
      <c r="F288" s="44"/>
    </row>
    <row r="289" spans="3:6" x14ac:dyDescent="0.2">
      <c r="C289" s="44"/>
      <c r="D289" s="44"/>
      <c r="E289" s="44"/>
      <c r="F289" s="44"/>
    </row>
    <row r="290" spans="3:6" x14ac:dyDescent="0.2">
      <c r="C290" s="44"/>
      <c r="D290" s="44"/>
      <c r="E290" s="44"/>
      <c r="F290" s="44"/>
    </row>
    <row r="291" spans="3:6" x14ac:dyDescent="0.2">
      <c r="C291" s="44"/>
      <c r="D291" s="44"/>
      <c r="E291" s="44"/>
      <c r="F291" s="44"/>
    </row>
    <row r="292" spans="3:6" x14ac:dyDescent="0.2">
      <c r="C292" s="44"/>
      <c r="D292" s="44"/>
      <c r="E292" s="44"/>
      <c r="F292" s="44"/>
    </row>
    <row r="293" spans="3:6" x14ac:dyDescent="0.2">
      <c r="C293" s="44"/>
      <c r="D293" s="44"/>
      <c r="E293" s="44"/>
      <c r="F293" s="44"/>
    </row>
    <row r="294" spans="3:6" x14ac:dyDescent="0.2">
      <c r="C294" s="44"/>
      <c r="D294" s="44"/>
      <c r="E294" s="44"/>
      <c r="F294" s="44"/>
    </row>
    <row r="295" spans="3:6" x14ac:dyDescent="0.2">
      <c r="C295" s="44"/>
      <c r="D295" s="44"/>
      <c r="E295" s="44"/>
      <c r="F295" s="44"/>
    </row>
    <row r="296" spans="3:6" x14ac:dyDescent="0.2">
      <c r="C296" s="44"/>
      <c r="D296" s="44"/>
      <c r="E296" s="44"/>
      <c r="F296" s="44"/>
    </row>
    <row r="297" spans="3:6" x14ac:dyDescent="0.2">
      <c r="C297" s="44"/>
      <c r="D297" s="44"/>
      <c r="E297" s="44"/>
      <c r="F297" s="44"/>
    </row>
    <row r="298" spans="3:6" x14ac:dyDescent="0.2">
      <c r="C298" s="44"/>
      <c r="D298" s="44"/>
      <c r="E298" s="44"/>
      <c r="F298" s="44"/>
    </row>
    <row r="299" spans="3:6" x14ac:dyDescent="0.2">
      <c r="C299" s="44"/>
      <c r="D299" s="44"/>
      <c r="E299" s="44"/>
      <c r="F299" s="44"/>
    </row>
    <row r="300" spans="3:6" x14ac:dyDescent="0.2">
      <c r="C300" s="44"/>
      <c r="D300" s="44"/>
      <c r="E300" s="44"/>
      <c r="F300" s="44"/>
    </row>
    <row r="301" spans="3:6" x14ac:dyDescent="0.2">
      <c r="C301" s="44"/>
      <c r="D301" s="44"/>
      <c r="E301" s="44"/>
      <c r="F301" s="44"/>
    </row>
    <row r="302" spans="3:6" x14ac:dyDescent="0.2">
      <c r="C302" s="44"/>
      <c r="D302" s="44"/>
      <c r="E302" s="44"/>
      <c r="F302" s="44"/>
    </row>
    <row r="303" spans="3:6" x14ac:dyDescent="0.2">
      <c r="C303" s="44"/>
      <c r="D303" s="44"/>
      <c r="E303" s="44"/>
      <c r="F303" s="44"/>
    </row>
    <row r="304" spans="3:6" x14ac:dyDescent="0.2">
      <c r="C304" s="44"/>
      <c r="D304" s="44"/>
      <c r="E304" s="44"/>
      <c r="F304" s="44"/>
    </row>
    <row r="305" spans="3:6" x14ac:dyDescent="0.2">
      <c r="C305" s="44"/>
      <c r="D305" s="44"/>
      <c r="E305" s="44"/>
      <c r="F305" s="44"/>
    </row>
    <row r="306" spans="3:6" x14ac:dyDescent="0.2">
      <c r="C306" s="44"/>
      <c r="D306" s="44"/>
      <c r="E306" s="44"/>
      <c r="F306" s="44"/>
    </row>
    <row r="307" spans="3:6" x14ac:dyDescent="0.2">
      <c r="C307" s="44"/>
      <c r="D307" s="44"/>
      <c r="E307" s="44"/>
      <c r="F307" s="44"/>
    </row>
    <row r="308" spans="3:6" x14ac:dyDescent="0.2">
      <c r="C308" s="44"/>
      <c r="D308" s="44"/>
      <c r="E308" s="44"/>
      <c r="F308" s="44"/>
    </row>
    <row r="309" spans="3:6" x14ac:dyDescent="0.2">
      <c r="C309" s="44"/>
      <c r="D309" s="44"/>
      <c r="E309" s="44"/>
      <c r="F309" s="44"/>
    </row>
    <row r="310" spans="3:6" x14ac:dyDescent="0.2">
      <c r="C310" s="44"/>
      <c r="D310" s="44"/>
      <c r="E310" s="44"/>
      <c r="F310" s="44"/>
    </row>
    <row r="311" spans="3:6" x14ac:dyDescent="0.2">
      <c r="C311" s="44"/>
      <c r="D311" s="44"/>
      <c r="E311" s="44"/>
      <c r="F311" s="44"/>
    </row>
    <row r="312" spans="3:6" x14ac:dyDescent="0.2">
      <c r="C312" s="44"/>
      <c r="D312" s="44"/>
      <c r="E312" s="44"/>
      <c r="F312" s="44"/>
    </row>
    <row r="313" spans="3:6" x14ac:dyDescent="0.2">
      <c r="C313" s="44"/>
      <c r="D313" s="44"/>
      <c r="E313" s="44"/>
      <c r="F313" s="44"/>
    </row>
    <row r="314" spans="3:6" x14ac:dyDescent="0.2">
      <c r="C314" s="44"/>
      <c r="D314" s="44"/>
      <c r="E314" s="44"/>
      <c r="F314" s="44"/>
    </row>
    <row r="315" spans="3:6" x14ac:dyDescent="0.2">
      <c r="C315" s="44"/>
      <c r="D315" s="44"/>
      <c r="E315" s="44"/>
      <c r="F315" s="44"/>
    </row>
    <row r="316" spans="3:6" x14ac:dyDescent="0.2">
      <c r="C316" s="44"/>
      <c r="D316" s="44"/>
      <c r="E316" s="44"/>
      <c r="F316" s="44"/>
    </row>
    <row r="317" spans="3:6" x14ac:dyDescent="0.2">
      <c r="C317" s="44"/>
      <c r="D317" s="44"/>
      <c r="E317" s="44"/>
      <c r="F317" s="44"/>
    </row>
    <row r="318" spans="3:6" x14ac:dyDescent="0.2">
      <c r="C318" s="44"/>
      <c r="D318" s="44"/>
      <c r="E318" s="44"/>
      <c r="F318" s="44"/>
    </row>
    <row r="319" spans="3:6" x14ac:dyDescent="0.2">
      <c r="C319" s="44"/>
      <c r="D319" s="44"/>
      <c r="E319" s="44"/>
      <c r="F319" s="44"/>
    </row>
    <row r="320" spans="3:6" x14ac:dyDescent="0.2">
      <c r="C320" s="44"/>
      <c r="D320" s="44"/>
      <c r="E320" s="44"/>
      <c r="F320" s="44"/>
    </row>
    <row r="321" spans="3:6" x14ac:dyDescent="0.2">
      <c r="C321" s="44"/>
      <c r="D321" s="44"/>
      <c r="E321" s="44"/>
      <c r="F321" s="44"/>
    </row>
    <row r="322" spans="3:6" x14ac:dyDescent="0.2">
      <c r="C322" s="44"/>
      <c r="D322" s="44"/>
      <c r="E322" s="44"/>
      <c r="F322" s="44"/>
    </row>
    <row r="323" spans="3:6" x14ac:dyDescent="0.2">
      <c r="C323" s="44"/>
      <c r="D323" s="44"/>
      <c r="E323" s="44"/>
      <c r="F323" s="44"/>
    </row>
    <row r="324" spans="3:6" x14ac:dyDescent="0.2">
      <c r="C324" s="44"/>
      <c r="D324" s="44"/>
      <c r="E324" s="44"/>
      <c r="F324" s="44"/>
    </row>
    <row r="325" spans="3:6" x14ac:dyDescent="0.2">
      <c r="C325" s="44"/>
      <c r="D325" s="44"/>
      <c r="E325" s="44"/>
      <c r="F325" s="44"/>
    </row>
    <row r="326" spans="3:6" x14ac:dyDescent="0.2">
      <c r="C326" s="44"/>
      <c r="D326" s="44"/>
      <c r="E326" s="44"/>
      <c r="F326" s="44"/>
    </row>
    <row r="327" spans="3:6" x14ac:dyDescent="0.2">
      <c r="C327" s="44"/>
      <c r="D327" s="44"/>
      <c r="E327" s="44"/>
      <c r="F327" s="44"/>
    </row>
    <row r="328" spans="3:6" x14ac:dyDescent="0.2">
      <c r="C328" s="44"/>
      <c r="D328" s="44"/>
      <c r="E328" s="44"/>
      <c r="F328" s="44"/>
    </row>
    <row r="329" spans="3:6" x14ac:dyDescent="0.2">
      <c r="C329" s="44"/>
      <c r="D329" s="44"/>
      <c r="E329" s="44"/>
      <c r="F329" s="44"/>
    </row>
    <row r="330" spans="3:6" x14ac:dyDescent="0.2">
      <c r="C330" s="44"/>
      <c r="D330" s="44"/>
      <c r="E330" s="44"/>
      <c r="F330" s="44"/>
    </row>
    <row r="331" spans="3:6" x14ac:dyDescent="0.2">
      <c r="C331" s="44"/>
      <c r="D331" s="44"/>
      <c r="E331" s="44"/>
      <c r="F331" s="44"/>
    </row>
    <row r="332" spans="3:6" x14ac:dyDescent="0.2">
      <c r="C332" s="44"/>
      <c r="D332" s="44"/>
      <c r="E332" s="44"/>
      <c r="F332" s="44"/>
    </row>
    <row r="333" spans="3:6" x14ac:dyDescent="0.2">
      <c r="C333" s="44"/>
      <c r="D333" s="44"/>
      <c r="E333" s="44"/>
      <c r="F333" s="44"/>
    </row>
    <row r="334" spans="3:6" x14ac:dyDescent="0.2">
      <c r="C334" s="44"/>
      <c r="D334" s="44"/>
      <c r="E334" s="44"/>
      <c r="F334" s="44"/>
    </row>
    <row r="335" spans="3:6" x14ac:dyDescent="0.2">
      <c r="C335" s="44"/>
      <c r="D335" s="44"/>
      <c r="E335" s="44"/>
      <c r="F335" s="44"/>
    </row>
    <row r="336" spans="3:6" x14ac:dyDescent="0.2">
      <c r="C336" s="44"/>
      <c r="D336" s="44"/>
      <c r="E336" s="44"/>
      <c r="F336" s="44"/>
    </row>
    <row r="337" spans="3:6" x14ac:dyDescent="0.2">
      <c r="C337" s="44"/>
      <c r="D337" s="44"/>
      <c r="E337" s="44"/>
      <c r="F337" s="44"/>
    </row>
    <row r="338" spans="3:6" x14ac:dyDescent="0.2">
      <c r="C338" s="44"/>
      <c r="D338" s="44"/>
      <c r="E338" s="44"/>
      <c r="F338" s="44"/>
    </row>
    <row r="339" spans="3:6" x14ac:dyDescent="0.2">
      <c r="C339" s="44"/>
      <c r="D339" s="44"/>
      <c r="E339" s="44"/>
      <c r="F339" s="44"/>
    </row>
    <row r="340" spans="3:6" x14ac:dyDescent="0.2">
      <c r="C340" s="44"/>
      <c r="D340" s="44"/>
      <c r="E340" s="44"/>
      <c r="F340" s="44"/>
    </row>
    <row r="341" spans="3:6" x14ac:dyDescent="0.2">
      <c r="C341" s="44"/>
      <c r="D341" s="44"/>
      <c r="E341" s="44"/>
      <c r="F341" s="44"/>
    </row>
    <row r="342" spans="3:6" x14ac:dyDescent="0.2">
      <c r="C342" s="44"/>
      <c r="D342" s="44"/>
      <c r="E342" s="44"/>
      <c r="F342" s="44"/>
    </row>
    <row r="343" spans="3:6" x14ac:dyDescent="0.2">
      <c r="C343" s="44"/>
      <c r="D343" s="44"/>
      <c r="E343" s="44"/>
      <c r="F343" s="44"/>
    </row>
    <row r="344" spans="3:6" x14ac:dyDescent="0.2">
      <c r="C344" s="44"/>
      <c r="D344" s="44"/>
      <c r="E344" s="44"/>
      <c r="F344" s="44"/>
    </row>
    <row r="345" spans="3:6" x14ac:dyDescent="0.2">
      <c r="C345" s="44"/>
      <c r="D345" s="44"/>
      <c r="E345" s="44"/>
      <c r="F345" s="44"/>
    </row>
    <row r="346" spans="3:6" x14ac:dyDescent="0.2">
      <c r="C346" s="44"/>
      <c r="D346" s="44"/>
      <c r="E346" s="44"/>
      <c r="F346" s="44"/>
    </row>
    <row r="347" spans="3:6" x14ac:dyDescent="0.2">
      <c r="C347" s="44"/>
      <c r="D347" s="44"/>
      <c r="E347" s="44"/>
      <c r="F347" s="44"/>
    </row>
    <row r="348" spans="3:6" x14ac:dyDescent="0.2">
      <c r="C348" s="44"/>
      <c r="D348" s="44"/>
      <c r="E348" s="44"/>
      <c r="F348" s="44"/>
    </row>
    <row r="349" spans="3:6" x14ac:dyDescent="0.2">
      <c r="C349" s="44"/>
      <c r="D349" s="44"/>
      <c r="E349" s="44"/>
      <c r="F349" s="44"/>
    </row>
    <row r="350" spans="3:6" x14ac:dyDescent="0.2">
      <c r="C350" s="44"/>
      <c r="D350" s="44"/>
      <c r="E350" s="44"/>
      <c r="F350" s="44"/>
    </row>
    <row r="351" spans="3:6" x14ac:dyDescent="0.2">
      <c r="C351" s="44"/>
      <c r="D351" s="44"/>
      <c r="E351" s="44"/>
      <c r="F351" s="44"/>
    </row>
    <row r="352" spans="3:6" x14ac:dyDescent="0.2">
      <c r="C352" s="44"/>
      <c r="D352" s="44"/>
      <c r="E352" s="44"/>
      <c r="F352" s="44"/>
    </row>
    <row r="353" spans="3:6" x14ac:dyDescent="0.2">
      <c r="C353" s="44"/>
      <c r="D353" s="44"/>
      <c r="E353" s="44"/>
      <c r="F353" s="44"/>
    </row>
    <row r="354" spans="3:6" x14ac:dyDescent="0.2">
      <c r="C354" s="44"/>
      <c r="D354" s="44"/>
      <c r="E354" s="44"/>
      <c r="F354" s="44"/>
    </row>
    <row r="355" spans="3:6" x14ac:dyDescent="0.2">
      <c r="C355" s="44"/>
      <c r="D355" s="44"/>
      <c r="E355" s="44"/>
      <c r="F355" s="44"/>
    </row>
    <row r="356" spans="3:6" x14ac:dyDescent="0.2">
      <c r="C356" s="44"/>
      <c r="D356" s="44"/>
      <c r="E356" s="44"/>
      <c r="F356" s="44"/>
    </row>
    <row r="357" spans="3:6" x14ac:dyDescent="0.2">
      <c r="C357" s="44"/>
      <c r="D357" s="44"/>
      <c r="E357" s="44"/>
      <c r="F357" s="44"/>
    </row>
    <row r="358" spans="3:6" x14ac:dyDescent="0.2">
      <c r="C358" s="44"/>
      <c r="D358" s="44"/>
      <c r="E358" s="44"/>
      <c r="F358" s="44"/>
    </row>
    <row r="359" spans="3:6" x14ac:dyDescent="0.2">
      <c r="C359" s="44"/>
      <c r="D359" s="44"/>
      <c r="E359" s="44"/>
      <c r="F359" s="44"/>
    </row>
    <row r="360" spans="3:6" x14ac:dyDescent="0.2">
      <c r="C360" s="44"/>
      <c r="D360" s="44"/>
      <c r="E360" s="44"/>
      <c r="F360" s="44"/>
    </row>
    <row r="361" spans="3:6" x14ac:dyDescent="0.2">
      <c r="C361" s="44"/>
      <c r="D361" s="44"/>
      <c r="E361" s="44"/>
      <c r="F361" s="44"/>
    </row>
    <row r="362" spans="3:6" x14ac:dyDescent="0.2">
      <c r="C362" s="44"/>
      <c r="D362" s="44"/>
      <c r="E362" s="44"/>
      <c r="F362" s="44"/>
    </row>
    <row r="363" spans="3:6" x14ac:dyDescent="0.2">
      <c r="C363" s="44"/>
      <c r="D363" s="44"/>
      <c r="E363" s="44"/>
      <c r="F363" s="44"/>
    </row>
    <row r="364" spans="3:6" x14ac:dyDescent="0.2">
      <c r="C364" s="44"/>
      <c r="D364" s="44"/>
      <c r="E364" s="44"/>
      <c r="F364" s="44"/>
    </row>
    <row r="365" spans="3:6" x14ac:dyDescent="0.2">
      <c r="C365" s="44"/>
      <c r="D365" s="44"/>
      <c r="E365" s="44"/>
      <c r="F365" s="44"/>
    </row>
    <row r="366" spans="3:6" x14ac:dyDescent="0.2">
      <c r="C366" s="44"/>
      <c r="D366" s="44"/>
      <c r="E366" s="44"/>
      <c r="F366" s="44"/>
    </row>
    <row r="367" spans="3:6" x14ac:dyDescent="0.2">
      <c r="C367" s="44"/>
      <c r="D367" s="44"/>
      <c r="E367" s="44"/>
      <c r="F367" s="44"/>
    </row>
    <row r="368" spans="3:6" x14ac:dyDescent="0.2">
      <c r="C368" s="44"/>
      <c r="D368" s="44"/>
      <c r="E368" s="44"/>
      <c r="F368" s="44"/>
    </row>
    <row r="369" spans="3:6" x14ac:dyDescent="0.2">
      <c r="C369" s="44"/>
      <c r="D369" s="44"/>
      <c r="E369" s="44"/>
      <c r="F369" s="44"/>
    </row>
    <row r="370" spans="3:6" x14ac:dyDescent="0.2">
      <c r="C370" s="44"/>
      <c r="D370" s="44"/>
      <c r="E370" s="44"/>
      <c r="F370" s="44"/>
    </row>
    <row r="371" spans="3:6" x14ac:dyDescent="0.2">
      <c r="C371" s="44"/>
      <c r="D371" s="44"/>
      <c r="E371" s="44"/>
      <c r="F371" s="44"/>
    </row>
    <row r="372" spans="3:6" x14ac:dyDescent="0.2">
      <c r="C372" s="44"/>
      <c r="D372" s="44"/>
      <c r="E372" s="44"/>
      <c r="F372" s="44"/>
    </row>
    <row r="373" spans="3:6" x14ac:dyDescent="0.2">
      <c r="C373" s="44"/>
      <c r="D373" s="44"/>
      <c r="E373" s="44"/>
      <c r="F373" s="44"/>
    </row>
    <row r="374" spans="3:6" x14ac:dyDescent="0.2">
      <c r="C374" s="44"/>
      <c r="D374" s="44"/>
      <c r="E374" s="44"/>
      <c r="F374" s="44"/>
    </row>
    <row r="375" spans="3:6" x14ac:dyDescent="0.2">
      <c r="C375" s="44"/>
      <c r="D375" s="44"/>
      <c r="E375" s="44"/>
      <c r="F375" s="44"/>
    </row>
    <row r="376" spans="3:6" x14ac:dyDescent="0.2">
      <c r="C376" s="44"/>
      <c r="D376" s="44"/>
      <c r="E376" s="44"/>
      <c r="F376" s="44"/>
    </row>
    <row r="377" spans="3:6" x14ac:dyDescent="0.2">
      <c r="C377" s="44"/>
      <c r="D377" s="44"/>
      <c r="E377" s="44"/>
      <c r="F377" s="44"/>
    </row>
    <row r="378" spans="3:6" x14ac:dyDescent="0.2">
      <c r="C378" s="44"/>
      <c r="D378" s="44"/>
      <c r="E378" s="44"/>
      <c r="F378" s="44"/>
    </row>
    <row r="379" spans="3:6" x14ac:dyDescent="0.2">
      <c r="C379" s="44"/>
      <c r="D379" s="44"/>
      <c r="E379" s="44"/>
      <c r="F379" s="44"/>
    </row>
    <row r="380" spans="3:6" x14ac:dyDescent="0.2">
      <c r="C380" s="44"/>
      <c r="D380" s="44"/>
      <c r="E380" s="44"/>
      <c r="F380" s="44"/>
    </row>
    <row r="381" spans="3:6" x14ac:dyDescent="0.2">
      <c r="C381" s="44"/>
      <c r="D381" s="44"/>
      <c r="E381" s="44"/>
      <c r="F381" s="44"/>
    </row>
    <row r="382" spans="3:6" x14ac:dyDescent="0.2">
      <c r="C382" s="44"/>
      <c r="D382" s="44"/>
      <c r="E382" s="44"/>
      <c r="F382" s="44"/>
    </row>
    <row r="383" spans="3:6" x14ac:dyDescent="0.2">
      <c r="C383" s="44"/>
      <c r="D383" s="44"/>
      <c r="E383" s="44"/>
      <c r="F383" s="44"/>
    </row>
    <row r="384" spans="3:6" x14ac:dyDescent="0.2">
      <c r="C384" s="44"/>
      <c r="D384" s="44"/>
      <c r="E384" s="44"/>
      <c r="F384" s="44"/>
    </row>
    <row r="385" spans="3:6" x14ac:dyDescent="0.2">
      <c r="C385" s="44"/>
      <c r="D385" s="44"/>
      <c r="E385" s="44"/>
      <c r="F385" s="44"/>
    </row>
    <row r="386" spans="3:6" x14ac:dyDescent="0.2">
      <c r="C386" s="44"/>
      <c r="D386" s="44"/>
      <c r="E386" s="44"/>
      <c r="F386" s="44"/>
    </row>
    <row r="387" spans="3:6" x14ac:dyDescent="0.2">
      <c r="C387" s="44"/>
      <c r="D387" s="44"/>
      <c r="E387" s="44"/>
      <c r="F387" s="44"/>
    </row>
    <row r="388" spans="3:6" x14ac:dyDescent="0.2">
      <c r="C388" s="44"/>
      <c r="D388" s="44"/>
      <c r="E388" s="44"/>
      <c r="F388" s="44"/>
    </row>
    <row r="389" spans="3:6" x14ac:dyDescent="0.2">
      <c r="C389" s="44"/>
      <c r="D389" s="44"/>
      <c r="E389" s="44"/>
      <c r="F389" s="44"/>
    </row>
    <row r="390" spans="3:6" x14ac:dyDescent="0.2">
      <c r="C390" s="44"/>
      <c r="D390" s="44"/>
      <c r="E390" s="44"/>
      <c r="F390" s="44"/>
    </row>
    <row r="391" spans="3:6" x14ac:dyDescent="0.2">
      <c r="C391" s="44"/>
      <c r="D391" s="44"/>
      <c r="E391" s="44"/>
      <c r="F391" s="44"/>
    </row>
    <row r="392" spans="3:6" x14ac:dyDescent="0.2">
      <c r="C392" s="44"/>
      <c r="D392" s="44"/>
      <c r="E392" s="44"/>
      <c r="F392" s="44"/>
    </row>
    <row r="393" spans="3:6" x14ac:dyDescent="0.2">
      <c r="C393" s="44"/>
      <c r="D393" s="44"/>
      <c r="E393" s="44"/>
      <c r="F393" s="44"/>
    </row>
    <row r="394" spans="3:6" x14ac:dyDescent="0.2">
      <c r="C394" s="44"/>
      <c r="D394" s="44"/>
      <c r="E394" s="44"/>
      <c r="F394" s="44"/>
    </row>
    <row r="395" spans="3:6" x14ac:dyDescent="0.2">
      <c r="C395" s="44"/>
      <c r="D395" s="44"/>
      <c r="E395" s="44"/>
      <c r="F395" s="44"/>
    </row>
    <row r="396" spans="3:6" x14ac:dyDescent="0.2">
      <c r="C396" s="44"/>
      <c r="D396" s="44"/>
      <c r="E396" s="44"/>
      <c r="F396" s="44"/>
    </row>
    <row r="397" spans="3:6" x14ac:dyDescent="0.2">
      <c r="C397" s="44"/>
      <c r="D397" s="44"/>
      <c r="E397" s="44"/>
      <c r="F397" s="44"/>
    </row>
    <row r="398" spans="3:6" x14ac:dyDescent="0.2">
      <c r="C398" s="44"/>
      <c r="D398" s="44"/>
      <c r="E398" s="44"/>
      <c r="F398" s="44"/>
    </row>
    <row r="399" spans="3:6" x14ac:dyDescent="0.2">
      <c r="C399" s="44"/>
      <c r="D399" s="44"/>
      <c r="E399" s="44"/>
      <c r="F399" s="44"/>
    </row>
    <row r="400" spans="3:6" x14ac:dyDescent="0.2">
      <c r="C400" s="44"/>
      <c r="D400" s="44"/>
      <c r="E400" s="44"/>
      <c r="F400" s="44"/>
    </row>
    <row r="401" spans="3:6" x14ac:dyDescent="0.2">
      <c r="C401" s="44"/>
      <c r="D401" s="44"/>
      <c r="E401" s="44"/>
      <c r="F401" s="44"/>
    </row>
    <row r="402" spans="3:6" x14ac:dyDescent="0.2">
      <c r="C402" s="44"/>
      <c r="D402" s="44"/>
      <c r="E402" s="44"/>
      <c r="F402" s="44"/>
    </row>
    <row r="403" spans="3:6" x14ac:dyDescent="0.2">
      <c r="C403" s="44"/>
      <c r="D403" s="44"/>
      <c r="E403" s="44"/>
      <c r="F403" s="44"/>
    </row>
    <row r="404" spans="3:6" x14ac:dyDescent="0.2">
      <c r="C404" s="44"/>
      <c r="D404" s="44"/>
      <c r="E404" s="44"/>
      <c r="F404" s="44"/>
    </row>
    <row r="405" spans="3:6" x14ac:dyDescent="0.2">
      <c r="C405" s="44"/>
      <c r="D405" s="44"/>
      <c r="E405" s="44"/>
      <c r="F405" s="44"/>
    </row>
    <row r="406" spans="3:6" x14ac:dyDescent="0.2">
      <c r="C406" s="44"/>
      <c r="D406" s="44"/>
      <c r="E406" s="44"/>
      <c r="F406" s="44"/>
    </row>
    <row r="407" spans="3:6" x14ac:dyDescent="0.2">
      <c r="C407" s="44"/>
      <c r="D407" s="44"/>
      <c r="E407" s="44"/>
      <c r="F407" s="44"/>
    </row>
    <row r="408" spans="3:6" x14ac:dyDescent="0.2">
      <c r="C408" s="44"/>
      <c r="D408" s="44"/>
      <c r="E408" s="44"/>
      <c r="F408" s="44"/>
    </row>
    <row r="409" spans="3:6" x14ac:dyDescent="0.2">
      <c r="C409" s="44"/>
      <c r="D409" s="44"/>
      <c r="E409" s="44"/>
      <c r="F409" s="44"/>
    </row>
    <row r="410" spans="3:6" x14ac:dyDescent="0.2">
      <c r="C410" s="44"/>
      <c r="D410" s="44"/>
      <c r="E410" s="44"/>
      <c r="F410" s="44"/>
    </row>
    <row r="411" spans="3:6" x14ac:dyDescent="0.2">
      <c r="C411" s="44"/>
      <c r="D411" s="44"/>
      <c r="E411" s="44"/>
      <c r="F411" s="44"/>
    </row>
    <row r="412" spans="3:6" x14ac:dyDescent="0.2">
      <c r="C412" s="44"/>
      <c r="D412" s="44"/>
      <c r="E412" s="44"/>
      <c r="F412" s="44"/>
    </row>
    <row r="413" spans="3:6" x14ac:dyDescent="0.2">
      <c r="C413" s="44"/>
      <c r="D413" s="44"/>
      <c r="E413" s="44"/>
      <c r="F413" s="44"/>
    </row>
    <row r="414" spans="3:6" x14ac:dyDescent="0.2">
      <c r="C414" s="44"/>
      <c r="D414" s="44"/>
      <c r="E414" s="44"/>
      <c r="F414" s="44"/>
    </row>
    <row r="415" spans="3:6" x14ac:dyDescent="0.2">
      <c r="C415" s="44"/>
      <c r="D415" s="44"/>
      <c r="E415" s="44"/>
      <c r="F415" s="44"/>
    </row>
    <row r="416" spans="3:6" x14ac:dyDescent="0.2">
      <c r="C416" s="44"/>
      <c r="D416" s="44"/>
      <c r="E416" s="44"/>
      <c r="F416" s="44"/>
    </row>
    <row r="417" spans="3:6" x14ac:dyDescent="0.2">
      <c r="C417" s="44"/>
      <c r="D417" s="44"/>
      <c r="E417" s="44"/>
      <c r="F417" s="44"/>
    </row>
    <row r="418" spans="3:6" x14ac:dyDescent="0.2">
      <c r="C418" s="44"/>
      <c r="D418" s="44"/>
      <c r="E418" s="44"/>
      <c r="F418" s="44"/>
    </row>
    <row r="419" spans="3:6" x14ac:dyDescent="0.2">
      <c r="C419" s="44"/>
      <c r="D419" s="44"/>
      <c r="E419" s="44"/>
      <c r="F419" s="44"/>
    </row>
    <row r="420" spans="3:6" x14ac:dyDescent="0.2">
      <c r="C420" s="44"/>
      <c r="D420" s="44"/>
      <c r="E420" s="44"/>
      <c r="F420" s="44"/>
    </row>
    <row r="421" spans="3:6" x14ac:dyDescent="0.2">
      <c r="C421" s="44"/>
      <c r="D421" s="44"/>
      <c r="E421" s="44"/>
      <c r="F421" s="44"/>
    </row>
    <row r="422" spans="3:6" x14ac:dyDescent="0.2">
      <c r="C422" s="44"/>
      <c r="D422" s="44"/>
      <c r="E422" s="44"/>
      <c r="F422" s="44"/>
    </row>
    <row r="423" spans="3:6" x14ac:dyDescent="0.2">
      <c r="C423" s="44"/>
      <c r="D423" s="44"/>
      <c r="E423" s="44"/>
      <c r="F423" s="44"/>
    </row>
    <row r="424" spans="3:6" x14ac:dyDescent="0.2">
      <c r="C424" s="44"/>
      <c r="D424" s="44"/>
      <c r="E424" s="44"/>
      <c r="F424" s="44"/>
    </row>
    <row r="425" spans="3:6" x14ac:dyDescent="0.2">
      <c r="C425" s="44"/>
      <c r="D425" s="44"/>
      <c r="E425" s="44"/>
      <c r="F425" s="44"/>
    </row>
    <row r="426" spans="3:6" x14ac:dyDescent="0.2">
      <c r="C426" s="44"/>
      <c r="D426" s="44"/>
      <c r="E426" s="44"/>
      <c r="F426" s="44"/>
    </row>
    <row r="427" spans="3:6" x14ac:dyDescent="0.2">
      <c r="C427" s="44"/>
      <c r="D427" s="44"/>
      <c r="E427" s="44"/>
      <c r="F427" s="44"/>
    </row>
    <row r="428" spans="3:6" x14ac:dyDescent="0.2">
      <c r="C428" s="44"/>
      <c r="D428" s="44"/>
      <c r="E428" s="44"/>
      <c r="F428" s="44"/>
    </row>
    <row r="429" spans="3:6" x14ac:dyDescent="0.2">
      <c r="C429" s="44"/>
      <c r="D429" s="44"/>
      <c r="E429" s="44"/>
      <c r="F429" s="44"/>
    </row>
    <row r="430" spans="3:6" x14ac:dyDescent="0.2">
      <c r="C430" s="44"/>
      <c r="D430" s="44"/>
      <c r="E430" s="44"/>
      <c r="F430" s="44"/>
    </row>
    <row r="431" spans="3:6" x14ac:dyDescent="0.2">
      <c r="C431" s="44"/>
      <c r="D431" s="44"/>
      <c r="E431" s="44"/>
      <c r="F431" s="44"/>
    </row>
    <row r="432" spans="3:6" x14ac:dyDescent="0.2">
      <c r="C432" s="44"/>
      <c r="D432" s="44"/>
      <c r="E432" s="44"/>
      <c r="F432" s="44"/>
    </row>
    <row r="433" spans="3:6" x14ac:dyDescent="0.2">
      <c r="C433" s="44"/>
      <c r="D433" s="44"/>
      <c r="E433" s="44"/>
      <c r="F433" s="44"/>
    </row>
    <row r="434" spans="3:6" x14ac:dyDescent="0.2">
      <c r="C434" s="44"/>
      <c r="D434" s="44"/>
      <c r="E434" s="44"/>
      <c r="F434" s="44"/>
    </row>
    <row r="435" spans="3:6" x14ac:dyDescent="0.2">
      <c r="C435" s="44"/>
      <c r="D435" s="44"/>
      <c r="E435" s="44"/>
      <c r="F435" s="44"/>
    </row>
    <row r="436" spans="3:6" x14ac:dyDescent="0.2">
      <c r="C436" s="44"/>
      <c r="D436" s="44"/>
      <c r="E436" s="44"/>
      <c r="F436" s="44"/>
    </row>
    <row r="437" spans="3:6" x14ac:dyDescent="0.2">
      <c r="C437" s="44"/>
      <c r="D437" s="44"/>
      <c r="E437" s="44"/>
      <c r="F437" s="44"/>
    </row>
    <row r="438" spans="3:6" x14ac:dyDescent="0.2">
      <c r="C438" s="44"/>
      <c r="D438" s="44"/>
      <c r="E438" s="44"/>
      <c r="F438" s="44"/>
    </row>
    <row r="439" spans="3:6" x14ac:dyDescent="0.2">
      <c r="C439" s="44"/>
      <c r="D439" s="44"/>
      <c r="E439" s="44"/>
      <c r="F439" s="44"/>
    </row>
    <row r="440" spans="3:6" x14ac:dyDescent="0.2">
      <c r="C440" s="44"/>
      <c r="D440" s="44"/>
      <c r="E440" s="44"/>
      <c r="F440" s="44"/>
    </row>
    <row r="441" spans="3:6" x14ac:dyDescent="0.2">
      <c r="C441" s="44"/>
      <c r="D441" s="44"/>
      <c r="E441" s="44"/>
      <c r="F441" s="44"/>
    </row>
    <row r="442" spans="3:6" x14ac:dyDescent="0.2">
      <c r="C442" s="44"/>
      <c r="D442" s="44"/>
      <c r="E442" s="44"/>
      <c r="F442" s="44"/>
    </row>
    <row r="443" spans="3:6" x14ac:dyDescent="0.2">
      <c r="C443" s="44"/>
      <c r="D443" s="44"/>
      <c r="E443" s="44"/>
      <c r="F443" s="44"/>
    </row>
    <row r="444" spans="3:6" x14ac:dyDescent="0.2">
      <c r="C444" s="44"/>
      <c r="D444" s="44"/>
      <c r="E444" s="44"/>
      <c r="F444" s="44"/>
    </row>
    <row r="445" spans="3:6" x14ac:dyDescent="0.2">
      <c r="C445" s="44"/>
      <c r="D445" s="44"/>
      <c r="E445" s="44"/>
      <c r="F445" s="44"/>
    </row>
    <row r="446" spans="3:6" x14ac:dyDescent="0.2">
      <c r="C446" s="44"/>
      <c r="D446" s="44"/>
      <c r="E446" s="44"/>
      <c r="F446" s="44"/>
    </row>
    <row r="447" spans="3:6" x14ac:dyDescent="0.2">
      <c r="C447" s="44"/>
      <c r="D447" s="44"/>
      <c r="E447" s="44"/>
      <c r="F447" s="44"/>
    </row>
    <row r="448" spans="3:6" x14ac:dyDescent="0.2">
      <c r="C448" s="44"/>
      <c r="D448" s="44"/>
      <c r="E448" s="44"/>
      <c r="F448" s="44"/>
    </row>
    <row r="449" spans="3:6" x14ac:dyDescent="0.2">
      <c r="C449" s="44"/>
      <c r="D449" s="44"/>
      <c r="E449" s="44"/>
      <c r="F449" s="44"/>
    </row>
    <row r="450" spans="3:6" x14ac:dyDescent="0.2">
      <c r="C450" s="44"/>
      <c r="D450" s="44"/>
      <c r="E450" s="44"/>
      <c r="F450" s="44"/>
    </row>
    <row r="451" spans="3:6" x14ac:dyDescent="0.2">
      <c r="C451" s="44"/>
      <c r="D451" s="44"/>
      <c r="E451" s="44"/>
      <c r="F451" s="44"/>
    </row>
    <row r="452" spans="3:6" x14ac:dyDescent="0.2">
      <c r="C452" s="44"/>
      <c r="D452" s="44"/>
      <c r="E452" s="44"/>
      <c r="F452" s="44"/>
    </row>
    <row r="453" spans="3:6" x14ac:dyDescent="0.2">
      <c r="C453" s="44"/>
      <c r="D453" s="44"/>
      <c r="E453" s="44"/>
      <c r="F453" s="44"/>
    </row>
    <row r="454" spans="3:6" x14ac:dyDescent="0.2">
      <c r="C454" s="44"/>
      <c r="D454" s="44"/>
      <c r="E454" s="44"/>
      <c r="F454" s="44"/>
    </row>
    <row r="455" spans="3:6" x14ac:dyDescent="0.2">
      <c r="C455" s="44"/>
      <c r="D455" s="44"/>
      <c r="E455" s="44"/>
      <c r="F455" s="44"/>
    </row>
    <row r="456" spans="3:6" x14ac:dyDescent="0.2">
      <c r="C456" s="44"/>
      <c r="D456" s="44"/>
      <c r="E456" s="44"/>
      <c r="F456" s="44"/>
    </row>
    <row r="457" spans="3:6" x14ac:dyDescent="0.2">
      <c r="C457" s="44"/>
      <c r="D457" s="44"/>
      <c r="E457" s="44"/>
      <c r="F457" s="44"/>
    </row>
    <row r="458" spans="3:6" x14ac:dyDescent="0.2">
      <c r="C458" s="44"/>
      <c r="D458" s="44"/>
      <c r="E458" s="44"/>
      <c r="F458" s="44"/>
    </row>
    <row r="459" spans="3:6" x14ac:dyDescent="0.2">
      <c r="C459" s="44"/>
      <c r="D459" s="44"/>
      <c r="E459" s="44"/>
      <c r="F459" s="44"/>
    </row>
    <row r="460" spans="3:6" x14ac:dyDescent="0.2">
      <c r="C460" s="44"/>
      <c r="D460" s="44"/>
      <c r="E460" s="44"/>
      <c r="F460" s="44"/>
    </row>
    <row r="461" spans="3:6" x14ac:dyDescent="0.2">
      <c r="C461" s="44"/>
      <c r="D461" s="44"/>
      <c r="E461" s="44"/>
      <c r="F461" s="44"/>
    </row>
    <row r="462" spans="3:6" x14ac:dyDescent="0.2">
      <c r="C462" s="44"/>
      <c r="D462" s="44"/>
      <c r="E462" s="44"/>
      <c r="F462" s="44"/>
    </row>
    <row r="463" spans="3:6" x14ac:dyDescent="0.2">
      <c r="C463" s="44"/>
      <c r="D463" s="44"/>
      <c r="E463" s="44"/>
      <c r="F463" s="44"/>
    </row>
    <row r="464" spans="3:6" x14ac:dyDescent="0.2">
      <c r="C464" s="44"/>
      <c r="D464" s="44"/>
      <c r="E464" s="44"/>
      <c r="F464" s="44"/>
    </row>
    <row r="465" spans="3:6" x14ac:dyDescent="0.2">
      <c r="C465" s="44"/>
      <c r="D465" s="44"/>
      <c r="E465" s="44"/>
      <c r="F465" s="44"/>
    </row>
    <row r="466" spans="3:6" x14ac:dyDescent="0.2">
      <c r="C466" s="44"/>
      <c r="D466" s="44"/>
      <c r="E466" s="44"/>
      <c r="F466" s="44"/>
    </row>
    <row r="467" spans="3:6" x14ac:dyDescent="0.2">
      <c r="C467" s="44"/>
      <c r="D467" s="44"/>
      <c r="E467" s="44"/>
      <c r="F467" s="44"/>
    </row>
    <row r="468" spans="3:6" x14ac:dyDescent="0.2">
      <c r="C468" s="44"/>
      <c r="D468" s="44"/>
      <c r="E468" s="44"/>
      <c r="F468" s="44"/>
    </row>
    <row r="469" spans="3:6" x14ac:dyDescent="0.2">
      <c r="C469" s="44"/>
      <c r="D469" s="44"/>
      <c r="E469" s="44"/>
      <c r="F469" s="44"/>
    </row>
    <row r="470" spans="3:6" x14ac:dyDescent="0.2">
      <c r="C470" s="44"/>
      <c r="D470" s="44"/>
      <c r="E470" s="44"/>
      <c r="F470" s="44"/>
    </row>
    <row r="471" spans="3:6" x14ac:dyDescent="0.2">
      <c r="C471" s="44"/>
      <c r="D471" s="44"/>
      <c r="E471" s="44"/>
      <c r="F471" s="44"/>
    </row>
    <row r="472" spans="3:6" x14ac:dyDescent="0.2">
      <c r="C472" s="44"/>
      <c r="D472" s="44"/>
      <c r="E472" s="44"/>
      <c r="F472" s="44"/>
    </row>
    <row r="473" spans="3:6" x14ac:dyDescent="0.2">
      <c r="C473" s="44"/>
      <c r="D473" s="44"/>
      <c r="E473" s="44"/>
      <c r="F473" s="44"/>
    </row>
    <row r="474" spans="3:6" x14ac:dyDescent="0.2">
      <c r="C474" s="44"/>
      <c r="D474" s="44"/>
      <c r="E474" s="44"/>
      <c r="F474" s="44"/>
    </row>
    <row r="475" spans="3:6" x14ac:dyDescent="0.2">
      <c r="C475" s="44"/>
      <c r="D475" s="44"/>
      <c r="E475" s="44"/>
      <c r="F475" s="44"/>
    </row>
    <row r="476" spans="3:6" x14ac:dyDescent="0.2">
      <c r="C476" s="44"/>
      <c r="D476" s="44"/>
      <c r="E476" s="44"/>
      <c r="F476" s="44"/>
    </row>
    <row r="477" spans="3:6" x14ac:dyDescent="0.2">
      <c r="C477" s="44"/>
      <c r="D477" s="44"/>
      <c r="E477" s="44"/>
      <c r="F477" s="44"/>
    </row>
    <row r="478" spans="3:6" x14ac:dyDescent="0.2">
      <c r="C478" s="44"/>
      <c r="D478" s="44"/>
      <c r="E478" s="44"/>
      <c r="F478" s="44"/>
    </row>
    <row r="479" spans="3:6" x14ac:dyDescent="0.2">
      <c r="C479" s="44"/>
      <c r="D479" s="44"/>
      <c r="E479" s="44"/>
      <c r="F479" s="44"/>
    </row>
    <row r="480" spans="3:6" x14ac:dyDescent="0.2">
      <c r="C480" s="44"/>
      <c r="D480" s="44"/>
      <c r="E480" s="44"/>
      <c r="F480" s="44"/>
    </row>
    <row r="481" spans="3:6" x14ac:dyDescent="0.2">
      <c r="C481" s="44"/>
      <c r="D481" s="44"/>
      <c r="E481" s="44"/>
      <c r="F481" s="44"/>
    </row>
    <row r="482" spans="3:6" x14ac:dyDescent="0.2">
      <c r="C482" s="44"/>
      <c r="D482" s="44"/>
      <c r="E482" s="44"/>
      <c r="F482" s="44"/>
    </row>
    <row r="483" spans="3:6" x14ac:dyDescent="0.2">
      <c r="C483" s="44"/>
      <c r="D483" s="44"/>
      <c r="E483" s="44"/>
      <c r="F483" s="44"/>
    </row>
    <row r="484" spans="3:6" x14ac:dyDescent="0.2">
      <c r="C484" s="44"/>
      <c r="D484" s="44"/>
      <c r="E484" s="44"/>
      <c r="F484" s="44"/>
    </row>
    <row r="485" spans="3:6" x14ac:dyDescent="0.2">
      <c r="C485" s="44"/>
      <c r="D485" s="44"/>
      <c r="E485" s="44"/>
      <c r="F485" s="44"/>
    </row>
    <row r="486" spans="3:6" x14ac:dyDescent="0.2">
      <c r="C486" s="44"/>
      <c r="D486" s="44"/>
      <c r="E486" s="44"/>
      <c r="F486" s="44"/>
    </row>
    <row r="487" spans="3:6" x14ac:dyDescent="0.2">
      <c r="C487" s="44"/>
      <c r="D487" s="44"/>
      <c r="E487" s="44"/>
      <c r="F487" s="44"/>
    </row>
    <row r="488" spans="3:6" x14ac:dyDescent="0.2">
      <c r="C488" s="44"/>
      <c r="D488" s="44"/>
      <c r="E488" s="44"/>
      <c r="F488" s="44"/>
    </row>
    <row r="489" spans="3:6" x14ac:dyDescent="0.2">
      <c r="C489" s="44"/>
      <c r="D489" s="44"/>
      <c r="E489" s="44"/>
      <c r="F489" s="44"/>
    </row>
    <row r="490" spans="3:6" x14ac:dyDescent="0.2">
      <c r="C490" s="44"/>
      <c r="D490" s="44"/>
      <c r="E490" s="44"/>
      <c r="F490" s="44"/>
    </row>
    <row r="491" spans="3:6" x14ac:dyDescent="0.2">
      <c r="C491" s="44"/>
      <c r="D491" s="44"/>
      <c r="E491" s="44"/>
      <c r="F491" s="44"/>
    </row>
    <row r="492" spans="3:6" x14ac:dyDescent="0.2">
      <c r="C492" s="44"/>
      <c r="D492" s="44"/>
      <c r="E492" s="44"/>
      <c r="F492" s="44"/>
    </row>
    <row r="493" spans="3:6" x14ac:dyDescent="0.2">
      <c r="C493" s="44"/>
      <c r="D493" s="44"/>
      <c r="E493" s="44"/>
      <c r="F493" s="44"/>
    </row>
    <row r="494" spans="3:6" x14ac:dyDescent="0.2">
      <c r="C494" s="44"/>
      <c r="D494" s="44"/>
      <c r="E494" s="44"/>
      <c r="F494" s="44"/>
    </row>
    <row r="495" spans="3:6" x14ac:dyDescent="0.2">
      <c r="C495" s="44"/>
      <c r="D495" s="44"/>
      <c r="E495" s="44"/>
      <c r="F495" s="44"/>
    </row>
    <row r="496" spans="3:6" x14ac:dyDescent="0.2">
      <c r="C496" s="44"/>
      <c r="D496" s="44"/>
      <c r="E496" s="44"/>
      <c r="F496" s="44"/>
    </row>
    <row r="497" spans="3:6" x14ac:dyDescent="0.2">
      <c r="C497" s="44"/>
      <c r="D497" s="44"/>
      <c r="E497" s="44"/>
      <c r="F497" s="44"/>
    </row>
    <row r="498" spans="3:6" x14ac:dyDescent="0.2">
      <c r="C498" s="44"/>
      <c r="D498" s="44"/>
      <c r="E498" s="44"/>
      <c r="F498" s="44"/>
    </row>
    <row r="499" spans="3:6" x14ac:dyDescent="0.2">
      <c r="C499" s="44"/>
      <c r="D499" s="44"/>
      <c r="E499" s="44"/>
      <c r="F499" s="44"/>
    </row>
    <row r="500" spans="3:6" x14ac:dyDescent="0.2">
      <c r="C500" s="44"/>
      <c r="D500" s="44"/>
      <c r="E500" s="44"/>
      <c r="F500" s="44"/>
    </row>
    <row r="501" spans="3:6" x14ac:dyDescent="0.2">
      <c r="C501" s="44"/>
      <c r="D501" s="44"/>
      <c r="E501" s="44"/>
      <c r="F501" s="44"/>
    </row>
    <row r="502" spans="3:6" x14ac:dyDescent="0.2">
      <c r="C502" s="44"/>
      <c r="D502" s="44"/>
      <c r="E502" s="44"/>
      <c r="F502" s="44"/>
    </row>
    <row r="503" spans="3:6" x14ac:dyDescent="0.2">
      <c r="C503" s="44"/>
      <c r="D503" s="44"/>
      <c r="E503" s="44"/>
      <c r="F503" s="44"/>
    </row>
    <row r="504" spans="3:6" x14ac:dyDescent="0.2">
      <c r="C504" s="44"/>
      <c r="D504" s="44"/>
      <c r="E504" s="44"/>
      <c r="F504" s="44"/>
    </row>
    <row r="505" spans="3:6" x14ac:dyDescent="0.2">
      <c r="C505" s="44"/>
      <c r="D505" s="44"/>
      <c r="E505" s="44"/>
      <c r="F505" s="44"/>
    </row>
    <row r="506" spans="3:6" x14ac:dyDescent="0.2">
      <c r="C506" s="44"/>
      <c r="D506" s="44"/>
      <c r="E506" s="44"/>
      <c r="F506" s="44"/>
    </row>
    <row r="507" spans="3:6" x14ac:dyDescent="0.2">
      <c r="C507" s="44"/>
      <c r="D507" s="44"/>
      <c r="E507" s="44"/>
      <c r="F507" s="44"/>
    </row>
    <row r="508" spans="3:6" x14ac:dyDescent="0.2">
      <c r="C508" s="44"/>
      <c r="D508" s="44"/>
      <c r="E508" s="44"/>
      <c r="F508" s="44"/>
    </row>
    <row r="509" spans="3:6" x14ac:dyDescent="0.2">
      <c r="C509" s="44"/>
      <c r="D509" s="44"/>
      <c r="E509" s="44"/>
      <c r="F509" s="44"/>
    </row>
    <row r="510" spans="3:6" x14ac:dyDescent="0.2">
      <c r="C510" s="44"/>
      <c r="D510" s="44"/>
      <c r="E510" s="44"/>
      <c r="F510" s="44"/>
    </row>
    <row r="511" spans="3:6" x14ac:dyDescent="0.2">
      <c r="C511" s="44"/>
      <c r="D511" s="44"/>
      <c r="E511" s="44"/>
      <c r="F511" s="44"/>
    </row>
    <row r="512" spans="3:6" x14ac:dyDescent="0.2">
      <c r="C512" s="44"/>
      <c r="D512" s="44"/>
      <c r="E512" s="44"/>
      <c r="F512" s="44"/>
    </row>
    <row r="513" spans="3:6" x14ac:dyDescent="0.2">
      <c r="C513" s="44"/>
      <c r="D513" s="44"/>
      <c r="E513" s="44"/>
      <c r="F513" s="44"/>
    </row>
    <row r="514" spans="3:6" x14ac:dyDescent="0.2">
      <c r="C514" s="44"/>
      <c r="D514" s="44"/>
      <c r="E514" s="44"/>
      <c r="F514" s="44"/>
    </row>
    <row r="515" spans="3:6" x14ac:dyDescent="0.2">
      <c r="C515" s="44"/>
      <c r="D515" s="44"/>
      <c r="E515" s="44"/>
      <c r="F515" s="44"/>
    </row>
    <row r="516" spans="3:6" x14ac:dyDescent="0.2">
      <c r="C516" s="44"/>
      <c r="D516" s="44"/>
      <c r="E516" s="44"/>
      <c r="F516" s="44"/>
    </row>
    <row r="517" spans="3:6" x14ac:dyDescent="0.2">
      <c r="C517" s="44"/>
      <c r="D517" s="44"/>
      <c r="E517" s="44"/>
      <c r="F517" s="44"/>
    </row>
    <row r="518" spans="3:6" x14ac:dyDescent="0.2">
      <c r="C518" s="44"/>
      <c r="D518" s="44"/>
      <c r="E518" s="44"/>
      <c r="F518" s="44"/>
    </row>
    <row r="519" spans="3:6" x14ac:dyDescent="0.2">
      <c r="C519" s="44"/>
      <c r="D519" s="44"/>
      <c r="E519" s="44"/>
      <c r="F519" s="44"/>
    </row>
    <row r="520" spans="3:6" x14ac:dyDescent="0.2">
      <c r="C520" s="44"/>
      <c r="D520" s="44"/>
      <c r="E520" s="44"/>
      <c r="F520" s="44"/>
    </row>
    <row r="521" spans="3:6" x14ac:dyDescent="0.2">
      <c r="C521" s="44"/>
      <c r="D521" s="44"/>
      <c r="E521" s="44"/>
      <c r="F521" s="44"/>
    </row>
    <row r="522" spans="3:6" x14ac:dyDescent="0.2">
      <c r="C522" s="44"/>
      <c r="D522" s="44"/>
      <c r="E522" s="44"/>
      <c r="F522" s="44"/>
    </row>
    <row r="523" spans="3:6" x14ac:dyDescent="0.2">
      <c r="C523" s="44"/>
      <c r="D523" s="44"/>
      <c r="E523" s="44"/>
      <c r="F523" s="44"/>
    </row>
    <row r="524" spans="3:6" x14ac:dyDescent="0.2">
      <c r="C524" s="44"/>
      <c r="D524" s="44"/>
      <c r="E524" s="44"/>
      <c r="F524" s="44"/>
    </row>
    <row r="525" spans="3:6" x14ac:dyDescent="0.2">
      <c r="C525" s="44"/>
      <c r="D525" s="44"/>
      <c r="E525" s="44"/>
      <c r="F525" s="44"/>
    </row>
    <row r="526" spans="3:6" x14ac:dyDescent="0.2">
      <c r="C526" s="44"/>
      <c r="D526" s="44"/>
      <c r="E526" s="44"/>
      <c r="F526" s="44"/>
    </row>
    <row r="527" spans="3:6" x14ac:dyDescent="0.2">
      <c r="C527" s="44"/>
      <c r="D527" s="44"/>
      <c r="E527" s="44"/>
      <c r="F527" s="44"/>
    </row>
    <row r="528" spans="3:6" x14ac:dyDescent="0.2">
      <c r="C528" s="44"/>
      <c r="D528" s="44"/>
      <c r="E528" s="44"/>
      <c r="F528" s="44"/>
    </row>
    <row r="529" spans="3:6" x14ac:dyDescent="0.2">
      <c r="C529" s="44"/>
      <c r="D529" s="44"/>
      <c r="E529" s="44"/>
      <c r="F529" s="44"/>
    </row>
    <row r="530" spans="3:6" x14ac:dyDescent="0.2">
      <c r="C530" s="44"/>
      <c r="D530" s="44"/>
      <c r="E530" s="44"/>
      <c r="F530" s="44"/>
    </row>
    <row r="531" spans="3:6" x14ac:dyDescent="0.2">
      <c r="C531" s="44"/>
      <c r="D531" s="44"/>
      <c r="E531" s="44"/>
      <c r="F531" s="44"/>
    </row>
    <row r="532" spans="3:6" x14ac:dyDescent="0.2">
      <c r="C532" s="44"/>
      <c r="D532" s="44"/>
      <c r="E532" s="44"/>
      <c r="F532" s="44"/>
    </row>
    <row r="533" spans="3:6" x14ac:dyDescent="0.2">
      <c r="C533" s="44"/>
      <c r="D533" s="44"/>
      <c r="E533" s="44"/>
      <c r="F533" s="44"/>
    </row>
    <row r="534" spans="3:6" x14ac:dyDescent="0.2">
      <c r="C534" s="44"/>
      <c r="D534" s="44"/>
      <c r="E534" s="44"/>
      <c r="F534" s="44"/>
    </row>
    <row r="535" spans="3:6" x14ac:dyDescent="0.2">
      <c r="C535" s="44"/>
      <c r="D535" s="44"/>
      <c r="E535" s="44"/>
      <c r="F535" s="44"/>
    </row>
    <row r="536" spans="3:6" x14ac:dyDescent="0.2">
      <c r="C536" s="44"/>
      <c r="D536" s="44"/>
      <c r="E536" s="44"/>
      <c r="F536" s="44"/>
    </row>
    <row r="537" spans="3:6" x14ac:dyDescent="0.2">
      <c r="C537" s="44"/>
      <c r="D537" s="44"/>
      <c r="E537" s="44"/>
      <c r="F537" s="44"/>
    </row>
    <row r="538" spans="3:6" x14ac:dyDescent="0.2">
      <c r="C538" s="44"/>
      <c r="D538" s="44"/>
      <c r="E538" s="44"/>
      <c r="F538" s="44"/>
    </row>
    <row r="539" spans="3:6" x14ac:dyDescent="0.2">
      <c r="C539" s="44"/>
      <c r="D539" s="44"/>
      <c r="E539" s="44"/>
      <c r="F539" s="44"/>
    </row>
    <row r="540" spans="3:6" x14ac:dyDescent="0.2">
      <c r="C540" s="44"/>
      <c r="D540" s="44"/>
      <c r="E540" s="44"/>
      <c r="F540" s="44"/>
    </row>
    <row r="541" spans="3:6" x14ac:dyDescent="0.2">
      <c r="C541" s="44"/>
      <c r="D541" s="44"/>
      <c r="E541" s="44"/>
      <c r="F541" s="44"/>
    </row>
    <row r="542" spans="3:6" x14ac:dyDescent="0.2">
      <c r="C542" s="44"/>
      <c r="D542" s="44"/>
      <c r="E542" s="44"/>
      <c r="F542" s="44"/>
    </row>
    <row r="543" spans="3:6" x14ac:dyDescent="0.2">
      <c r="C543" s="44"/>
      <c r="D543" s="44"/>
      <c r="E543" s="44"/>
      <c r="F543" s="44"/>
    </row>
    <row r="544" spans="3:6" x14ac:dyDescent="0.2">
      <c r="C544" s="44"/>
      <c r="D544" s="44"/>
      <c r="E544" s="44"/>
      <c r="F544" s="44"/>
    </row>
    <row r="545" spans="3:6" x14ac:dyDescent="0.2">
      <c r="C545" s="44"/>
      <c r="D545" s="44"/>
      <c r="E545" s="44"/>
      <c r="F545" s="44"/>
    </row>
    <row r="546" spans="3:6" x14ac:dyDescent="0.2">
      <c r="C546" s="44"/>
      <c r="D546" s="44"/>
      <c r="E546" s="44"/>
      <c r="F546" s="44"/>
    </row>
    <row r="547" spans="3:6" x14ac:dyDescent="0.2">
      <c r="C547" s="44"/>
      <c r="D547" s="44"/>
      <c r="E547" s="44"/>
      <c r="F547" s="44"/>
    </row>
    <row r="548" spans="3:6" x14ac:dyDescent="0.2">
      <c r="C548" s="44"/>
      <c r="D548" s="44"/>
      <c r="E548" s="44"/>
      <c r="F548" s="44"/>
    </row>
    <row r="549" spans="3:6" x14ac:dyDescent="0.2">
      <c r="C549" s="44"/>
      <c r="D549" s="44"/>
      <c r="E549" s="44"/>
      <c r="F549" s="44"/>
    </row>
    <row r="550" spans="3:6" x14ac:dyDescent="0.2">
      <c r="C550" s="44"/>
      <c r="D550" s="44"/>
      <c r="E550" s="44"/>
      <c r="F550" s="44"/>
    </row>
    <row r="551" spans="3:6" x14ac:dyDescent="0.2">
      <c r="C551" s="44"/>
      <c r="D551" s="44"/>
      <c r="E551" s="44"/>
      <c r="F551" s="44"/>
    </row>
    <row r="552" spans="3:6" x14ac:dyDescent="0.2">
      <c r="C552" s="44"/>
      <c r="D552" s="44"/>
      <c r="E552" s="44"/>
      <c r="F552" s="44"/>
    </row>
    <row r="553" spans="3:6" x14ac:dyDescent="0.2">
      <c r="C553" s="44"/>
      <c r="D553" s="44"/>
      <c r="E553" s="44"/>
      <c r="F553" s="44"/>
    </row>
    <row r="554" spans="3:6" x14ac:dyDescent="0.2">
      <c r="C554" s="44"/>
      <c r="D554" s="44"/>
      <c r="E554" s="44"/>
      <c r="F554" s="44"/>
    </row>
    <row r="555" spans="3:6" x14ac:dyDescent="0.2">
      <c r="C555" s="44"/>
      <c r="D555" s="44"/>
      <c r="E555" s="44"/>
      <c r="F555" s="44"/>
    </row>
    <row r="556" spans="3:6" x14ac:dyDescent="0.2">
      <c r="C556" s="44"/>
      <c r="D556" s="44"/>
      <c r="E556" s="44"/>
      <c r="F556" s="44"/>
    </row>
    <row r="557" spans="3:6" x14ac:dyDescent="0.2">
      <c r="C557" s="44"/>
      <c r="D557" s="44"/>
      <c r="E557" s="44"/>
      <c r="F557" s="44"/>
    </row>
    <row r="558" spans="3:6" x14ac:dyDescent="0.2">
      <c r="C558" s="44"/>
      <c r="D558" s="44"/>
      <c r="E558" s="44"/>
      <c r="F558" s="44"/>
    </row>
    <row r="559" spans="3:6" x14ac:dyDescent="0.2">
      <c r="C559" s="44"/>
      <c r="D559" s="44"/>
      <c r="E559" s="44"/>
      <c r="F559" s="44"/>
    </row>
    <row r="560" spans="3:6" x14ac:dyDescent="0.2">
      <c r="C560" s="44"/>
      <c r="D560" s="44"/>
      <c r="E560" s="44"/>
      <c r="F560" s="44"/>
    </row>
    <row r="561" spans="3:6" x14ac:dyDescent="0.2">
      <c r="C561" s="44"/>
      <c r="D561" s="44"/>
      <c r="E561" s="44"/>
      <c r="F561" s="44"/>
    </row>
    <row r="562" spans="3:6" x14ac:dyDescent="0.2">
      <c r="C562" s="44"/>
      <c r="D562" s="44"/>
      <c r="E562" s="44"/>
      <c r="F562" s="44"/>
    </row>
    <row r="563" spans="3:6" x14ac:dyDescent="0.2">
      <c r="C563" s="44"/>
      <c r="D563" s="44"/>
      <c r="E563" s="44"/>
      <c r="F563" s="44"/>
    </row>
    <row r="564" spans="3:6" x14ac:dyDescent="0.2">
      <c r="C564" s="44"/>
      <c r="D564" s="44"/>
      <c r="E564" s="44"/>
      <c r="F564" s="44"/>
    </row>
    <row r="565" spans="3:6" x14ac:dyDescent="0.2">
      <c r="C565" s="44"/>
      <c r="D565" s="44"/>
      <c r="E565" s="44"/>
      <c r="F565" s="44"/>
    </row>
    <row r="566" spans="3:6" x14ac:dyDescent="0.2">
      <c r="C566" s="44"/>
      <c r="D566" s="44"/>
      <c r="E566" s="44"/>
      <c r="F566" s="44"/>
    </row>
    <row r="567" spans="3:6" x14ac:dyDescent="0.2">
      <c r="C567" s="44"/>
      <c r="D567" s="44"/>
      <c r="E567" s="44"/>
      <c r="F567" s="44"/>
    </row>
    <row r="568" spans="3:6" x14ac:dyDescent="0.2">
      <c r="C568" s="44"/>
      <c r="D568" s="44"/>
      <c r="E568" s="44"/>
      <c r="F568" s="44"/>
    </row>
    <row r="569" spans="3:6" x14ac:dyDescent="0.2">
      <c r="C569" s="44"/>
      <c r="D569" s="44"/>
      <c r="E569" s="44"/>
      <c r="F569" s="44"/>
    </row>
    <row r="570" spans="3:6" x14ac:dyDescent="0.2">
      <c r="C570" s="44"/>
      <c r="D570" s="44"/>
      <c r="E570" s="44"/>
      <c r="F570" s="44"/>
    </row>
    <row r="571" spans="3:6" x14ac:dyDescent="0.2">
      <c r="C571" s="44"/>
      <c r="D571" s="44"/>
      <c r="E571" s="44"/>
      <c r="F571" s="44"/>
    </row>
    <row r="572" spans="3:6" x14ac:dyDescent="0.2">
      <c r="C572" s="44"/>
      <c r="D572" s="44"/>
      <c r="E572" s="44"/>
      <c r="F572" s="44"/>
    </row>
    <row r="573" spans="3:6" x14ac:dyDescent="0.2">
      <c r="C573" s="44"/>
      <c r="D573" s="44"/>
      <c r="E573" s="44"/>
      <c r="F573" s="44"/>
    </row>
    <row r="574" spans="3:6" x14ac:dyDescent="0.2">
      <c r="C574" s="44"/>
      <c r="D574" s="44"/>
      <c r="E574" s="44"/>
      <c r="F574" s="44"/>
    </row>
    <row r="575" spans="3:6" x14ac:dyDescent="0.2">
      <c r="C575" s="44"/>
      <c r="D575" s="44"/>
      <c r="E575" s="44"/>
      <c r="F575" s="44"/>
    </row>
    <row r="576" spans="3:6" x14ac:dyDescent="0.2">
      <c r="C576" s="44"/>
      <c r="D576" s="44"/>
      <c r="E576" s="44"/>
      <c r="F576" s="44"/>
    </row>
    <row r="577" spans="3:6" x14ac:dyDescent="0.2">
      <c r="C577" s="44"/>
      <c r="D577" s="44"/>
      <c r="E577" s="44"/>
      <c r="F577" s="44"/>
    </row>
    <row r="578" spans="3:6" x14ac:dyDescent="0.2">
      <c r="C578" s="44"/>
      <c r="D578" s="44"/>
      <c r="E578" s="44"/>
      <c r="F578" s="44"/>
    </row>
    <row r="579" spans="3:6" x14ac:dyDescent="0.2">
      <c r="C579" s="44"/>
      <c r="D579" s="44"/>
      <c r="E579" s="44"/>
      <c r="F579" s="44"/>
    </row>
    <row r="580" spans="3:6" x14ac:dyDescent="0.2">
      <c r="C580" s="44"/>
      <c r="D580" s="44"/>
      <c r="E580" s="44"/>
      <c r="F580" s="44"/>
    </row>
    <row r="581" spans="3:6" x14ac:dyDescent="0.2">
      <c r="C581" s="44"/>
      <c r="D581" s="44"/>
      <c r="E581" s="44"/>
      <c r="F581" s="44"/>
    </row>
    <row r="582" spans="3:6" x14ac:dyDescent="0.2">
      <c r="C582" s="44"/>
      <c r="D582" s="44"/>
      <c r="E582" s="44"/>
      <c r="F582" s="44"/>
    </row>
    <row r="583" spans="3:6" x14ac:dyDescent="0.2">
      <c r="C583" s="44"/>
      <c r="D583" s="44"/>
      <c r="E583" s="44"/>
      <c r="F583" s="44"/>
    </row>
    <row r="584" spans="3:6" x14ac:dyDescent="0.2">
      <c r="C584" s="44"/>
      <c r="D584" s="44"/>
      <c r="E584" s="44"/>
      <c r="F584" s="44"/>
    </row>
    <row r="585" spans="3:6" x14ac:dyDescent="0.2">
      <c r="C585" s="44"/>
      <c r="D585" s="44"/>
      <c r="E585" s="44"/>
      <c r="F585" s="44"/>
    </row>
    <row r="586" spans="3:6" x14ac:dyDescent="0.2">
      <c r="C586" s="44"/>
      <c r="D586" s="44"/>
      <c r="E586" s="44"/>
      <c r="F586" s="44"/>
    </row>
    <row r="587" spans="3:6" x14ac:dyDescent="0.2">
      <c r="C587" s="44"/>
      <c r="D587" s="44"/>
      <c r="E587" s="44"/>
      <c r="F587" s="44"/>
    </row>
    <row r="588" spans="3:6" x14ac:dyDescent="0.2">
      <c r="C588" s="44"/>
      <c r="D588" s="44"/>
      <c r="E588" s="44"/>
      <c r="F588" s="44"/>
    </row>
    <row r="589" spans="3:6" x14ac:dyDescent="0.2">
      <c r="C589" s="44"/>
      <c r="D589" s="44"/>
      <c r="E589" s="44"/>
      <c r="F589" s="44"/>
    </row>
    <row r="590" spans="3:6" x14ac:dyDescent="0.2">
      <c r="C590" s="44"/>
      <c r="D590" s="44"/>
      <c r="E590" s="44"/>
      <c r="F590" s="44"/>
    </row>
    <row r="591" spans="3:6" x14ac:dyDescent="0.2">
      <c r="C591" s="44"/>
      <c r="D591" s="44"/>
      <c r="E591" s="44"/>
      <c r="F591" s="44"/>
    </row>
    <row r="592" spans="3:6" x14ac:dyDescent="0.2">
      <c r="C592" s="44"/>
      <c r="D592" s="44"/>
      <c r="E592" s="44"/>
      <c r="F592" s="44"/>
    </row>
    <row r="593" spans="3:6" x14ac:dyDescent="0.2">
      <c r="C593" s="44"/>
      <c r="D593" s="44"/>
      <c r="E593" s="44"/>
      <c r="F593" s="44"/>
    </row>
    <row r="594" spans="3:6" x14ac:dyDescent="0.2">
      <c r="C594" s="44"/>
      <c r="D594" s="44"/>
      <c r="E594" s="44"/>
      <c r="F594" s="44"/>
    </row>
    <row r="595" spans="3:6" x14ac:dyDescent="0.2">
      <c r="C595" s="44"/>
      <c r="D595" s="44"/>
      <c r="E595" s="44"/>
      <c r="F595" s="44"/>
    </row>
    <row r="596" spans="3:6" x14ac:dyDescent="0.2">
      <c r="C596" s="44"/>
      <c r="D596" s="44"/>
      <c r="E596" s="44"/>
      <c r="F596" s="44"/>
    </row>
    <row r="597" spans="3:6" x14ac:dyDescent="0.2">
      <c r="C597" s="44"/>
      <c r="D597" s="44"/>
      <c r="E597" s="44"/>
      <c r="F597" s="44"/>
    </row>
    <row r="598" spans="3:6" x14ac:dyDescent="0.2">
      <c r="C598" s="44"/>
      <c r="D598" s="44"/>
      <c r="E598" s="44"/>
      <c r="F598" s="44"/>
    </row>
    <row r="599" spans="3:6" x14ac:dyDescent="0.2">
      <c r="C599" s="44"/>
      <c r="D599" s="44"/>
      <c r="E599" s="44"/>
      <c r="F599" s="44"/>
    </row>
    <row r="600" spans="3:6" x14ac:dyDescent="0.2">
      <c r="C600" s="44"/>
      <c r="D600" s="44"/>
      <c r="E600" s="44"/>
      <c r="F600" s="44"/>
    </row>
    <row r="601" spans="3:6" x14ac:dyDescent="0.2">
      <c r="C601" s="44"/>
      <c r="D601" s="44"/>
      <c r="E601" s="44"/>
      <c r="F601" s="44"/>
    </row>
    <row r="602" spans="3:6" x14ac:dyDescent="0.2">
      <c r="C602" s="44"/>
      <c r="D602" s="44"/>
      <c r="E602" s="44"/>
      <c r="F602" s="44"/>
    </row>
    <row r="603" spans="3:6" x14ac:dyDescent="0.2">
      <c r="C603" s="44"/>
      <c r="D603" s="44"/>
      <c r="E603" s="44"/>
      <c r="F603" s="44"/>
    </row>
    <row r="604" spans="3:6" x14ac:dyDescent="0.2">
      <c r="C604" s="44"/>
      <c r="D604" s="44"/>
      <c r="E604" s="44"/>
      <c r="F604" s="44"/>
    </row>
    <row r="605" spans="3:6" x14ac:dyDescent="0.2">
      <c r="C605" s="44"/>
      <c r="D605" s="44"/>
      <c r="E605" s="44"/>
      <c r="F605" s="44"/>
    </row>
    <row r="606" spans="3:6" x14ac:dyDescent="0.2">
      <c r="C606" s="44"/>
      <c r="D606" s="44"/>
      <c r="E606" s="44"/>
      <c r="F606" s="44"/>
    </row>
    <row r="607" spans="3:6" x14ac:dyDescent="0.2">
      <c r="C607" s="44"/>
      <c r="D607" s="44"/>
      <c r="E607" s="44"/>
      <c r="F607" s="44"/>
    </row>
    <row r="608" spans="3:6" x14ac:dyDescent="0.2">
      <c r="C608" s="44"/>
      <c r="D608" s="44"/>
      <c r="E608" s="44"/>
      <c r="F608" s="44"/>
    </row>
    <row r="609" spans="3:6" x14ac:dyDescent="0.2">
      <c r="C609" s="44"/>
      <c r="D609" s="44"/>
      <c r="E609" s="44"/>
      <c r="F609" s="44"/>
    </row>
    <row r="610" spans="3:6" x14ac:dyDescent="0.2">
      <c r="C610" s="44"/>
      <c r="D610" s="44"/>
      <c r="E610" s="44"/>
      <c r="F610" s="44"/>
    </row>
    <row r="611" spans="3:6" x14ac:dyDescent="0.2">
      <c r="C611" s="44"/>
      <c r="D611" s="44"/>
      <c r="E611" s="44"/>
      <c r="F611" s="44"/>
    </row>
    <row r="612" spans="3:6" x14ac:dyDescent="0.2">
      <c r="C612" s="44"/>
      <c r="D612" s="44"/>
      <c r="E612" s="44"/>
      <c r="F612" s="44"/>
    </row>
    <row r="613" spans="3:6" x14ac:dyDescent="0.2">
      <c r="C613" s="44"/>
      <c r="D613" s="44"/>
      <c r="E613" s="44"/>
      <c r="F613" s="44"/>
    </row>
    <row r="614" spans="3:6" x14ac:dyDescent="0.2">
      <c r="C614" s="44"/>
      <c r="D614" s="44"/>
      <c r="E614" s="44"/>
      <c r="F614" s="44"/>
    </row>
    <row r="615" spans="3:6" x14ac:dyDescent="0.2">
      <c r="C615" s="44"/>
      <c r="D615" s="44"/>
      <c r="E615" s="44"/>
      <c r="F615" s="44"/>
    </row>
    <row r="616" spans="3:6" x14ac:dyDescent="0.2">
      <c r="C616" s="44"/>
      <c r="D616" s="44"/>
      <c r="E616" s="44"/>
      <c r="F616" s="44"/>
    </row>
    <row r="617" spans="3:6" x14ac:dyDescent="0.2">
      <c r="C617" s="44"/>
      <c r="D617" s="44"/>
      <c r="E617" s="44"/>
      <c r="F617" s="44"/>
    </row>
    <row r="618" spans="3:6" x14ac:dyDescent="0.2">
      <c r="C618" s="44"/>
      <c r="D618" s="44"/>
      <c r="E618" s="44"/>
      <c r="F618" s="44"/>
    </row>
    <row r="619" spans="3:6" x14ac:dyDescent="0.2">
      <c r="C619" s="44"/>
      <c r="D619" s="44"/>
      <c r="E619" s="44"/>
      <c r="F619" s="44"/>
    </row>
    <row r="620" spans="3:6" x14ac:dyDescent="0.2">
      <c r="C620" s="44"/>
      <c r="D620" s="44"/>
      <c r="E620" s="44"/>
      <c r="F620" s="44"/>
    </row>
    <row r="621" spans="3:6" x14ac:dyDescent="0.2">
      <c r="C621" s="44"/>
      <c r="D621" s="44"/>
      <c r="E621" s="44"/>
      <c r="F621" s="44"/>
    </row>
    <row r="622" spans="3:6" x14ac:dyDescent="0.2">
      <c r="C622" s="44"/>
      <c r="D622" s="44"/>
      <c r="E622" s="44"/>
      <c r="F622" s="44"/>
    </row>
    <row r="623" spans="3:6" x14ac:dyDescent="0.2">
      <c r="C623" s="44"/>
      <c r="D623" s="44"/>
      <c r="E623" s="44"/>
      <c r="F623" s="44"/>
    </row>
    <row r="624" spans="3:6" x14ac:dyDescent="0.2">
      <c r="C624" s="44"/>
      <c r="D624" s="44"/>
      <c r="E624" s="44"/>
      <c r="F624" s="44"/>
    </row>
    <row r="625" spans="3:6" x14ac:dyDescent="0.2">
      <c r="C625" s="44"/>
      <c r="D625" s="44"/>
      <c r="E625" s="44"/>
      <c r="F625" s="44"/>
    </row>
    <row r="626" spans="3:6" x14ac:dyDescent="0.2">
      <c r="C626" s="44"/>
      <c r="D626" s="44"/>
      <c r="E626" s="44"/>
      <c r="F626" s="44"/>
    </row>
    <row r="627" spans="3:6" x14ac:dyDescent="0.2">
      <c r="C627" s="44"/>
      <c r="D627" s="44"/>
      <c r="E627" s="44"/>
      <c r="F627" s="44"/>
    </row>
    <row r="628" spans="3:6" x14ac:dyDescent="0.2">
      <c r="C628" s="44"/>
      <c r="D628" s="44"/>
      <c r="E628" s="44"/>
      <c r="F628" s="44"/>
    </row>
    <row r="629" spans="3:6" x14ac:dyDescent="0.2">
      <c r="C629" s="44"/>
      <c r="D629" s="44"/>
      <c r="E629" s="44"/>
      <c r="F629" s="44"/>
    </row>
    <row r="630" spans="3:6" x14ac:dyDescent="0.2">
      <c r="C630" s="44"/>
      <c r="D630" s="44"/>
      <c r="E630" s="44"/>
      <c r="F630" s="44"/>
    </row>
    <row r="631" spans="3:6" x14ac:dyDescent="0.2">
      <c r="C631" s="44"/>
      <c r="D631" s="44"/>
      <c r="E631" s="44"/>
      <c r="F631" s="44"/>
    </row>
    <row r="632" spans="3:6" x14ac:dyDescent="0.2">
      <c r="C632" s="44"/>
      <c r="D632" s="44"/>
      <c r="E632" s="44"/>
      <c r="F632" s="44"/>
    </row>
    <row r="633" spans="3:6" x14ac:dyDescent="0.2">
      <c r="C633" s="44"/>
      <c r="D633" s="44"/>
      <c r="E633" s="44"/>
      <c r="F633" s="44"/>
    </row>
    <row r="634" spans="3:6" x14ac:dyDescent="0.2">
      <c r="C634" s="44"/>
      <c r="D634" s="44"/>
      <c r="E634" s="44"/>
      <c r="F634" s="44"/>
    </row>
    <row r="635" spans="3:6" x14ac:dyDescent="0.2">
      <c r="C635" s="44"/>
      <c r="D635" s="44"/>
      <c r="E635" s="44"/>
      <c r="F635" s="44"/>
    </row>
    <row r="636" spans="3:6" x14ac:dyDescent="0.2">
      <c r="C636" s="44"/>
      <c r="D636" s="44"/>
      <c r="E636" s="44"/>
      <c r="F636" s="44"/>
    </row>
    <row r="637" spans="3:6" x14ac:dyDescent="0.2">
      <c r="C637" s="44"/>
      <c r="D637" s="44"/>
      <c r="E637" s="44"/>
      <c r="F637" s="44"/>
    </row>
    <row r="638" spans="3:6" x14ac:dyDescent="0.2">
      <c r="C638" s="44"/>
      <c r="D638" s="44"/>
      <c r="E638" s="44"/>
      <c r="F638" s="44"/>
    </row>
    <row r="639" spans="3:6" x14ac:dyDescent="0.2">
      <c r="C639" s="44"/>
      <c r="D639" s="44"/>
      <c r="E639" s="44"/>
      <c r="F639" s="44"/>
    </row>
    <row r="640" spans="3:6" x14ac:dyDescent="0.2">
      <c r="C640" s="44"/>
      <c r="D640" s="44"/>
      <c r="E640" s="44"/>
      <c r="F640" s="44"/>
    </row>
    <row r="641" spans="3:6" x14ac:dyDescent="0.2">
      <c r="C641" s="44"/>
      <c r="D641" s="44"/>
      <c r="E641" s="44"/>
      <c r="F641" s="44"/>
    </row>
    <row r="642" spans="3:6" x14ac:dyDescent="0.2">
      <c r="C642" s="44"/>
      <c r="D642" s="44"/>
      <c r="E642" s="44"/>
      <c r="F642" s="44"/>
    </row>
    <row r="643" spans="3:6" x14ac:dyDescent="0.2">
      <c r="C643" s="44"/>
      <c r="D643" s="44"/>
      <c r="E643" s="44"/>
      <c r="F643" s="44"/>
    </row>
    <row r="644" spans="3:6" x14ac:dyDescent="0.2">
      <c r="C644" s="44"/>
      <c r="D644" s="44"/>
      <c r="E644" s="44"/>
      <c r="F644" s="44"/>
    </row>
    <row r="645" spans="3:6" x14ac:dyDescent="0.2">
      <c r="C645" s="44"/>
      <c r="D645" s="44"/>
      <c r="E645" s="44"/>
      <c r="F645" s="44"/>
    </row>
    <row r="646" spans="3:6" x14ac:dyDescent="0.2">
      <c r="C646" s="44"/>
      <c r="D646" s="44"/>
      <c r="E646" s="44"/>
      <c r="F646" s="44"/>
    </row>
    <row r="647" spans="3:6" x14ac:dyDescent="0.2">
      <c r="C647" s="44"/>
      <c r="D647" s="44"/>
      <c r="E647" s="44"/>
      <c r="F647" s="44"/>
    </row>
    <row r="648" spans="3:6" x14ac:dyDescent="0.2">
      <c r="C648" s="44"/>
      <c r="D648" s="44"/>
      <c r="E648" s="44"/>
      <c r="F648" s="44"/>
    </row>
    <row r="649" spans="3:6" x14ac:dyDescent="0.2">
      <c r="C649" s="44"/>
      <c r="D649" s="44"/>
      <c r="E649" s="44"/>
      <c r="F649" s="44"/>
    </row>
    <row r="650" spans="3:6" x14ac:dyDescent="0.2">
      <c r="C650" s="44"/>
      <c r="D650" s="44"/>
      <c r="E650" s="44"/>
      <c r="F650" s="44"/>
    </row>
    <row r="651" spans="3:6" x14ac:dyDescent="0.2">
      <c r="C651" s="44"/>
      <c r="D651" s="44"/>
      <c r="E651" s="44"/>
      <c r="F651" s="44"/>
    </row>
    <row r="652" spans="3:6" x14ac:dyDescent="0.2">
      <c r="C652" s="44"/>
      <c r="D652" s="44"/>
      <c r="E652" s="44"/>
      <c r="F652" s="44"/>
    </row>
    <row r="653" spans="3:6" x14ac:dyDescent="0.2">
      <c r="C653" s="44"/>
      <c r="D653" s="44"/>
      <c r="E653" s="44"/>
      <c r="F653" s="44"/>
    </row>
    <row r="654" spans="3:6" x14ac:dyDescent="0.2">
      <c r="C654" s="44"/>
      <c r="D654" s="44"/>
      <c r="E654" s="44"/>
      <c r="F654" s="44"/>
    </row>
    <row r="655" spans="3:6" x14ac:dyDescent="0.2">
      <c r="C655" s="44"/>
      <c r="D655" s="44"/>
      <c r="E655" s="44"/>
      <c r="F655" s="44"/>
    </row>
    <row r="656" spans="3:6" x14ac:dyDescent="0.2">
      <c r="C656" s="44"/>
      <c r="D656" s="44"/>
      <c r="E656" s="44"/>
      <c r="F656" s="44"/>
    </row>
    <row r="657" spans="3:6" x14ac:dyDescent="0.2">
      <c r="C657" s="44"/>
      <c r="D657" s="44"/>
      <c r="E657" s="44"/>
      <c r="F657" s="44"/>
    </row>
    <row r="658" spans="3:6" x14ac:dyDescent="0.2">
      <c r="C658" s="44"/>
      <c r="D658" s="44"/>
      <c r="E658" s="44"/>
      <c r="F658" s="44"/>
    </row>
    <row r="659" spans="3:6" x14ac:dyDescent="0.2">
      <c r="C659" s="44"/>
      <c r="D659" s="44"/>
      <c r="E659" s="44"/>
      <c r="F659" s="44"/>
    </row>
    <row r="660" spans="3:6" x14ac:dyDescent="0.2">
      <c r="C660" s="44"/>
      <c r="D660" s="44"/>
      <c r="E660" s="44"/>
      <c r="F660" s="44"/>
    </row>
    <row r="661" spans="3:6" x14ac:dyDescent="0.2">
      <c r="C661" s="44"/>
      <c r="D661" s="44"/>
      <c r="E661" s="44"/>
      <c r="F661" s="44"/>
    </row>
    <row r="662" spans="3:6" x14ac:dyDescent="0.2">
      <c r="C662" s="44"/>
      <c r="D662" s="44"/>
      <c r="E662" s="44"/>
      <c r="F662" s="44"/>
    </row>
    <row r="663" spans="3:6" x14ac:dyDescent="0.2">
      <c r="C663" s="44"/>
      <c r="D663" s="44"/>
      <c r="E663" s="44"/>
      <c r="F663" s="44"/>
    </row>
    <row r="664" spans="3:6" x14ac:dyDescent="0.2">
      <c r="C664" s="44"/>
      <c r="D664" s="44"/>
      <c r="E664" s="44"/>
      <c r="F664" s="44"/>
    </row>
    <row r="665" spans="3:6" x14ac:dyDescent="0.2">
      <c r="C665" s="44"/>
      <c r="D665" s="44"/>
      <c r="E665" s="44"/>
      <c r="F665" s="44"/>
    </row>
    <row r="666" spans="3:6" x14ac:dyDescent="0.2">
      <c r="C666" s="44"/>
      <c r="D666" s="44"/>
      <c r="E666" s="44"/>
      <c r="F666" s="44"/>
    </row>
    <row r="667" spans="3:6" x14ac:dyDescent="0.2">
      <c r="C667" s="44"/>
      <c r="D667" s="44"/>
      <c r="E667" s="44"/>
      <c r="F667" s="44"/>
    </row>
    <row r="668" spans="3:6" x14ac:dyDescent="0.2">
      <c r="C668" s="44"/>
      <c r="D668" s="44"/>
      <c r="E668" s="44"/>
      <c r="F668" s="44"/>
    </row>
    <row r="669" spans="3:6" x14ac:dyDescent="0.2">
      <c r="C669" s="44"/>
      <c r="D669" s="44"/>
      <c r="E669" s="44"/>
      <c r="F669" s="44"/>
    </row>
    <row r="670" spans="3:6" x14ac:dyDescent="0.2">
      <c r="C670" s="44"/>
      <c r="D670" s="44"/>
      <c r="E670" s="44"/>
      <c r="F670" s="44"/>
    </row>
    <row r="671" spans="3:6" x14ac:dyDescent="0.2">
      <c r="C671" s="44"/>
      <c r="D671" s="44"/>
      <c r="E671" s="44"/>
      <c r="F671" s="44"/>
    </row>
    <row r="672" spans="3:6" x14ac:dyDescent="0.2">
      <c r="C672" s="44"/>
      <c r="D672" s="44"/>
      <c r="E672" s="44"/>
      <c r="F672" s="44"/>
    </row>
    <row r="673" spans="3:6" x14ac:dyDescent="0.2">
      <c r="C673" s="44"/>
      <c r="D673" s="44"/>
      <c r="E673" s="44"/>
      <c r="F673" s="44"/>
    </row>
    <row r="674" spans="3:6" x14ac:dyDescent="0.2">
      <c r="C674" s="44"/>
      <c r="D674" s="44"/>
      <c r="E674" s="44"/>
      <c r="F674" s="44"/>
    </row>
    <row r="675" spans="3:6" x14ac:dyDescent="0.2">
      <c r="C675" s="44"/>
      <c r="D675" s="44"/>
      <c r="E675" s="44"/>
      <c r="F675" s="44"/>
    </row>
    <row r="676" spans="3:6" x14ac:dyDescent="0.2">
      <c r="C676" s="44"/>
      <c r="D676" s="44"/>
      <c r="E676" s="44"/>
      <c r="F676" s="44"/>
    </row>
    <row r="677" spans="3:6" x14ac:dyDescent="0.2">
      <c r="C677" s="44"/>
      <c r="D677" s="44"/>
      <c r="E677" s="44"/>
      <c r="F677" s="44"/>
    </row>
    <row r="678" spans="3:6" x14ac:dyDescent="0.2">
      <c r="C678" s="44"/>
      <c r="D678" s="44"/>
      <c r="E678" s="44"/>
      <c r="F678" s="44"/>
    </row>
    <row r="679" spans="3:6" x14ac:dyDescent="0.2">
      <c r="C679" s="44"/>
      <c r="D679" s="44"/>
      <c r="E679" s="44"/>
      <c r="F679" s="44"/>
    </row>
    <row r="680" spans="3:6" x14ac:dyDescent="0.2">
      <c r="C680" s="44"/>
      <c r="D680" s="44"/>
      <c r="E680" s="44"/>
      <c r="F680" s="44"/>
    </row>
    <row r="681" spans="3:6" x14ac:dyDescent="0.2">
      <c r="C681" s="44"/>
      <c r="D681" s="44"/>
      <c r="E681" s="44"/>
      <c r="F681" s="44"/>
    </row>
    <row r="682" spans="3:6" x14ac:dyDescent="0.2">
      <c r="C682" s="44"/>
      <c r="D682" s="44"/>
      <c r="E682" s="44"/>
      <c r="F682" s="44"/>
    </row>
    <row r="683" spans="3:6" x14ac:dyDescent="0.2">
      <c r="C683" s="44"/>
      <c r="D683" s="44"/>
      <c r="E683" s="44"/>
      <c r="F683" s="44"/>
    </row>
    <row r="684" spans="3:6" x14ac:dyDescent="0.2">
      <c r="C684" s="44"/>
      <c r="D684" s="44"/>
      <c r="E684" s="44"/>
      <c r="F684" s="44"/>
    </row>
    <row r="685" spans="3:6" x14ac:dyDescent="0.2">
      <c r="C685" s="44"/>
      <c r="D685" s="44"/>
      <c r="E685" s="44"/>
      <c r="F685" s="44"/>
    </row>
    <row r="686" spans="3:6" x14ac:dyDescent="0.2">
      <c r="C686" s="44"/>
      <c r="D686" s="44"/>
      <c r="E686" s="44"/>
      <c r="F686" s="44"/>
    </row>
    <row r="687" spans="3:6" x14ac:dyDescent="0.2">
      <c r="C687" s="44"/>
      <c r="D687" s="44"/>
      <c r="E687" s="44"/>
      <c r="F687" s="44"/>
    </row>
    <row r="688" spans="3:6" x14ac:dyDescent="0.2">
      <c r="C688" s="44"/>
      <c r="D688" s="44"/>
      <c r="E688" s="44"/>
      <c r="F688" s="44"/>
    </row>
    <row r="689" spans="3:6" x14ac:dyDescent="0.2">
      <c r="C689" s="44"/>
      <c r="D689" s="44"/>
      <c r="E689" s="44"/>
      <c r="F689" s="44"/>
    </row>
    <row r="690" spans="3:6" x14ac:dyDescent="0.2">
      <c r="C690" s="44"/>
      <c r="D690" s="44"/>
      <c r="E690" s="44"/>
      <c r="F690" s="44"/>
    </row>
    <row r="691" spans="3:6" x14ac:dyDescent="0.2">
      <c r="C691" s="44"/>
      <c r="D691" s="44"/>
      <c r="E691" s="44"/>
      <c r="F691" s="44"/>
    </row>
    <row r="692" spans="3:6" x14ac:dyDescent="0.2">
      <c r="C692" s="44"/>
      <c r="D692" s="44"/>
      <c r="E692" s="44"/>
      <c r="F692" s="44"/>
    </row>
    <row r="693" spans="3:6" x14ac:dyDescent="0.2">
      <c r="C693" s="44"/>
      <c r="D693" s="44"/>
      <c r="E693" s="44"/>
      <c r="F693" s="44"/>
    </row>
    <row r="694" spans="3:6" x14ac:dyDescent="0.2">
      <c r="C694" s="44"/>
      <c r="D694" s="44"/>
      <c r="E694" s="44"/>
      <c r="F694" s="44"/>
    </row>
    <row r="695" spans="3:6" x14ac:dyDescent="0.2">
      <c r="C695" s="44"/>
      <c r="D695" s="44"/>
      <c r="E695" s="44"/>
      <c r="F695" s="44"/>
    </row>
    <row r="696" spans="3:6" x14ac:dyDescent="0.2">
      <c r="C696" s="44"/>
      <c r="D696" s="44"/>
      <c r="E696" s="44"/>
      <c r="F696" s="44"/>
    </row>
    <row r="697" spans="3:6" x14ac:dyDescent="0.2">
      <c r="C697" s="44"/>
      <c r="D697" s="44"/>
      <c r="E697" s="44"/>
      <c r="F697" s="44"/>
    </row>
    <row r="698" spans="3:6" x14ac:dyDescent="0.2">
      <c r="C698" s="44"/>
      <c r="D698" s="44"/>
      <c r="E698" s="44"/>
      <c r="F698" s="44"/>
    </row>
    <row r="699" spans="3:6" x14ac:dyDescent="0.2">
      <c r="C699" s="44"/>
      <c r="D699" s="44"/>
      <c r="E699" s="44"/>
      <c r="F699" s="44"/>
    </row>
    <row r="700" spans="3:6" x14ac:dyDescent="0.2">
      <c r="C700" s="44"/>
      <c r="D700" s="44"/>
      <c r="E700" s="44"/>
      <c r="F700" s="44"/>
    </row>
    <row r="701" spans="3:6" x14ac:dyDescent="0.2">
      <c r="C701" s="44"/>
      <c r="D701" s="44"/>
      <c r="E701" s="44"/>
      <c r="F701" s="44"/>
    </row>
    <row r="702" spans="3:6" x14ac:dyDescent="0.2">
      <c r="C702" s="44"/>
      <c r="D702" s="44"/>
      <c r="E702" s="44"/>
      <c r="F702" s="44"/>
    </row>
    <row r="703" spans="3:6" x14ac:dyDescent="0.2">
      <c r="C703" s="44"/>
      <c r="D703" s="44"/>
      <c r="E703" s="44"/>
      <c r="F703" s="44"/>
    </row>
    <row r="704" spans="3:6" x14ac:dyDescent="0.2">
      <c r="C704" s="44"/>
      <c r="D704" s="44"/>
      <c r="E704" s="44"/>
      <c r="F704" s="44"/>
    </row>
    <row r="705" spans="3:6" x14ac:dyDescent="0.2">
      <c r="C705" s="44"/>
      <c r="D705" s="44"/>
      <c r="E705" s="44"/>
      <c r="F705" s="44"/>
    </row>
    <row r="706" spans="3:6" x14ac:dyDescent="0.2">
      <c r="C706" s="44"/>
      <c r="D706" s="44"/>
      <c r="E706" s="44"/>
      <c r="F706" s="44"/>
    </row>
    <row r="707" spans="3:6" x14ac:dyDescent="0.2">
      <c r="C707" s="44"/>
      <c r="D707" s="44"/>
      <c r="E707" s="44"/>
      <c r="F707" s="44"/>
    </row>
    <row r="708" spans="3:6" x14ac:dyDescent="0.2">
      <c r="C708" s="44"/>
      <c r="D708" s="44"/>
      <c r="E708" s="44"/>
      <c r="F708" s="44"/>
    </row>
    <row r="709" spans="3:6" x14ac:dyDescent="0.2">
      <c r="C709" s="44"/>
      <c r="D709" s="44"/>
      <c r="E709" s="44"/>
      <c r="F709" s="44"/>
    </row>
    <row r="710" spans="3:6" x14ac:dyDescent="0.2">
      <c r="C710" s="44"/>
      <c r="D710" s="44"/>
      <c r="E710" s="44"/>
      <c r="F710" s="44"/>
    </row>
    <row r="711" spans="3:6" x14ac:dyDescent="0.2">
      <c r="C711" s="44"/>
      <c r="D711" s="44"/>
      <c r="E711" s="44"/>
      <c r="F711" s="44"/>
    </row>
    <row r="712" spans="3:6" x14ac:dyDescent="0.2">
      <c r="C712" s="44"/>
      <c r="D712" s="44"/>
      <c r="E712" s="44"/>
      <c r="F712" s="44"/>
    </row>
    <row r="713" spans="3:6" x14ac:dyDescent="0.2">
      <c r="C713" s="44"/>
      <c r="D713" s="44"/>
      <c r="E713" s="44"/>
      <c r="F713" s="44"/>
    </row>
    <row r="714" spans="3:6" x14ac:dyDescent="0.2">
      <c r="C714" s="44"/>
      <c r="D714" s="44"/>
      <c r="E714" s="44"/>
      <c r="F714" s="44"/>
    </row>
    <row r="715" spans="3:6" x14ac:dyDescent="0.2">
      <c r="C715" s="44"/>
      <c r="D715" s="44"/>
      <c r="E715" s="44"/>
      <c r="F715" s="44"/>
    </row>
    <row r="716" spans="3:6" x14ac:dyDescent="0.2">
      <c r="C716" s="44"/>
      <c r="D716" s="44"/>
      <c r="E716" s="44"/>
      <c r="F716" s="44"/>
    </row>
    <row r="717" spans="3:6" x14ac:dyDescent="0.2">
      <c r="C717" s="44"/>
      <c r="D717" s="44"/>
      <c r="E717" s="44"/>
      <c r="F717" s="44"/>
    </row>
    <row r="718" spans="3:6" x14ac:dyDescent="0.2">
      <c r="C718" s="44"/>
      <c r="D718" s="44"/>
      <c r="E718" s="44"/>
      <c r="F718" s="44"/>
    </row>
    <row r="719" spans="3:6" x14ac:dyDescent="0.2">
      <c r="C719" s="44"/>
      <c r="D719" s="44"/>
      <c r="E719" s="44"/>
      <c r="F719" s="44"/>
    </row>
    <row r="720" spans="3:6" x14ac:dyDescent="0.2">
      <c r="C720" s="44"/>
      <c r="D720" s="44"/>
      <c r="E720" s="44"/>
      <c r="F720" s="44"/>
    </row>
    <row r="721" spans="3:6" x14ac:dyDescent="0.2">
      <c r="C721" s="44"/>
      <c r="D721" s="44"/>
      <c r="E721" s="44"/>
      <c r="F721" s="44"/>
    </row>
    <row r="722" spans="3:6" x14ac:dyDescent="0.2">
      <c r="C722" s="44"/>
      <c r="D722" s="44"/>
      <c r="E722" s="44"/>
      <c r="F722" s="44"/>
    </row>
    <row r="723" spans="3:6" x14ac:dyDescent="0.2">
      <c r="C723" s="44"/>
      <c r="D723" s="44"/>
      <c r="E723" s="44"/>
      <c r="F723" s="44"/>
    </row>
    <row r="724" spans="3:6" x14ac:dyDescent="0.2">
      <c r="C724" s="44"/>
      <c r="D724" s="44"/>
      <c r="E724" s="44"/>
      <c r="F724" s="44"/>
    </row>
    <row r="725" spans="3:6" x14ac:dyDescent="0.2">
      <c r="C725" s="44"/>
      <c r="D725" s="44"/>
      <c r="E725" s="44"/>
      <c r="F725" s="44"/>
    </row>
    <row r="726" spans="3:6" x14ac:dyDescent="0.2">
      <c r="C726" s="44"/>
      <c r="D726" s="44"/>
      <c r="E726" s="44"/>
      <c r="F726" s="44"/>
    </row>
    <row r="727" spans="3:6" x14ac:dyDescent="0.2">
      <c r="C727" s="44"/>
      <c r="D727" s="44"/>
      <c r="E727" s="44"/>
      <c r="F727" s="44"/>
    </row>
    <row r="728" spans="3:6" x14ac:dyDescent="0.2">
      <c r="C728" s="44"/>
      <c r="D728" s="44"/>
      <c r="E728" s="44"/>
      <c r="F728" s="44"/>
    </row>
    <row r="729" spans="3:6" x14ac:dyDescent="0.2">
      <c r="C729" s="44"/>
      <c r="D729" s="44"/>
      <c r="E729" s="44"/>
      <c r="F729" s="44"/>
    </row>
    <row r="730" spans="3:6" x14ac:dyDescent="0.2">
      <c r="C730" s="44"/>
      <c r="D730" s="44"/>
      <c r="E730" s="44"/>
      <c r="F730" s="44"/>
    </row>
    <row r="731" spans="3:6" x14ac:dyDescent="0.2">
      <c r="C731" s="44"/>
      <c r="D731" s="44"/>
      <c r="E731" s="44"/>
      <c r="F731" s="44"/>
    </row>
    <row r="732" spans="3:6" x14ac:dyDescent="0.2">
      <c r="C732" s="44"/>
      <c r="D732" s="44"/>
      <c r="E732" s="44"/>
      <c r="F732" s="44"/>
    </row>
    <row r="733" spans="3:6" x14ac:dyDescent="0.2">
      <c r="C733" s="44"/>
      <c r="D733" s="44"/>
      <c r="E733" s="44"/>
      <c r="F733" s="44"/>
    </row>
    <row r="734" spans="3:6" x14ac:dyDescent="0.2">
      <c r="C734" s="44"/>
      <c r="D734" s="44"/>
      <c r="E734" s="44"/>
      <c r="F734" s="44"/>
    </row>
    <row r="735" spans="3:6" x14ac:dyDescent="0.2">
      <c r="C735" s="44"/>
      <c r="D735" s="44"/>
      <c r="E735" s="44"/>
      <c r="F735" s="44"/>
    </row>
    <row r="736" spans="3:6" x14ac:dyDescent="0.2">
      <c r="C736" s="44"/>
      <c r="D736" s="44"/>
      <c r="E736" s="44"/>
      <c r="F736" s="44"/>
    </row>
    <row r="737" spans="3:6" x14ac:dyDescent="0.2">
      <c r="C737" s="44"/>
      <c r="D737" s="44"/>
      <c r="E737" s="44"/>
      <c r="F737" s="44"/>
    </row>
    <row r="738" spans="3:6" x14ac:dyDescent="0.2">
      <c r="C738" s="44"/>
      <c r="D738" s="44"/>
      <c r="E738" s="44"/>
      <c r="F738" s="44"/>
    </row>
    <row r="739" spans="3:6" x14ac:dyDescent="0.2">
      <c r="C739" s="44"/>
      <c r="D739" s="44"/>
      <c r="E739" s="44"/>
      <c r="F739" s="44"/>
    </row>
    <row r="740" spans="3:6" x14ac:dyDescent="0.2">
      <c r="C740" s="44"/>
      <c r="D740" s="44"/>
      <c r="E740" s="44"/>
      <c r="F740" s="44"/>
    </row>
    <row r="741" spans="3:6" x14ac:dyDescent="0.2">
      <c r="C741" s="44"/>
      <c r="D741" s="44"/>
      <c r="E741" s="44"/>
      <c r="F741" s="44"/>
    </row>
    <row r="742" spans="3:6" x14ac:dyDescent="0.2">
      <c r="C742" s="44"/>
      <c r="D742" s="44"/>
      <c r="E742" s="44"/>
      <c r="F742" s="44"/>
    </row>
    <row r="743" spans="3:6" x14ac:dyDescent="0.2">
      <c r="C743" s="44"/>
      <c r="D743" s="44"/>
      <c r="E743" s="44"/>
      <c r="F743" s="44"/>
    </row>
    <row r="744" spans="3:6" x14ac:dyDescent="0.2">
      <c r="C744" s="44"/>
      <c r="D744" s="44"/>
      <c r="E744" s="44"/>
      <c r="F744" s="44"/>
    </row>
    <row r="745" spans="3:6" x14ac:dyDescent="0.2">
      <c r="C745" s="44"/>
      <c r="D745" s="44"/>
      <c r="E745" s="44"/>
      <c r="F745" s="44"/>
    </row>
    <row r="746" spans="3:6" x14ac:dyDescent="0.2">
      <c r="C746" s="44"/>
      <c r="D746" s="44"/>
      <c r="E746" s="44"/>
      <c r="F746" s="44"/>
    </row>
    <row r="747" spans="3:6" x14ac:dyDescent="0.2">
      <c r="C747" s="44"/>
      <c r="D747" s="44"/>
      <c r="E747" s="44"/>
      <c r="F747" s="44"/>
    </row>
    <row r="748" spans="3:6" x14ac:dyDescent="0.2">
      <c r="C748" s="44"/>
      <c r="D748" s="44"/>
      <c r="E748" s="44"/>
      <c r="F748" s="44"/>
    </row>
    <row r="749" spans="3:6" x14ac:dyDescent="0.2">
      <c r="C749" s="44"/>
      <c r="D749" s="44"/>
      <c r="E749" s="44"/>
      <c r="F749" s="44"/>
    </row>
    <row r="750" spans="3:6" x14ac:dyDescent="0.2">
      <c r="C750" s="44"/>
      <c r="D750" s="44"/>
      <c r="E750" s="44"/>
      <c r="F750" s="44"/>
    </row>
    <row r="751" spans="3:6" x14ac:dyDescent="0.2">
      <c r="C751" s="44"/>
      <c r="D751" s="44"/>
      <c r="E751" s="44"/>
      <c r="F751" s="44"/>
    </row>
    <row r="752" spans="3:6" x14ac:dyDescent="0.2">
      <c r="C752" s="44"/>
      <c r="D752" s="44"/>
      <c r="E752" s="44"/>
      <c r="F752" s="44"/>
    </row>
    <row r="753" spans="3:6" x14ac:dyDescent="0.2">
      <c r="C753" s="44"/>
      <c r="D753" s="44"/>
      <c r="E753" s="44"/>
      <c r="F753" s="44"/>
    </row>
    <row r="754" spans="3:6" x14ac:dyDescent="0.2">
      <c r="C754" s="44"/>
      <c r="D754" s="44"/>
      <c r="E754" s="44"/>
      <c r="F754" s="44"/>
    </row>
    <row r="755" spans="3:6" x14ac:dyDescent="0.2">
      <c r="C755" s="44"/>
      <c r="D755" s="44"/>
      <c r="E755" s="44"/>
      <c r="F755" s="44"/>
    </row>
    <row r="756" spans="3:6" x14ac:dyDescent="0.2">
      <c r="C756" s="44"/>
      <c r="D756" s="44"/>
      <c r="E756" s="44"/>
      <c r="F756" s="44"/>
    </row>
    <row r="757" spans="3:6" x14ac:dyDescent="0.2">
      <c r="C757" s="44"/>
      <c r="D757" s="44"/>
      <c r="E757" s="44"/>
      <c r="F757" s="44"/>
    </row>
    <row r="758" spans="3:6" x14ac:dyDescent="0.2">
      <c r="C758" s="44"/>
      <c r="D758" s="44"/>
      <c r="E758" s="44"/>
      <c r="F758" s="44"/>
    </row>
    <row r="759" spans="3:6" x14ac:dyDescent="0.2">
      <c r="C759" s="44"/>
      <c r="D759" s="44"/>
      <c r="E759" s="44"/>
      <c r="F759" s="44"/>
    </row>
    <row r="760" spans="3:6" x14ac:dyDescent="0.2">
      <c r="C760" s="44"/>
      <c r="D760" s="44"/>
      <c r="E760" s="44"/>
      <c r="F760" s="44"/>
    </row>
    <row r="761" spans="3:6" x14ac:dyDescent="0.2">
      <c r="C761" s="44"/>
      <c r="D761" s="44"/>
      <c r="E761" s="44"/>
      <c r="F761" s="44"/>
    </row>
    <row r="762" spans="3:6" x14ac:dyDescent="0.2">
      <c r="C762" s="44"/>
      <c r="D762" s="44"/>
      <c r="E762" s="44"/>
      <c r="F762" s="44"/>
    </row>
    <row r="763" spans="3:6" x14ac:dyDescent="0.2">
      <c r="C763" s="44"/>
      <c r="D763" s="44"/>
      <c r="E763" s="44"/>
      <c r="F763" s="44"/>
    </row>
    <row r="764" spans="3:6" x14ac:dyDescent="0.2">
      <c r="C764" s="44"/>
      <c r="D764" s="44"/>
      <c r="E764" s="44"/>
      <c r="F764" s="44"/>
    </row>
    <row r="765" spans="3:6" x14ac:dyDescent="0.2">
      <c r="C765" s="44"/>
      <c r="D765" s="44"/>
      <c r="E765" s="44"/>
      <c r="F765" s="44"/>
    </row>
    <row r="766" spans="3:6" x14ac:dyDescent="0.2">
      <c r="C766" s="44"/>
      <c r="D766" s="44"/>
      <c r="E766" s="44"/>
      <c r="F766" s="44"/>
    </row>
    <row r="767" spans="3:6" x14ac:dyDescent="0.2">
      <c r="C767" s="44"/>
      <c r="D767" s="44"/>
      <c r="E767" s="44"/>
      <c r="F767" s="44"/>
    </row>
    <row r="768" spans="3:6" x14ac:dyDescent="0.2">
      <c r="C768" s="44"/>
      <c r="D768" s="44"/>
      <c r="E768" s="44"/>
      <c r="F768" s="44"/>
    </row>
    <row r="769" spans="3:6" x14ac:dyDescent="0.2">
      <c r="C769" s="44"/>
      <c r="D769" s="44"/>
      <c r="E769" s="44"/>
      <c r="F769" s="44"/>
    </row>
    <row r="770" spans="3:6" x14ac:dyDescent="0.2">
      <c r="C770" s="44"/>
      <c r="D770" s="44"/>
      <c r="E770" s="44"/>
      <c r="F770" s="44"/>
    </row>
    <row r="771" spans="3:6" x14ac:dyDescent="0.2">
      <c r="C771" s="44"/>
      <c r="D771" s="44"/>
      <c r="E771" s="44"/>
      <c r="F771" s="44"/>
    </row>
    <row r="772" spans="3:6" x14ac:dyDescent="0.2">
      <c r="C772" s="44"/>
      <c r="D772" s="44"/>
      <c r="E772" s="44"/>
      <c r="F772" s="44"/>
    </row>
    <row r="773" spans="3:6" x14ac:dyDescent="0.2">
      <c r="C773" s="44"/>
      <c r="D773" s="44"/>
      <c r="E773" s="44"/>
      <c r="F773" s="44"/>
    </row>
    <row r="774" spans="3:6" x14ac:dyDescent="0.2">
      <c r="C774" s="44"/>
      <c r="D774" s="44"/>
      <c r="E774" s="44"/>
      <c r="F774" s="44"/>
    </row>
    <row r="775" spans="3:6" x14ac:dyDescent="0.2">
      <c r="C775" s="44"/>
      <c r="D775" s="44"/>
      <c r="E775" s="44"/>
      <c r="F775" s="44"/>
    </row>
    <row r="776" spans="3:6" x14ac:dyDescent="0.2">
      <c r="C776" s="44"/>
      <c r="D776" s="44"/>
      <c r="E776" s="44"/>
      <c r="F776" s="44"/>
    </row>
    <row r="777" spans="3:6" x14ac:dyDescent="0.2">
      <c r="C777" s="44"/>
      <c r="D777" s="44"/>
      <c r="E777" s="44"/>
      <c r="F777" s="44"/>
    </row>
    <row r="778" spans="3:6" x14ac:dyDescent="0.2">
      <c r="C778" s="44"/>
      <c r="D778" s="44"/>
      <c r="E778" s="44"/>
      <c r="F778" s="44"/>
    </row>
    <row r="779" spans="3:6" x14ac:dyDescent="0.2">
      <c r="C779" s="44"/>
      <c r="D779" s="44"/>
      <c r="E779" s="44"/>
      <c r="F779" s="44"/>
    </row>
    <row r="780" spans="3:6" x14ac:dyDescent="0.2">
      <c r="C780" s="44"/>
      <c r="D780" s="44"/>
      <c r="E780" s="44"/>
      <c r="F780" s="44"/>
    </row>
    <row r="781" spans="3:6" x14ac:dyDescent="0.2">
      <c r="C781" s="44"/>
      <c r="D781" s="44"/>
      <c r="E781" s="44"/>
      <c r="F781" s="44"/>
    </row>
    <row r="782" spans="3:6" x14ac:dyDescent="0.2">
      <c r="C782" s="44"/>
      <c r="D782" s="44"/>
      <c r="E782" s="44"/>
      <c r="F782" s="44"/>
    </row>
    <row r="783" spans="3:6" x14ac:dyDescent="0.2">
      <c r="C783" s="44"/>
      <c r="D783" s="44"/>
      <c r="E783" s="44"/>
      <c r="F783" s="44"/>
    </row>
    <row r="784" spans="3:6" x14ac:dyDescent="0.2">
      <c r="C784" s="44"/>
      <c r="D784" s="44"/>
      <c r="E784" s="44"/>
      <c r="F784" s="44"/>
    </row>
    <row r="785" spans="3:6" x14ac:dyDescent="0.2">
      <c r="C785" s="44"/>
      <c r="D785" s="44"/>
      <c r="E785" s="44"/>
      <c r="F785" s="44"/>
    </row>
    <row r="786" spans="3:6" x14ac:dyDescent="0.2">
      <c r="C786" s="44"/>
      <c r="D786" s="44"/>
      <c r="E786" s="44"/>
      <c r="F786" s="44"/>
    </row>
    <row r="787" spans="3:6" x14ac:dyDescent="0.2">
      <c r="C787" s="44"/>
      <c r="D787" s="44"/>
      <c r="E787" s="44"/>
      <c r="F787" s="44"/>
    </row>
    <row r="788" spans="3:6" x14ac:dyDescent="0.2">
      <c r="C788" s="44"/>
      <c r="D788" s="44"/>
      <c r="E788" s="44"/>
      <c r="F788" s="44"/>
    </row>
    <row r="789" spans="3:6" x14ac:dyDescent="0.2">
      <c r="C789" s="44"/>
      <c r="D789" s="44"/>
      <c r="E789" s="44"/>
      <c r="F789" s="44"/>
    </row>
    <row r="790" spans="3:6" x14ac:dyDescent="0.2">
      <c r="C790" s="44"/>
      <c r="D790" s="44"/>
      <c r="E790" s="44"/>
      <c r="F790" s="44"/>
    </row>
    <row r="791" spans="3:6" x14ac:dyDescent="0.2">
      <c r="C791" s="44"/>
      <c r="D791" s="44"/>
      <c r="E791" s="44"/>
      <c r="F791" s="44"/>
    </row>
    <row r="792" spans="3:6" x14ac:dyDescent="0.2">
      <c r="C792" s="44"/>
      <c r="D792" s="44"/>
      <c r="E792" s="44"/>
      <c r="F792" s="44"/>
    </row>
    <row r="793" spans="3:6" x14ac:dyDescent="0.2">
      <c r="C793" s="44"/>
      <c r="D793" s="44"/>
      <c r="E793" s="44"/>
      <c r="F793" s="44"/>
    </row>
    <row r="794" spans="3:6" x14ac:dyDescent="0.2">
      <c r="C794" s="44"/>
      <c r="D794" s="44"/>
      <c r="E794" s="44"/>
      <c r="F794" s="44"/>
    </row>
    <row r="795" spans="3:6" x14ac:dyDescent="0.2">
      <c r="C795" s="44"/>
      <c r="D795" s="44"/>
      <c r="E795" s="44"/>
      <c r="F795" s="44"/>
    </row>
    <row r="796" spans="3:6" x14ac:dyDescent="0.2">
      <c r="C796" s="44"/>
      <c r="D796" s="44"/>
      <c r="E796" s="44"/>
      <c r="F796" s="44"/>
    </row>
    <row r="797" spans="3:6" x14ac:dyDescent="0.2">
      <c r="C797" s="44"/>
      <c r="D797" s="44"/>
      <c r="E797" s="44"/>
      <c r="F797" s="44"/>
    </row>
    <row r="798" spans="3:6" x14ac:dyDescent="0.2">
      <c r="C798" s="44"/>
      <c r="D798" s="44"/>
      <c r="E798" s="44"/>
      <c r="F798" s="44"/>
    </row>
    <row r="799" spans="3:6" x14ac:dyDescent="0.2">
      <c r="C799" s="44"/>
      <c r="D799" s="44"/>
      <c r="E799" s="44"/>
      <c r="F799" s="44"/>
    </row>
    <row r="800" spans="3:6" x14ac:dyDescent="0.2">
      <c r="C800" s="44"/>
      <c r="D800" s="44"/>
      <c r="E800" s="44"/>
      <c r="F800" s="44"/>
    </row>
    <row r="801" spans="3:6" x14ac:dyDescent="0.2">
      <c r="C801" s="44"/>
      <c r="D801" s="44"/>
      <c r="E801" s="44"/>
      <c r="F801" s="44"/>
    </row>
    <row r="802" spans="3:6" x14ac:dyDescent="0.2">
      <c r="C802" s="44"/>
      <c r="D802" s="44"/>
      <c r="E802" s="44"/>
      <c r="F802" s="44"/>
    </row>
    <row r="803" spans="3:6" x14ac:dyDescent="0.2">
      <c r="C803" s="44"/>
      <c r="D803" s="44"/>
      <c r="E803" s="44"/>
      <c r="F803" s="44"/>
    </row>
    <row r="804" spans="3:6" x14ac:dyDescent="0.2">
      <c r="C804" s="44"/>
      <c r="D804" s="44"/>
      <c r="E804" s="44"/>
      <c r="F804" s="44"/>
    </row>
    <row r="805" spans="3:6" x14ac:dyDescent="0.2">
      <c r="C805" s="44"/>
      <c r="D805" s="44"/>
      <c r="E805" s="44"/>
      <c r="F805" s="44"/>
    </row>
    <row r="806" spans="3:6" x14ac:dyDescent="0.2">
      <c r="C806" s="44"/>
      <c r="D806" s="44"/>
      <c r="E806" s="44"/>
      <c r="F806" s="44"/>
    </row>
    <row r="807" spans="3:6" x14ac:dyDescent="0.2">
      <c r="C807" s="44"/>
      <c r="D807" s="44"/>
      <c r="E807" s="44"/>
      <c r="F807" s="44"/>
    </row>
    <row r="808" spans="3:6" x14ac:dyDescent="0.2">
      <c r="C808" s="44"/>
      <c r="D808" s="44"/>
      <c r="E808" s="44"/>
      <c r="F808" s="44"/>
    </row>
    <row r="809" spans="3:6" x14ac:dyDescent="0.2">
      <c r="C809" s="44"/>
      <c r="D809" s="44"/>
      <c r="E809" s="44"/>
      <c r="F809" s="44"/>
    </row>
    <row r="810" spans="3:6" x14ac:dyDescent="0.2">
      <c r="C810" s="44"/>
      <c r="D810" s="44"/>
      <c r="E810" s="44"/>
      <c r="F810" s="44"/>
    </row>
    <row r="811" spans="3:6" x14ac:dyDescent="0.2">
      <c r="C811" s="44"/>
      <c r="D811" s="44"/>
      <c r="E811" s="44"/>
      <c r="F811" s="44"/>
    </row>
    <row r="812" spans="3:6" x14ac:dyDescent="0.2">
      <c r="C812" s="44"/>
      <c r="D812" s="44"/>
      <c r="E812" s="44"/>
      <c r="F812" s="44"/>
    </row>
    <row r="813" spans="3:6" x14ac:dyDescent="0.2">
      <c r="C813" s="44"/>
      <c r="D813" s="44"/>
      <c r="E813" s="44"/>
      <c r="F813" s="44"/>
    </row>
    <row r="814" spans="3:6" x14ac:dyDescent="0.2">
      <c r="C814" s="44"/>
      <c r="D814" s="44"/>
      <c r="E814" s="44"/>
      <c r="F814" s="44"/>
    </row>
    <row r="815" spans="3:6" x14ac:dyDescent="0.2">
      <c r="C815" s="44"/>
      <c r="D815" s="44"/>
      <c r="E815" s="44"/>
      <c r="F815" s="44"/>
    </row>
    <row r="816" spans="3:6" x14ac:dyDescent="0.2">
      <c r="C816" s="44"/>
      <c r="D816" s="44"/>
      <c r="E816" s="44"/>
      <c r="F816" s="44"/>
    </row>
    <row r="817" spans="3:6" x14ac:dyDescent="0.2">
      <c r="C817" s="44"/>
      <c r="D817" s="44"/>
      <c r="E817" s="44"/>
      <c r="F817" s="44"/>
    </row>
    <row r="818" spans="3:6" x14ac:dyDescent="0.2">
      <c r="C818" s="44"/>
      <c r="D818" s="44"/>
      <c r="E818" s="44"/>
      <c r="F818" s="44"/>
    </row>
    <row r="819" spans="3:6" x14ac:dyDescent="0.2">
      <c r="C819" s="44"/>
      <c r="D819" s="44"/>
      <c r="E819" s="44"/>
      <c r="F819" s="44"/>
    </row>
    <row r="820" spans="3:6" x14ac:dyDescent="0.2">
      <c r="C820" s="44"/>
      <c r="D820" s="44"/>
      <c r="E820" s="44"/>
      <c r="F820" s="44"/>
    </row>
    <row r="821" spans="3:6" x14ac:dyDescent="0.2">
      <c r="C821" s="44"/>
      <c r="D821" s="44"/>
      <c r="E821" s="44"/>
      <c r="F821" s="44"/>
    </row>
    <row r="822" spans="3:6" x14ac:dyDescent="0.2">
      <c r="C822" s="44"/>
      <c r="D822" s="44"/>
      <c r="E822" s="44"/>
      <c r="F822" s="44"/>
    </row>
    <row r="823" spans="3:6" x14ac:dyDescent="0.2">
      <c r="C823" s="44"/>
      <c r="D823" s="44"/>
      <c r="E823" s="44"/>
      <c r="F823" s="44"/>
    </row>
    <row r="824" spans="3:6" x14ac:dyDescent="0.2">
      <c r="C824" s="44"/>
      <c r="D824" s="44"/>
      <c r="E824" s="44"/>
      <c r="F824" s="44"/>
    </row>
    <row r="825" spans="3:6" x14ac:dyDescent="0.2">
      <c r="C825" s="44"/>
      <c r="D825" s="44"/>
      <c r="E825" s="44"/>
      <c r="F825" s="44"/>
    </row>
    <row r="826" spans="3:6" x14ac:dyDescent="0.2">
      <c r="C826" s="44"/>
      <c r="D826" s="44"/>
      <c r="E826" s="44"/>
      <c r="F826" s="44"/>
    </row>
    <row r="827" spans="3:6" x14ac:dyDescent="0.2">
      <c r="C827" s="44"/>
      <c r="D827" s="44"/>
      <c r="E827" s="44"/>
      <c r="F827" s="44"/>
    </row>
    <row r="828" spans="3:6" x14ac:dyDescent="0.2">
      <c r="C828" s="44"/>
      <c r="D828" s="44"/>
      <c r="E828" s="44"/>
      <c r="F828" s="44"/>
    </row>
    <row r="829" spans="3:6" x14ac:dyDescent="0.2">
      <c r="C829" s="44"/>
      <c r="D829" s="44"/>
      <c r="E829" s="44"/>
      <c r="F829" s="44"/>
    </row>
    <row r="830" spans="3:6" x14ac:dyDescent="0.2">
      <c r="C830" s="44"/>
      <c r="D830" s="44"/>
      <c r="E830" s="44"/>
      <c r="F830" s="44"/>
    </row>
    <row r="831" spans="3:6" x14ac:dyDescent="0.2">
      <c r="C831" s="44"/>
      <c r="D831" s="44"/>
      <c r="E831" s="44"/>
      <c r="F831" s="44"/>
    </row>
    <row r="832" spans="3:6" x14ac:dyDescent="0.2">
      <c r="C832" s="44"/>
      <c r="D832" s="44"/>
      <c r="E832" s="44"/>
      <c r="F832" s="44"/>
    </row>
    <row r="833" spans="3:6" x14ac:dyDescent="0.2">
      <c r="C833" s="44"/>
      <c r="D833" s="44"/>
      <c r="E833" s="44"/>
      <c r="F833" s="44"/>
    </row>
    <row r="834" spans="3:6" x14ac:dyDescent="0.2">
      <c r="C834" s="44"/>
      <c r="D834" s="44"/>
      <c r="E834" s="44"/>
      <c r="F834" s="44"/>
    </row>
    <row r="835" spans="3:6" x14ac:dyDescent="0.2">
      <c r="C835" s="44"/>
      <c r="D835" s="44"/>
      <c r="E835" s="44"/>
      <c r="F835" s="44"/>
    </row>
    <row r="836" spans="3:6" x14ac:dyDescent="0.2">
      <c r="C836" s="44"/>
      <c r="D836" s="44"/>
      <c r="E836" s="44"/>
      <c r="F836" s="44"/>
    </row>
    <row r="837" spans="3:6" x14ac:dyDescent="0.2">
      <c r="C837" s="44"/>
      <c r="D837" s="44"/>
      <c r="E837" s="44"/>
      <c r="F837" s="44"/>
    </row>
    <row r="838" spans="3:6" x14ac:dyDescent="0.2">
      <c r="C838" s="44"/>
      <c r="D838" s="44"/>
      <c r="E838" s="44"/>
      <c r="F838" s="44"/>
    </row>
    <row r="839" spans="3:6" x14ac:dyDescent="0.2">
      <c r="C839" s="44"/>
      <c r="D839" s="44"/>
      <c r="E839" s="44"/>
      <c r="F839" s="44"/>
    </row>
    <row r="840" spans="3:6" x14ac:dyDescent="0.2">
      <c r="C840" s="44"/>
      <c r="D840" s="44"/>
      <c r="E840" s="44"/>
      <c r="F840" s="44"/>
    </row>
    <row r="841" spans="3:6" x14ac:dyDescent="0.2">
      <c r="C841" s="44"/>
      <c r="D841" s="44"/>
      <c r="E841" s="44"/>
      <c r="F841" s="44"/>
    </row>
    <row r="842" spans="3:6" x14ac:dyDescent="0.2">
      <c r="C842" s="44"/>
      <c r="D842" s="44"/>
      <c r="E842" s="44"/>
      <c r="F842" s="44"/>
    </row>
    <row r="843" spans="3:6" x14ac:dyDescent="0.2">
      <c r="C843" s="44"/>
      <c r="D843" s="44"/>
      <c r="E843" s="44"/>
      <c r="F843" s="44"/>
    </row>
    <row r="844" spans="3:6" x14ac:dyDescent="0.2">
      <c r="C844" s="44"/>
      <c r="D844" s="44"/>
      <c r="E844" s="44"/>
      <c r="F844" s="44"/>
    </row>
    <row r="845" spans="3:6" x14ac:dyDescent="0.2">
      <c r="C845" s="44"/>
      <c r="D845" s="44"/>
      <c r="E845" s="44"/>
      <c r="F845" s="44"/>
    </row>
    <row r="846" spans="3:6" x14ac:dyDescent="0.2">
      <c r="C846" s="44"/>
      <c r="D846" s="44"/>
      <c r="E846" s="44"/>
      <c r="F846" s="44"/>
    </row>
    <row r="847" spans="3:6" x14ac:dyDescent="0.2">
      <c r="C847" s="44"/>
      <c r="D847" s="44"/>
      <c r="E847" s="44"/>
      <c r="F847" s="44"/>
    </row>
    <row r="848" spans="3:6" x14ac:dyDescent="0.2">
      <c r="C848" s="44"/>
      <c r="D848" s="44"/>
      <c r="E848" s="44"/>
      <c r="F848" s="44"/>
    </row>
    <row r="849" spans="3:6" x14ac:dyDescent="0.2">
      <c r="C849" s="44"/>
      <c r="D849" s="44"/>
      <c r="E849" s="44"/>
      <c r="F849" s="44"/>
    </row>
    <row r="850" spans="3:6" x14ac:dyDescent="0.2">
      <c r="C850" s="44"/>
      <c r="D850" s="44"/>
      <c r="E850" s="44"/>
      <c r="F850" s="44"/>
    </row>
    <row r="851" spans="3:6" x14ac:dyDescent="0.2">
      <c r="C851" s="44"/>
      <c r="D851" s="44"/>
      <c r="E851" s="44"/>
      <c r="F851" s="44"/>
    </row>
    <row r="852" spans="3:6" x14ac:dyDescent="0.2">
      <c r="C852" s="44"/>
      <c r="D852" s="44"/>
      <c r="E852" s="44"/>
      <c r="F852" s="44"/>
    </row>
    <row r="853" spans="3:6" x14ac:dyDescent="0.2">
      <c r="C853" s="44"/>
      <c r="D853" s="44"/>
      <c r="E853" s="44"/>
      <c r="F853" s="44"/>
    </row>
    <row r="854" spans="3:6" x14ac:dyDescent="0.2">
      <c r="C854" s="44"/>
      <c r="D854" s="44"/>
      <c r="E854" s="44"/>
      <c r="F854" s="44"/>
    </row>
    <row r="855" spans="3:6" x14ac:dyDescent="0.2">
      <c r="C855" s="44"/>
      <c r="D855" s="44"/>
      <c r="E855" s="44"/>
      <c r="F855" s="44"/>
    </row>
    <row r="856" spans="3:6" x14ac:dyDescent="0.2">
      <c r="C856" s="44"/>
      <c r="D856" s="44"/>
      <c r="E856" s="44"/>
      <c r="F856" s="44"/>
    </row>
    <row r="857" spans="3:6" x14ac:dyDescent="0.2">
      <c r="C857" s="44"/>
      <c r="D857" s="44"/>
      <c r="E857" s="44"/>
      <c r="F857" s="44"/>
    </row>
    <row r="858" spans="3:6" x14ac:dyDescent="0.2">
      <c r="C858" s="44"/>
      <c r="D858" s="44"/>
      <c r="E858" s="44"/>
      <c r="F858" s="44"/>
    </row>
    <row r="859" spans="3:6" x14ac:dyDescent="0.2">
      <c r="C859" s="44"/>
      <c r="D859" s="44"/>
      <c r="E859" s="44"/>
      <c r="F859" s="44"/>
    </row>
    <row r="860" spans="3:6" x14ac:dyDescent="0.2">
      <c r="C860" s="44"/>
      <c r="D860" s="44"/>
      <c r="E860" s="44"/>
      <c r="F860" s="44"/>
    </row>
    <row r="861" spans="3:6" x14ac:dyDescent="0.2">
      <c r="C861" s="44"/>
      <c r="D861" s="44"/>
      <c r="E861" s="44"/>
      <c r="F861" s="44"/>
    </row>
    <row r="862" spans="3:6" x14ac:dyDescent="0.2">
      <c r="C862" s="44"/>
      <c r="D862" s="44"/>
      <c r="E862" s="44"/>
      <c r="F862" s="44"/>
    </row>
    <row r="863" spans="3:6" x14ac:dyDescent="0.2">
      <c r="C863" s="44"/>
      <c r="D863" s="44"/>
      <c r="E863" s="44"/>
      <c r="F863" s="44"/>
    </row>
    <row r="864" spans="3:6" x14ac:dyDescent="0.2">
      <c r="C864" s="44"/>
      <c r="D864" s="44"/>
      <c r="E864" s="44"/>
      <c r="F864" s="44"/>
    </row>
    <row r="865" spans="3:6" x14ac:dyDescent="0.2">
      <c r="C865" s="44"/>
      <c r="D865" s="44"/>
      <c r="E865" s="44"/>
      <c r="F865" s="44"/>
    </row>
    <row r="866" spans="3:6" x14ac:dyDescent="0.2">
      <c r="C866" s="44"/>
      <c r="D866" s="44"/>
      <c r="E866" s="44"/>
      <c r="F866" s="44"/>
    </row>
    <row r="867" spans="3:6" x14ac:dyDescent="0.2">
      <c r="C867" s="44"/>
      <c r="D867" s="44"/>
      <c r="E867" s="44"/>
      <c r="F867" s="44"/>
    </row>
    <row r="868" spans="3:6" x14ac:dyDescent="0.2">
      <c r="C868" s="44"/>
      <c r="D868" s="44"/>
      <c r="E868" s="44"/>
      <c r="F868" s="44"/>
    </row>
    <row r="869" spans="3:6" x14ac:dyDescent="0.2">
      <c r="C869" s="44"/>
      <c r="D869" s="44"/>
      <c r="E869" s="44"/>
      <c r="F869" s="44"/>
    </row>
    <row r="870" spans="3:6" x14ac:dyDescent="0.2">
      <c r="C870" s="44"/>
      <c r="D870" s="44"/>
      <c r="E870" s="44"/>
      <c r="F870" s="44"/>
    </row>
    <row r="871" spans="3:6" x14ac:dyDescent="0.2">
      <c r="C871" s="44"/>
      <c r="D871" s="44"/>
      <c r="E871" s="44"/>
      <c r="F871" s="44"/>
    </row>
    <row r="872" spans="3:6" x14ac:dyDescent="0.2">
      <c r="C872" s="44"/>
      <c r="D872" s="44"/>
      <c r="E872" s="44"/>
      <c r="F872" s="44"/>
    </row>
    <row r="873" spans="3:6" x14ac:dyDescent="0.2">
      <c r="C873" s="44"/>
      <c r="D873" s="44"/>
      <c r="E873" s="44"/>
      <c r="F873" s="44"/>
    </row>
    <row r="874" spans="3:6" x14ac:dyDescent="0.2">
      <c r="C874" s="44"/>
      <c r="D874" s="44"/>
      <c r="E874" s="44"/>
      <c r="F874" s="44"/>
    </row>
    <row r="875" spans="3:6" x14ac:dyDescent="0.2">
      <c r="C875" s="44"/>
      <c r="D875" s="44"/>
      <c r="E875" s="44"/>
      <c r="F875" s="44"/>
    </row>
    <row r="876" spans="3:6" x14ac:dyDescent="0.2">
      <c r="C876" s="44"/>
      <c r="D876" s="44"/>
      <c r="E876" s="44"/>
      <c r="F876" s="44"/>
    </row>
    <row r="877" spans="3:6" x14ac:dyDescent="0.2">
      <c r="C877" s="44"/>
      <c r="D877" s="44"/>
      <c r="E877" s="44"/>
      <c r="F877" s="44"/>
    </row>
    <row r="878" spans="3:6" x14ac:dyDescent="0.2">
      <c r="C878" s="44"/>
      <c r="D878" s="44"/>
      <c r="E878" s="44"/>
      <c r="F878" s="44"/>
    </row>
    <row r="879" spans="3:6" x14ac:dyDescent="0.2">
      <c r="C879" s="44"/>
      <c r="D879" s="44"/>
      <c r="E879" s="44"/>
      <c r="F879" s="44"/>
    </row>
    <row r="880" spans="3:6" x14ac:dyDescent="0.2">
      <c r="C880" s="44"/>
      <c r="D880" s="44"/>
      <c r="E880" s="44"/>
      <c r="F880" s="44"/>
    </row>
    <row r="881" spans="3:6" x14ac:dyDescent="0.2">
      <c r="C881" s="44"/>
      <c r="D881" s="44"/>
      <c r="E881" s="44"/>
      <c r="F881" s="44"/>
    </row>
    <row r="882" spans="3:6" x14ac:dyDescent="0.2">
      <c r="C882" s="44"/>
      <c r="D882" s="44"/>
      <c r="E882" s="44"/>
      <c r="F882" s="44"/>
    </row>
    <row r="883" spans="3:6" x14ac:dyDescent="0.2">
      <c r="C883" s="44"/>
      <c r="D883" s="44"/>
      <c r="E883" s="44"/>
      <c r="F883" s="44"/>
    </row>
    <row r="884" spans="3:6" x14ac:dyDescent="0.2">
      <c r="C884" s="44"/>
      <c r="D884" s="44"/>
      <c r="E884" s="44"/>
      <c r="F884" s="44"/>
    </row>
    <row r="885" spans="3:6" x14ac:dyDescent="0.2">
      <c r="C885" s="44"/>
      <c r="D885" s="44"/>
      <c r="E885" s="44"/>
      <c r="F885" s="44"/>
    </row>
    <row r="886" spans="3:6" x14ac:dyDescent="0.2">
      <c r="C886" s="44"/>
      <c r="D886" s="44"/>
      <c r="E886" s="44"/>
      <c r="F886" s="44"/>
    </row>
    <row r="887" spans="3:6" x14ac:dyDescent="0.2">
      <c r="C887" s="44"/>
      <c r="D887" s="44"/>
      <c r="E887" s="44"/>
      <c r="F887" s="44"/>
    </row>
    <row r="888" spans="3:6" x14ac:dyDescent="0.2">
      <c r="C888" s="44"/>
      <c r="D888" s="44"/>
      <c r="E888" s="44"/>
      <c r="F888" s="44"/>
    </row>
    <row r="889" spans="3:6" x14ac:dyDescent="0.2">
      <c r="C889" s="44"/>
      <c r="D889" s="44"/>
      <c r="E889" s="44"/>
      <c r="F889" s="44"/>
    </row>
    <row r="890" spans="3:6" x14ac:dyDescent="0.2">
      <c r="C890" s="44"/>
      <c r="D890" s="44"/>
      <c r="E890" s="44"/>
      <c r="F890" s="44"/>
    </row>
    <row r="891" spans="3:6" x14ac:dyDescent="0.2">
      <c r="C891" s="44"/>
      <c r="D891" s="44"/>
      <c r="E891" s="44"/>
      <c r="F891" s="44"/>
    </row>
    <row r="892" spans="3:6" x14ac:dyDescent="0.2">
      <c r="C892" s="44"/>
      <c r="D892" s="44"/>
      <c r="E892" s="44"/>
      <c r="F892" s="44"/>
    </row>
    <row r="893" spans="3:6" x14ac:dyDescent="0.2">
      <c r="C893" s="44"/>
      <c r="D893" s="44"/>
      <c r="E893" s="44"/>
      <c r="F893" s="44"/>
    </row>
    <row r="894" spans="3:6" x14ac:dyDescent="0.2">
      <c r="C894" s="44"/>
      <c r="D894" s="44"/>
      <c r="E894" s="44"/>
      <c r="F894" s="44"/>
    </row>
    <row r="895" spans="3:6" x14ac:dyDescent="0.2">
      <c r="C895" s="44"/>
      <c r="D895" s="44"/>
      <c r="E895" s="44"/>
      <c r="F895" s="44"/>
    </row>
    <row r="896" spans="3:6" x14ac:dyDescent="0.2">
      <c r="C896" s="44"/>
      <c r="D896" s="44"/>
      <c r="E896" s="44"/>
      <c r="F896" s="44"/>
    </row>
    <row r="897" spans="3:6" x14ac:dyDescent="0.2">
      <c r="C897" s="44"/>
      <c r="D897" s="44"/>
      <c r="E897" s="44"/>
      <c r="F897" s="44"/>
    </row>
    <row r="898" spans="3:6" x14ac:dyDescent="0.2">
      <c r="C898" s="44"/>
      <c r="D898" s="44"/>
      <c r="E898" s="44"/>
      <c r="F898" s="44"/>
    </row>
    <row r="899" spans="3:6" x14ac:dyDescent="0.2">
      <c r="C899" s="44"/>
      <c r="D899" s="44"/>
      <c r="E899" s="44"/>
      <c r="F899" s="44"/>
    </row>
    <row r="900" spans="3:6" x14ac:dyDescent="0.2">
      <c r="C900" s="44"/>
      <c r="D900" s="44"/>
      <c r="E900" s="44"/>
      <c r="F900" s="44"/>
    </row>
    <row r="901" spans="3:6" x14ac:dyDescent="0.2">
      <c r="C901" s="44"/>
      <c r="D901" s="44"/>
      <c r="E901" s="44"/>
      <c r="F901" s="44"/>
    </row>
    <row r="902" spans="3:6" x14ac:dyDescent="0.2">
      <c r="C902" s="44"/>
      <c r="D902" s="44"/>
      <c r="E902" s="44"/>
      <c r="F902" s="44"/>
    </row>
    <row r="903" spans="3:6" x14ac:dyDescent="0.2">
      <c r="C903" s="44"/>
      <c r="D903" s="44"/>
      <c r="E903" s="44"/>
      <c r="F903" s="44"/>
    </row>
    <row r="904" spans="3:6" x14ac:dyDescent="0.2">
      <c r="C904" s="44"/>
      <c r="D904" s="44"/>
      <c r="E904" s="44"/>
      <c r="F904" s="44"/>
    </row>
    <row r="905" spans="3:6" x14ac:dyDescent="0.2">
      <c r="C905" s="44"/>
      <c r="D905" s="44"/>
      <c r="E905" s="44"/>
      <c r="F905" s="44"/>
    </row>
    <row r="906" spans="3:6" x14ac:dyDescent="0.2">
      <c r="C906" s="44"/>
      <c r="D906" s="44"/>
      <c r="E906" s="44"/>
      <c r="F906" s="44"/>
    </row>
    <row r="907" spans="3:6" x14ac:dyDescent="0.2">
      <c r="C907" s="44"/>
      <c r="D907" s="44"/>
      <c r="E907" s="44"/>
      <c r="F907" s="44"/>
    </row>
    <row r="908" spans="3:6" x14ac:dyDescent="0.2">
      <c r="C908" s="44"/>
      <c r="D908" s="44"/>
      <c r="E908" s="44"/>
      <c r="F908" s="44"/>
    </row>
    <row r="909" spans="3:6" x14ac:dyDescent="0.2">
      <c r="C909" s="44"/>
      <c r="D909" s="44"/>
      <c r="E909" s="44"/>
      <c r="F909" s="44"/>
    </row>
    <row r="910" spans="3:6" x14ac:dyDescent="0.2">
      <c r="C910" s="44"/>
      <c r="D910" s="44"/>
      <c r="E910" s="44"/>
      <c r="F910" s="44"/>
    </row>
    <row r="911" spans="3:6" x14ac:dyDescent="0.2">
      <c r="C911" s="44"/>
      <c r="D911" s="44"/>
      <c r="E911" s="44"/>
      <c r="F911" s="44"/>
    </row>
    <row r="912" spans="3:6" x14ac:dyDescent="0.2">
      <c r="C912" s="44"/>
      <c r="D912" s="44"/>
      <c r="E912" s="44"/>
      <c r="F912" s="44"/>
    </row>
    <row r="913" spans="3:6" x14ac:dyDescent="0.2">
      <c r="C913" s="44"/>
      <c r="D913" s="44"/>
      <c r="E913" s="44"/>
      <c r="F913" s="44"/>
    </row>
    <row r="914" spans="3:6" x14ac:dyDescent="0.2">
      <c r="C914" s="44"/>
      <c r="D914" s="44"/>
      <c r="E914" s="44"/>
      <c r="F914" s="44"/>
    </row>
    <row r="915" spans="3:6" x14ac:dyDescent="0.2">
      <c r="C915" s="44"/>
      <c r="D915" s="44"/>
      <c r="E915" s="44"/>
      <c r="F915" s="44"/>
    </row>
    <row r="916" spans="3:6" x14ac:dyDescent="0.2">
      <c r="C916" s="44"/>
      <c r="D916" s="44"/>
      <c r="E916" s="44"/>
      <c r="F916" s="44"/>
    </row>
    <row r="917" spans="3:6" x14ac:dyDescent="0.2">
      <c r="C917" s="44"/>
      <c r="D917" s="44"/>
      <c r="E917" s="44"/>
      <c r="F917" s="44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scale="98" fitToHeight="0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3"/>
  <sheetViews>
    <sheetView workbookViewId="0">
      <selection activeCell="P14" sqref="P14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645" t="s">
        <v>862</v>
      </c>
      <c r="B1" s="645"/>
      <c r="C1" s="645"/>
      <c r="D1" s="645"/>
      <c r="E1" s="645"/>
      <c r="F1" s="645"/>
      <c r="G1" s="645"/>
      <c r="H1" s="645"/>
      <c r="I1" s="645"/>
    </row>
    <row r="2" spans="1:9" ht="36" customHeight="1" x14ac:dyDescent="0.25">
      <c r="A2" s="646" t="s">
        <v>863</v>
      </c>
      <c r="B2" s="646"/>
      <c r="C2" s="646"/>
      <c r="D2" s="646"/>
      <c r="E2" s="646"/>
      <c r="F2" s="646"/>
      <c r="G2" s="646"/>
      <c r="H2" s="646"/>
      <c r="I2" s="646"/>
    </row>
    <row r="3" spans="1:9" ht="15.75" x14ac:dyDescent="0.25">
      <c r="A3" s="40" t="s">
        <v>864</v>
      </c>
      <c r="B3" s="51"/>
      <c r="C3" s="52"/>
      <c r="D3" s="52"/>
      <c r="E3" s="53"/>
      <c r="F3" s="40"/>
      <c r="G3" s="40"/>
      <c r="H3" s="41"/>
      <c r="I3" s="41"/>
    </row>
    <row r="4" spans="1:9" ht="16.5" thickBot="1" x14ac:dyDescent="0.3">
      <c r="A4" s="42"/>
      <c r="B4" s="54"/>
      <c r="C4" s="55"/>
      <c r="D4" s="55"/>
      <c r="E4" s="56"/>
      <c r="F4" s="57"/>
      <c r="G4" s="41"/>
      <c r="H4" s="647" t="s">
        <v>20</v>
      </c>
      <c r="I4" s="647"/>
    </row>
    <row r="5" spans="1:9" s="8" customFormat="1" ht="15.75" thickBot="1" x14ac:dyDescent="0.25">
      <c r="A5" s="648" t="s">
        <v>18</v>
      </c>
      <c r="B5" s="638" t="s">
        <v>694</v>
      </c>
      <c r="C5" s="640" t="s">
        <v>257</v>
      </c>
      <c r="D5" s="641" t="s">
        <v>258</v>
      </c>
      <c r="E5" s="650" t="s">
        <v>19</v>
      </c>
      <c r="F5" s="652" t="s">
        <v>256</v>
      </c>
      <c r="G5" s="654" t="s">
        <v>21</v>
      </c>
      <c r="H5" s="643" t="s">
        <v>125</v>
      </c>
      <c r="I5" s="644"/>
    </row>
    <row r="6" spans="1:9" s="9" customFormat="1" ht="32.25" customHeight="1" thickBot="1" x14ac:dyDescent="0.25">
      <c r="A6" s="649"/>
      <c r="B6" s="639"/>
      <c r="C6" s="639"/>
      <c r="D6" s="642"/>
      <c r="E6" s="651"/>
      <c r="F6" s="653"/>
      <c r="G6" s="655"/>
      <c r="H6" s="58" t="s">
        <v>247</v>
      </c>
      <c r="I6" s="59" t="s">
        <v>248</v>
      </c>
    </row>
    <row r="7" spans="1:9" s="29" customFormat="1" ht="15.75" thickBot="1" x14ac:dyDescent="0.25">
      <c r="A7" s="60">
        <v>1</v>
      </c>
      <c r="B7" s="61">
        <v>2</v>
      </c>
      <c r="C7" s="61">
        <v>3</v>
      </c>
      <c r="D7" s="62">
        <v>4</v>
      </c>
      <c r="E7" s="63">
        <v>5</v>
      </c>
      <c r="F7" s="64"/>
      <c r="G7" s="63">
        <v>6</v>
      </c>
      <c r="H7" s="65">
        <v>7</v>
      </c>
      <c r="I7" s="66">
        <v>8</v>
      </c>
    </row>
    <row r="8" spans="1:9" s="31" customFormat="1" ht="37.5" thickBot="1" x14ac:dyDescent="0.25">
      <c r="A8" s="67">
        <v>2000</v>
      </c>
      <c r="B8" s="68" t="s">
        <v>259</v>
      </c>
      <c r="C8" s="69" t="s">
        <v>260</v>
      </c>
      <c r="D8" s="70" t="s">
        <v>260</v>
      </c>
      <c r="E8" s="71" t="s">
        <v>865</v>
      </c>
      <c r="F8" s="72"/>
      <c r="G8" s="260">
        <f>H8+I8-Sheet1!F141</f>
        <v>5564549.5999999996</v>
      </c>
      <c r="H8" s="261">
        <f>H9+H45+H63+H89+H143+H163+H183+H212+H242+H273+H305</f>
        <v>2941816.4</v>
      </c>
      <c r="I8" s="262">
        <f>I9+I45+I63+I89+I143+I163+I183+I212+I242+I273+I305</f>
        <v>3282733.2</v>
      </c>
    </row>
    <row r="9" spans="1:9" s="30" customFormat="1" ht="64.5" customHeight="1" x14ac:dyDescent="0.2">
      <c r="A9" s="73">
        <v>2100</v>
      </c>
      <c r="B9" s="74" t="s">
        <v>66</v>
      </c>
      <c r="C9" s="75" t="s">
        <v>1</v>
      </c>
      <c r="D9" s="76" t="s">
        <v>1</v>
      </c>
      <c r="E9" s="77" t="s">
        <v>866</v>
      </c>
      <c r="F9" s="78" t="s">
        <v>261</v>
      </c>
      <c r="G9" s="212">
        <f>H9+I9</f>
        <v>1990329.1</v>
      </c>
      <c r="H9" s="213">
        <f>H11+H16+H20+H25+H28+H31+H34+H37</f>
        <v>993168.4</v>
      </c>
      <c r="I9" s="214">
        <f>I11+I16+I20+I25+I28+I31+I34+I37</f>
        <v>997160.7</v>
      </c>
    </row>
    <row r="10" spans="1:9" ht="11.25" customHeight="1" x14ac:dyDescent="0.25">
      <c r="A10" s="79"/>
      <c r="B10" s="74"/>
      <c r="C10" s="75"/>
      <c r="D10" s="76"/>
      <c r="E10" s="80" t="s">
        <v>806</v>
      </c>
      <c r="F10" s="81"/>
      <c r="G10" s="82"/>
      <c r="H10" s="83"/>
      <c r="I10" s="84"/>
    </row>
    <row r="11" spans="1:9" s="10" customFormat="1" ht="48" x14ac:dyDescent="0.2">
      <c r="A11" s="85">
        <v>2110</v>
      </c>
      <c r="B11" s="74" t="s">
        <v>66</v>
      </c>
      <c r="C11" s="86" t="s">
        <v>2</v>
      </c>
      <c r="D11" s="87" t="s">
        <v>1</v>
      </c>
      <c r="E11" s="88" t="s">
        <v>695</v>
      </c>
      <c r="F11" s="89" t="s">
        <v>262</v>
      </c>
      <c r="G11" s="212">
        <f>H11+I11</f>
        <v>851368.4</v>
      </c>
      <c r="H11" s="213">
        <f>H13+H14+H15</f>
        <v>831368.4</v>
      </c>
      <c r="I11" s="214">
        <f>I13+I14+I15</f>
        <v>20000</v>
      </c>
    </row>
    <row r="12" spans="1:9" s="10" customFormat="1" ht="10.5" customHeight="1" x14ac:dyDescent="0.25">
      <c r="A12" s="85"/>
      <c r="B12" s="74"/>
      <c r="C12" s="86"/>
      <c r="D12" s="87"/>
      <c r="E12" s="80" t="s">
        <v>807</v>
      </c>
      <c r="F12" s="89"/>
      <c r="G12" s="34">
        <f t="shared" ref="G12:G75" si="0">H12+I12</f>
        <v>0</v>
      </c>
      <c r="H12" s="90"/>
      <c r="I12" s="91"/>
    </row>
    <row r="13" spans="1:9" s="271" customFormat="1" ht="24" x14ac:dyDescent="0.2">
      <c r="A13" s="263">
        <v>2111</v>
      </c>
      <c r="B13" s="264" t="s">
        <v>66</v>
      </c>
      <c r="C13" s="265" t="s">
        <v>2</v>
      </c>
      <c r="D13" s="266" t="s">
        <v>2</v>
      </c>
      <c r="E13" s="267" t="s">
        <v>696</v>
      </c>
      <c r="F13" s="268" t="s">
        <v>263</v>
      </c>
      <c r="G13" s="269">
        <f t="shared" si="0"/>
        <v>851368.4</v>
      </c>
      <c r="H13" s="270">
        <f>Sheet6!I13</f>
        <v>831368.4</v>
      </c>
      <c r="I13" s="270">
        <f>Sheet6!J13</f>
        <v>20000</v>
      </c>
    </row>
    <row r="14" spans="1:9" ht="24" x14ac:dyDescent="0.25">
      <c r="A14" s="85">
        <v>2112</v>
      </c>
      <c r="B14" s="96" t="s">
        <v>66</v>
      </c>
      <c r="C14" s="97" t="s">
        <v>2</v>
      </c>
      <c r="D14" s="98" t="s">
        <v>3</v>
      </c>
      <c r="E14" s="80" t="s">
        <v>264</v>
      </c>
      <c r="F14" s="99" t="s">
        <v>265</v>
      </c>
      <c r="G14" s="34">
        <f t="shared" si="0"/>
        <v>0</v>
      </c>
      <c r="H14" s="100"/>
      <c r="I14" s="101"/>
    </row>
    <row r="15" spans="1:9" ht="15.75" x14ac:dyDescent="0.25">
      <c r="A15" s="85">
        <v>2113</v>
      </c>
      <c r="B15" s="96" t="s">
        <v>66</v>
      </c>
      <c r="C15" s="97" t="s">
        <v>2</v>
      </c>
      <c r="D15" s="98" t="s">
        <v>742</v>
      </c>
      <c r="E15" s="80" t="s">
        <v>268</v>
      </c>
      <c r="F15" s="99" t="s">
        <v>269</v>
      </c>
      <c r="G15" s="34">
        <f t="shared" si="0"/>
        <v>0</v>
      </c>
      <c r="H15" s="100"/>
      <c r="I15" s="101"/>
    </row>
    <row r="16" spans="1:9" x14ac:dyDescent="0.2">
      <c r="A16" s="85">
        <v>2120</v>
      </c>
      <c r="B16" s="74" t="s">
        <v>66</v>
      </c>
      <c r="C16" s="86" t="s">
        <v>3</v>
      </c>
      <c r="D16" s="87" t="s">
        <v>1</v>
      </c>
      <c r="E16" s="88" t="s">
        <v>270</v>
      </c>
      <c r="F16" s="102" t="s">
        <v>271</v>
      </c>
      <c r="G16" s="34">
        <f t="shared" si="0"/>
        <v>0</v>
      </c>
      <c r="H16" s="33">
        <f>H18+H19</f>
        <v>0</v>
      </c>
      <c r="I16" s="35">
        <f>I18+I19</f>
        <v>0</v>
      </c>
    </row>
    <row r="17" spans="1:9" s="10" customFormat="1" ht="10.5" customHeight="1" x14ac:dyDescent="0.25">
      <c r="A17" s="85"/>
      <c r="B17" s="74"/>
      <c r="C17" s="86"/>
      <c r="D17" s="87"/>
      <c r="E17" s="80" t="s">
        <v>807</v>
      </c>
      <c r="F17" s="89"/>
      <c r="G17" s="34">
        <f t="shared" si="0"/>
        <v>0</v>
      </c>
      <c r="H17" s="90"/>
      <c r="I17" s="91"/>
    </row>
    <row r="18" spans="1:9" ht="16.5" customHeight="1" x14ac:dyDescent="0.25">
      <c r="A18" s="85">
        <v>2121</v>
      </c>
      <c r="B18" s="96" t="s">
        <v>66</v>
      </c>
      <c r="C18" s="97" t="s">
        <v>3</v>
      </c>
      <c r="D18" s="98" t="s">
        <v>2</v>
      </c>
      <c r="E18" s="103" t="s">
        <v>697</v>
      </c>
      <c r="F18" s="99" t="s">
        <v>272</v>
      </c>
      <c r="G18" s="34">
        <f t="shared" si="0"/>
        <v>0</v>
      </c>
      <c r="H18" s="100"/>
      <c r="I18" s="101"/>
    </row>
    <row r="19" spans="1:9" ht="28.5" x14ac:dyDescent="0.25">
      <c r="A19" s="85">
        <v>2122</v>
      </c>
      <c r="B19" s="96" t="s">
        <v>66</v>
      </c>
      <c r="C19" s="97" t="s">
        <v>3</v>
      </c>
      <c r="D19" s="98" t="s">
        <v>3</v>
      </c>
      <c r="E19" s="80" t="s">
        <v>273</v>
      </c>
      <c r="F19" s="99" t="s">
        <v>274</v>
      </c>
      <c r="G19" s="34">
        <f t="shared" si="0"/>
        <v>0</v>
      </c>
      <c r="H19" s="100"/>
      <c r="I19" s="101"/>
    </row>
    <row r="20" spans="1:9" x14ac:dyDescent="0.2">
      <c r="A20" s="85">
        <v>2130</v>
      </c>
      <c r="B20" s="74" t="s">
        <v>66</v>
      </c>
      <c r="C20" s="86" t="s">
        <v>742</v>
      </c>
      <c r="D20" s="87" t="s">
        <v>1</v>
      </c>
      <c r="E20" s="88" t="s">
        <v>275</v>
      </c>
      <c r="F20" s="104" t="s">
        <v>276</v>
      </c>
      <c r="G20" s="212">
        <f t="shared" si="0"/>
        <v>0</v>
      </c>
      <c r="H20" s="213">
        <f>H22+H23+H24</f>
        <v>0</v>
      </c>
      <c r="I20" s="35">
        <f>I22+I23+I24</f>
        <v>0</v>
      </c>
    </row>
    <row r="21" spans="1:9" s="10" customFormat="1" ht="10.5" customHeight="1" x14ac:dyDescent="0.25">
      <c r="A21" s="85"/>
      <c r="B21" s="74"/>
      <c r="C21" s="86"/>
      <c r="D21" s="87"/>
      <c r="E21" s="80" t="s">
        <v>807</v>
      </c>
      <c r="F21" s="89"/>
      <c r="G21" s="215">
        <f t="shared" si="0"/>
        <v>0</v>
      </c>
      <c r="H21" s="90"/>
      <c r="I21" s="91"/>
    </row>
    <row r="22" spans="1:9" ht="24" x14ac:dyDescent="0.25">
      <c r="A22" s="85">
        <v>2131</v>
      </c>
      <c r="B22" s="96" t="s">
        <v>66</v>
      </c>
      <c r="C22" s="97" t="s">
        <v>742</v>
      </c>
      <c r="D22" s="98" t="s">
        <v>2</v>
      </c>
      <c r="E22" s="80" t="s">
        <v>277</v>
      </c>
      <c r="F22" s="99" t="s">
        <v>278</v>
      </c>
      <c r="G22" s="215">
        <f t="shared" si="0"/>
        <v>0</v>
      </c>
      <c r="H22" s="100"/>
      <c r="I22" s="101"/>
    </row>
    <row r="23" spans="1:9" ht="14.25" customHeight="1" x14ac:dyDescent="0.25">
      <c r="A23" s="85">
        <v>2132</v>
      </c>
      <c r="B23" s="96" t="s">
        <v>66</v>
      </c>
      <c r="C23" s="97">
        <v>3</v>
      </c>
      <c r="D23" s="98">
        <v>2</v>
      </c>
      <c r="E23" s="80" t="s">
        <v>279</v>
      </c>
      <c r="F23" s="99" t="s">
        <v>280</v>
      </c>
      <c r="G23" s="215">
        <f t="shared" si="0"/>
        <v>0</v>
      </c>
      <c r="H23" s="100"/>
      <c r="I23" s="101"/>
    </row>
    <row r="24" spans="1:9" x14ac:dyDescent="0.2">
      <c r="A24" s="85">
        <v>2133</v>
      </c>
      <c r="B24" s="96" t="s">
        <v>66</v>
      </c>
      <c r="C24" s="97">
        <v>3</v>
      </c>
      <c r="D24" s="98">
        <v>3</v>
      </c>
      <c r="E24" s="80" t="s">
        <v>281</v>
      </c>
      <c r="F24" s="99" t="s">
        <v>282</v>
      </c>
      <c r="G24" s="212">
        <f t="shared" si="0"/>
        <v>0</v>
      </c>
      <c r="H24" s="212">
        <f>Sheet6!I82</f>
        <v>0</v>
      </c>
      <c r="I24" s="110">
        <f>Sheet6!J72</f>
        <v>0</v>
      </c>
    </row>
    <row r="25" spans="1:9" ht="12.75" customHeight="1" x14ac:dyDescent="0.2">
      <c r="A25" s="85">
        <v>2140</v>
      </c>
      <c r="B25" s="74" t="s">
        <v>66</v>
      </c>
      <c r="C25" s="86">
        <v>4</v>
      </c>
      <c r="D25" s="87">
        <v>0</v>
      </c>
      <c r="E25" s="88" t="s">
        <v>283</v>
      </c>
      <c r="F25" s="89" t="s">
        <v>284</v>
      </c>
      <c r="G25" s="34">
        <f t="shared" si="0"/>
        <v>0</v>
      </c>
      <c r="H25" s="33">
        <f>H27</f>
        <v>0</v>
      </c>
      <c r="I25" s="35">
        <f>I27</f>
        <v>0</v>
      </c>
    </row>
    <row r="26" spans="1:9" s="10" customFormat="1" ht="10.5" customHeight="1" x14ac:dyDescent="0.25">
      <c r="A26" s="85"/>
      <c r="B26" s="74"/>
      <c r="C26" s="86"/>
      <c r="D26" s="87"/>
      <c r="E26" s="80" t="s">
        <v>807</v>
      </c>
      <c r="F26" s="89"/>
      <c r="G26" s="34">
        <f t="shared" si="0"/>
        <v>0</v>
      </c>
      <c r="H26" s="90"/>
      <c r="I26" s="91"/>
    </row>
    <row r="27" spans="1:9" ht="15.75" x14ac:dyDescent="0.25">
      <c r="A27" s="85">
        <v>2141</v>
      </c>
      <c r="B27" s="96" t="s">
        <v>66</v>
      </c>
      <c r="C27" s="97">
        <v>4</v>
      </c>
      <c r="D27" s="98">
        <v>1</v>
      </c>
      <c r="E27" s="80" t="s">
        <v>285</v>
      </c>
      <c r="F27" s="105" t="s">
        <v>286</v>
      </c>
      <c r="G27" s="34">
        <f t="shared" si="0"/>
        <v>0</v>
      </c>
      <c r="H27" s="100"/>
      <c r="I27" s="101"/>
    </row>
    <row r="28" spans="1:9" ht="36" x14ac:dyDescent="0.2">
      <c r="A28" s="85">
        <v>2150</v>
      </c>
      <c r="B28" s="74" t="s">
        <v>66</v>
      </c>
      <c r="C28" s="86">
        <v>5</v>
      </c>
      <c r="D28" s="87">
        <v>0</v>
      </c>
      <c r="E28" s="88" t="s">
        <v>287</v>
      </c>
      <c r="F28" s="89" t="s">
        <v>288</v>
      </c>
      <c r="G28" s="34">
        <f t="shared" si="0"/>
        <v>0</v>
      </c>
      <c r="H28" s="33">
        <f>H30</f>
        <v>0</v>
      </c>
      <c r="I28" s="35">
        <f>I30</f>
        <v>0</v>
      </c>
    </row>
    <row r="29" spans="1:9" s="10" customFormat="1" ht="10.5" customHeight="1" x14ac:dyDescent="0.25">
      <c r="A29" s="85"/>
      <c r="B29" s="74"/>
      <c r="C29" s="86"/>
      <c r="D29" s="87"/>
      <c r="E29" s="80" t="s">
        <v>807</v>
      </c>
      <c r="F29" s="89"/>
      <c r="G29" s="34">
        <f t="shared" si="0"/>
        <v>0</v>
      </c>
      <c r="H29" s="90"/>
      <c r="I29" s="91"/>
    </row>
    <row r="30" spans="1:9" ht="24" x14ac:dyDescent="0.25">
      <c r="A30" s="85">
        <v>2151</v>
      </c>
      <c r="B30" s="96" t="s">
        <v>66</v>
      </c>
      <c r="C30" s="97">
        <v>5</v>
      </c>
      <c r="D30" s="98">
        <v>1</v>
      </c>
      <c r="E30" s="80" t="s">
        <v>289</v>
      </c>
      <c r="F30" s="105" t="s">
        <v>290</v>
      </c>
      <c r="G30" s="34">
        <f t="shared" si="0"/>
        <v>0</v>
      </c>
      <c r="H30" s="100"/>
      <c r="I30" s="101"/>
    </row>
    <row r="31" spans="1:9" ht="28.5" x14ac:dyDescent="0.2">
      <c r="A31" s="85">
        <v>2160</v>
      </c>
      <c r="B31" s="74" t="s">
        <v>66</v>
      </c>
      <c r="C31" s="86">
        <v>6</v>
      </c>
      <c r="D31" s="87">
        <v>0</v>
      </c>
      <c r="E31" s="88" t="s">
        <v>291</v>
      </c>
      <c r="F31" s="89" t="s">
        <v>292</v>
      </c>
      <c r="G31" s="212">
        <f t="shared" si="0"/>
        <v>1138960.7</v>
      </c>
      <c r="H31" s="213">
        <f>H33</f>
        <v>161800</v>
      </c>
      <c r="I31" s="214">
        <f>I33</f>
        <v>977160.7</v>
      </c>
    </row>
    <row r="32" spans="1:9" s="10" customFormat="1" ht="10.5" customHeight="1" x14ac:dyDescent="0.25">
      <c r="A32" s="85"/>
      <c r="B32" s="74"/>
      <c r="C32" s="86"/>
      <c r="D32" s="87"/>
      <c r="E32" s="80" t="s">
        <v>807</v>
      </c>
      <c r="F32" s="89"/>
      <c r="G32" s="212">
        <f t="shared" si="0"/>
        <v>0</v>
      </c>
      <c r="H32" s="106"/>
      <c r="I32" s="123"/>
    </row>
    <row r="33" spans="1:9" ht="24" x14ac:dyDescent="0.2">
      <c r="A33" s="85">
        <v>2161</v>
      </c>
      <c r="B33" s="96" t="s">
        <v>66</v>
      </c>
      <c r="C33" s="97">
        <v>6</v>
      </c>
      <c r="D33" s="98">
        <v>1</v>
      </c>
      <c r="E33" s="80" t="s">
        <v>294</v>
      </c>
      <c r="F33" s="99" t="s">
        <v>299</v>
      </c>
      <c r="G33" s="212">
        <f t="shared" si="0"/>
        <v>1138960.7</v>
      </c>
      <c r="H33" s="153">
        <f>Sheet6!I113</f>
        <v>161800</v>
      </c>
      <c r="I33" s="154">
        <f>Sheet6!J113</f>
        <v>977160.7</v>
      </c>
    </row>
    <row r="34" spans="1:9" x14ac:dyDescent="0.2">
      <c r="A34" s="85">
        <v>2170</v>
      </c>
      <c r="B34" s="74" t="s">
        <v>66</v>
      </c>
      <c r="C34" s="86">
        <v>7</v>
      </c>
      <c r="D34" s="87">
        <v>0</v>
      </c>
      <c r="E34" s="88" t="s">
        <v>115</v>
      </c>
      <c r="F34" s="99"/>
      <c r="G34" s="212">
        <f t="shared" si="0"/>
        <v>0</v>
      </c>
      <c r="H34" s="213">
        <f>H36</f>
        <v>0</v>
      </c>
      <c r="I34" s="216">
        <f>I36</f>
        <v>0</v>
      </c>
    </row>
    <row r="35" spans="1:9" s="10" customFormat="1" ht="10.5" customHeight="1" x14ac:dyDescent="0.25">
      <c r="A35" s="85"/>
      <c r="B35" s="74"/>
      <c r="C35" s="86"/>
      <c r="D35" s="87"/>
      <c r="E35" s="80" t="s">
        <v>807</v>
      </c>
      <c r="F35" s="89"/>
      <c r="G35" s="212">
        <f t="shared" si="0"/>
        <v>0</v>
      </c>
      <c r="H35" s="106"/>
      <c r="I35" s="91"/>
    </row>
    <row r="36" spans="1:9" ht="15.75" x14ac:dyDescent="0.25">
      <c r="A36" s="85">
        <v>2171</v>
      </c>
      <c r="B36" s="96" t="s">
        <v>66</v>
      </c>
      <c r="C36" s="97">
        <v>7</v>
      </c>
      <c r="D36" s="98">
        <v>1</v>
      </c>
      <c r="E36" s="80" t="s">
        <v>115</v>
      </c>
      <c r="F36" s="99"/>
      <c r="G36" s="212">
        <f t="shared" si="0"/>
        <v>0</v>
      </c>
      <c r="H36" s="108"/>
      <c r="I36" s="101"/>
    </row>
    <row r="37" spans="1:9" ht="29.25" customHeight="1" x14ac:dyDescent="0.2">
      <c r="A37" s="85">
        <v>2180</v>
      </c>
      <c r="B37" s="74" t="s">
        <v>66</v>
      </c>
      <c r="C37" s="86">
        <v>8</v>
      </c>
      <c r="D37" s="87">
        <v>0</v>
      </c>
      <c r="E37" s="88" t="s">
        <v>300</v>
      </c>
      <c r="F37" s="89" t="s">
        <v>301</v>
      </c>
      <c r="G37" s="212">
        <f t="shared" si="0"/>
        <v>0</v>
      </c>
      <c r="H37" s="213">
        <f>H39+H43</f>
        <v>0</v>
      </c>
      <c r="I37" s="216">
        <f>I39+I43</f>
        <v>0</v>
      </c>
    </row>
    <row r="38" spans="1:9" s="10" customFormat="1" ht="10.5" customHeight="1" x14ac:dyDescent="0.25">
      <c r="A38" s="85"/>
      <c r="B38" s="74"/>
      <c r="C38" s="86"/>
      <c r="D38" s="87"/>
      <c r="E38" s="80" t="s">
        <v>807</v>
      </c>
      <c r="F38" s="89"/>
      <c r="G38" s="215">
        <f t="shared" si="0"/>
        <v>0</v>
      </c>
      <c r="H38" s="90"/>
      <c r="I38" s="91"/>
    </row>
    <row r="39" spans="1:9" ht="28.5" x14ac:dyDescent="0.2">
      <c r="A39" s="85">
        <v>2181</v>
      </c>
      <c r="B39" s="96" t="s">
        <v>66</v>
      </c>
      <c r="C39" s="97">
        <v>8</v>
      </c>
      <c r="D39" s="98">
        <v>1</v>
      </c>
      <c r="E39" s="80" t="s">
        <v>300</v>
      </c>
      <c r="F39" s="105" t="s">
        <v>302</v>
      </c>
      <c r="G39" s="212">
        <f t="shared" si="0"/>
        <v>0</v>
      </c>
      <c r="H39" s="213">
        <f>H41+H42</f>
        <v>0</v>
      </c>
      <c r="I39" s="216">
        <f>I41+I42</f>
        <v>0</v>
      </c>
    </row>
    <row r="40" spans="1:9" ht="15.75" x14ac:dyDescent="0.25">
      <c r="A40" s="85"/>
      <c r="B40" s="96"/>
      <c r="C40" s="97"/>
      <c r="D40" s="98"/>
      <c r="E40" s="109" t="s">
        <v>807</v>
      </c>
      <c r="F40" s="105"/>
      <c r="G40" s="212">
        <f t="shared" si="0"/>
        <v>0</v>
      </c>
      <c r="H40" s="108"/>
      <c r="I40" s="101"/>
    </row>
    <row r="41" spans="1:9" ht="15.75" x14ac:dyDescent="0.25">
      <c r="A41" s="85">
        <v>2182</v>
      </c>
      <c r="B41" s="96" t="s">
        <v>66</v>
      </c>
      <c r="C41" s="97">
        <v>8</v>
      </c>
      <c r="D41" s="98">
        <v>1</v>
      </c>
      <c r="E41" s="109" t="s">
        <v>818</v>
      </c>
      <c r="F41" s="105"/>
      <c r="G41" s="212">
        <f t="shared" si="0"/>
        <v>0</v>
      </c>
      <c r="H41" s="108"/>
      <c r="I41" s="101"/>
    </row>
    <row r="42" spans="1:9" ht="15.75" x14ac:dyDescent="0.25">
      <c r="A42" s="85">
        <v>2183</v>
      </c>
      <c r="B42" s="96" t="s">
        <v>66</v>
      </c>
      <c r="C42" s="97">
        <v>8</v>
      </c>
      <c r="D42" s="98">
        <v>1</v>
      </c>
      <c r="E42" s="109" t="s">
        <v>819</v>
      </c>
      <c r="F42" s="105"/>
      <c r="G42" s="212">
        <f t="shared" si="0"/>
        <v>0</v>
      </c>
      <c r="H42" s="107">
        <f>SUM(Sheet6!I147)</f>
        <v>0</v>
      </c>
      <c r="I42" s="101"/>
    </row>
    <row r="43" spans="1:9" ht="24" x14ac:dyDescent="0.25">
      <c r="A43" s="85">
        <v>2184</v>
      </c>
      <c r="B43" s="96" t="s">
        <v>66</v>
      </c>
      <c r="C43" s="97">
        <v>8</v>
      </c>
      <c r="D43" s="98">
        <v>1</v>
      </c>
      <c r="E43" s="109" t="s">
        <v>824</v>
      </c>
      <c r="F43" s="105"/>
      <c r="G43" s="215">
        <f t="shared" si="0"/>
        <v>0</v>
      </c>
      <c r="H43" s="100"/>
      <c r="I43" s="101"/>
    </row>
    <row r="44" spans="1:9" ht="15.75" x14ac:dyDescent="0.25">
      <c r="A44" s="85">
        <v>2185</v>
      </c>
      <c r="B44" s="96" t="s">
        <v>66</v>
      </c>
      <c r="C44" s="97">
        <v>8</v>
      </c>
      <c r="D44" s="98">
        <v>1</v>
      </c>
      <c r="E44" s="109"/>
      <c r="F44" s="105"/>
      <c r="G44" s="34">
        <f t="shared" si="0"/>
        <v>0</v>
      </c>
      <c r="H44" s="110"/>
      <c r="I44" s="101"/>
    </row>
    <row r="45" spans="1:9" s="30" customFormat="1" ht="40.5" customHeight="1" x14ac:dyDescent="0.2">
      <c r="A45" s="111">
        <v>2200</v>
      </c>
      <c r="B45" s="74" t="s">
        <v>67</v>
      </c>
      <c r="C45" s="86">
        <v>0</v>
      </c>
      <c r="D45" s="87">
        <v>0</v>
      </c>
      <c r="E45" s="77" t="s">
        <v>867</v>
      </c>
      <c r="F45" s="112" t="s">
        <v>303</v>
      </c>
      <c r="G45" s="212">
        <f t="shared" si="0"/>
        <v>2000</v>
      </c>
      <c r="H45" s="213">
        <f>H47+H50+H53+H56+H60</f>
        <v>2000</v>
      </c>
      <c r="I45" s="35">
        <f>I47+I50+I53+I56+I60</f>
        <v>0</v>
      </c>
    </row>
    <row r="46" spans="1:9" ht="11.25" customHeight="1" x14ac:dyDescent="0.25">
      <c r="A46" s="79"/>
      <c r="B46" s="74"/>
      <c r="C46" s="75"/>
      <c r="D46" s="76"/>
      <c r="E46" s="80" t="s">
        <v>806</v>
      </c>
      <c r="F46" s="81"/>
      <c r="G46" s="215">
        <f t="shared" si="0"/>
        <v>0</v>
      </c>
      <c r="H46" s="113"/>
      <c r="I46" s="114"/>
    </row>
    <row r="47" spans="1:9" x14ac:dyDescent="0.2">
      <c r="A47" s="85">
        <v>2210</v>
      </c>
      <c r="B47" s="74" t="s">
        <v>67</v>
      </c>
      <c r="C47" s="97">
        <v>1</v>
      </c>
      <c r="D47" s="98">
        <v>0</v>
      </c>
      <c r="E47" s="88" t="s">
        <v>304</v>
      </c>
      <c r="F47" s="115" t="s">
        <v>305</v>
      </c>
      <c r="G47" s="215">
        <f t="shared" si="0"/>
        <v>0</v>
      </c>
      <c r="H47" s="217">
        <f>H49</f>
        <v>0</v>
      </c>
      <c r="I47" s="35">
        <f>I49</f>
        <v>0</v>
      </c>
    </row>
    <row r="48" spans="1:9" s="10" customFormat="1" ht="10.5" customHeight="1" x14ac:dyDescent="0.25">
      <c r="A48" s="85"/>
      <c r="B48" s="74"/>
      <c r="C48" s="86"/>
      <c r="D48" s="87"/>
      <c r="E48" s="80" t="s">
        <v>807</v>
      </c>
      <c r="F48" s="89"/>
      <c r="G48" s="215">
        <f t="shared" si="0"/>
        <v>0</v>
      </c>
      <c r="H48" s="90"/>
      <c r="I48" s="91"/>
    </row>
    <row r="49" spans="1:9" ht="15.75" x14ac:dyDescent="0.25">
      <c r="A49" s="85">
        <v>2211</v>
      </c>
      <c r="B49" s="96" t="s">
        <v>67</v>
      </c>
      <c r="C49" s="97">
        <v>1</v>
      </c>
      <c r="D49" s="98">
        <v>1</v>
      </c>
      <c r="E49" s="80" t="s">
        <v>306</v>
      </c>
      <c r="F49" s="105" t="s">
        <v>307</v>
      </c>
      <c r="G49" s="215">
        <f t="shared" si="0"/>
        <v>0</v>
      </c>
      <c r="H49" s="100"/>
      <c r="I49" s="101"/>
    </row>
    <row r="50" spans="1:9" x14ac:dyDescent="0.2">
      <c r="A50" s="85">
        <v>2220</v>
      </c>
      <c r="B50" s="74" t="s">
        <v>67</v>
      </c>
      <c r="C50" s="86">
        <v>2</v>
      </c>
      <c r="D50" s="87">
        <v>0</v>
      </c>
      <c r="E50" s="88" t="s">
        <v>308</v>
      </c>
      <c r="F50" s="115" t="s">
        <v>309</v>
      </c>
      <c r="G50" s="218">
        <f t="shared" si="0"/>
        <v>2000</v>
      </c>
      <c r="H50" s="219">
        <f>H52</f>
        <v>2000</v>
      </c>
      <c r="I50" s="35">
        <f>I52</f>
        <v>0</v>
      </c>
    </row>
    <row r="51" spans="1:9" s="10" customFormat="1" ht="10.5" customHeight="1" x14ac:dyDescent="0.25">
      <c r="A51" s="85"/>
      <c r="B51" s="74"/>
      <c r="C51" s="86"/>
      <c r="D51" s="87"/>
      <c r="E51" s="80" t="s">
        <v>807</v>
      </c>
      <c r="F51" s="89"/>
      <c r="G51" s="220">
        <f t="shared" si="0"/>
        <v>0</v>
      </c>
      <c r="H51" s="151"/>
      <c r="I51" s="91"/>
    </row>
    <row r="52" spans="1:9" ht="15.75" x14ac:dyDescent="0.25">
      <c r="A52" s="85">
        <v>2221</v>
      </c>
      <c r="B52" s="96" t="s">
        <v>67</v>
      </c>
      <c r="C52" s="97">
        <v>2</v>
      </c>
      <c r="D52" s="98">
        <v>1</v>
      </c>
      <c r="E52" s="80" t="s">
        <v>310</v>
      </c>
      <c r="F52" s="105" t="s">
        <v>311</v>
      </c>
      <c r="G52" s="218">
        <f t="shared" si="0"/>
        <v>2000</v>
      </c>
      <c r="H52" s="126">
        <f>SUM(Sheet6!I158)</f>
        <v>2000</v>
      </c>
      <c r="I52" s="101"/>
    </row>
    <row r="53" spans="1:9" x14ac:dyDescent="0.2">
      <c r="A53" s="85">
        <v>2230</v>
      </c>
      <c r="B53" s="74" t="s">
        <v>67</v>
      </c>
      <c r="C53" s="97">
        <v>3</v>
      </c>
      <c r="D53" s="98">
        <v>0</v>
      </c>
      <c r="E53" s="88" t="s">
        <v>312</v>
      </c>
      <c r="F53" s="115" t="s">
        <v>313</v>
      </c>
      <c r="G53" s="215">
        <f t="shared" si="0"/>
        <v>0</v>
      </c>
      <c r="H53" s="217">
        <f>H55</f>
        <v>0</v>
      </c>
      <c r="I53" s="35">
        <f>I55</f>
        <v>0</v>
      </c>
    </row>
    <row r="54" spans="1:9" s="10" customFormat="1" ht="10.5" customHeight="1" x14ac:dyDescent="0.25">
      <c r="A54" s="85"/>
      <c r="B54" s="74"/>
      <c r="C54" s="86"/>
      <c r="D54" s="87"/>
      <c r="E54" s="80" t="s">
        <v>807</v>
      </c>
      <c r="F54" s="89"/>
      <c r="G54" s="34">
        <f t="shared" si="0"/>
        <v>0</v>
      </c>
      <c r="H54" s="90"/>
      <c r="I54" s="91"/>
    </row>
    <row r="55" spans="1:9" ht="15.75" x14ac:dyDescent="0.25">
      <c r="A55" s="85">
        <v>2231</v>
      </c>
      <c r="B55" s="96" t="s">
        <v>67</v>
      </c>
      <c r="C55" s="97">
        <v>3</v>
      </c>
      <c r="D55" s="98">
        <v>1</v>
      </c>
      <c r="E55" s="80" t="s">
        <v>314</v>
      </c>
      <c r="F55" s="105" t="s">
        <v>315</v>
      </c>
      <c r="G55" s="34">
        <f t="shared" si="0"/>
        <v>0</v>
      </c>
      <c r="H55" s="100"/>
      <c r="I55" s="101"/>
    </row>
    <row r="56" spans="1:9" ht="24" x14ac:dyDescent="0.2">
      <c r="A56" s="85">
        <v>2240</v>
      </c>
      <c r="B56" s="74" t="s">
        <v>67</v>
      </c>
      <c r="C56" s="86">
        <v>4</v>
      </c>
      <c r="D56" s="87">
        <v>0</v>
      </c>
      <c r="E56" s="88" t="s">
        <v>316</v>
      </c>
      <c r="F56" s="89" t="s">
        <v>317</v>
      </c>
      <c r="G56" s="34">
        <f t="shared" si="0"/>
        <v>0</v>
      </c>
      <c r="H56" s="33">
        <f>H58</f>
        <v>0</v>
      </c>
      <c r="I56" s="35">
        <f>I58</f>
        <v>0</v>
      </c>
    </row>
    <row r="57" spans="1:9" s="10" customFormat="1" ht="10.5" customHeight="1" x14ac:dyDescent="0.25">
      <c r="A57" s="85"/>
      <c r="B57" s="74"/>
      <c r="C57" s="86"/>
      <c r="D57" s="87"/>
      <c r="E57" s="80" t="s">
        <v>807</v>
      </c>
      <c r="F57" s="89"/>
      <c r="G57" s="34">
        <f t="shared" si="0"/>
        <v>0</v>
      </c>
      <c r="H57" s="90"/>
      <c r="I57" s="91"/>
    </row>
    <row r="58" spans="1:9" ht="24" x14ac:dyDescent="0.25">
      <c r="A58" s="85">
        <v>2241</v>
      </c>
      <c r="B58" s="96" t="s">
        <v>67</v>
      </c>
      <c r="C58" s="97">
        <v>4</v>
      </c>
      <c r="D58" s="98">
        <v>1</v>
      </c>
      <c r="E58" s="80" t="s">
        <v>316</v>
      </c>
      <c r="F58" s="105" t="s">
        <v>317</v>
      </c>
      <c r="G58" s="34">
        <f t="shared" si="0"/>
        <v>0</v>
      </c>
      <c r="H58" s="100"/>
      <c r="I58" s="101"/>
    </row>
    <row r="59" spans="1:9" s="10" customFormat="1" ht="10.5" customHeight="1" x14ac:dyDescent="0.25">
      <c r="A59" s="85"/>
      <c r="B59" s="74"/>
      <c r="C59" s="86"/>
      <c r="D59" s="87"/>
      <c r="E59" s="80" t="s">
        <v>807</v>
      </c>
      <c r="F59" s="89"/>
      <c r="G59" s="34">
        <f t="shared" si="0"/>
        <v>0</v>
      </c>
      <c r="H59" s="90"/>
      <c r="I59" s="91"/>
    </row>
    <row r="60" spans="1:9" x14ac:dyDescent="0.2">
      <c r="A60" s="85">
        <v>2250</v>
      </c>
      <c r="B60" s="74" t="s">
        <v>67</v>
      </c>
      <c r="C60" s="86">
        <v>5</v>
      </c>
      <c r="D60" s="87">
        <v>0</v>
      </c>
      <c r="E60" s="88" t="s">
        <v>318</v>
      </c>
      <c r="F60" s="89" t="s">
        <v>319</v>
      </c>
      <c r="G60" s="34">
        <f t="shared" si="0"/>
        <v>0</v>
      </c>
      <c r="H60" s="33">
        <f>H62</f>
        <v>0</v>
      </c>
      <c r="I60" s="35">
        <f>I62</f>
        <v>0</v>
      </c>
    </row>
    <row r="61" spans="1:9" s="10" customFormat="1" ht="10.5" customHeight="1" x14ac:dyDescent="0.25">
      <c r="A61" s="85"/>
      <c r="B61" s="74"/>
      <c r="C61" s="86"/>
      <c r="D61" s="87"/>
      <c r="E61" s="80" t="s">
        <v>807</v>
      </c>
      <c r="F61" s="89"/>
      <c r="G61" s="34">
        <f t="shared" si="0"/>
        <v>0</v>
      </c>
      <c r="H61" s="90"/>
      <c r="I61" s="91"/>
    </row>
    <row r="62" spans="1:9" ht="15.75" x14ac:dyDescent="0.25">
      <c r="A62" s="85">
        <v>2251</v>
      </c>
      <c r="B62" s="96" t="s">
        <v>67</v>
      </c>
      <c r="C62" s="97">
        <v>5</v>
      </c>
      <c r="D62" s="98">
        <v>1</v>
      </c>
      <c r="E62" s="80" t="s">
        <v>318</v>
      </c>
      <c r="F62" s="105" t="s">
        <v>320</v>
      </c>
      <c r="G62" s="34">
        <f t="shared" si="0"/>
        <v>0</v>
      </c>
      <c r="H62" s="100"/>
      <c r="I62" s="101"/>
    </row>
    <row r="63" spans="1:9" s="30" customFormat="1" ht="58.5" customHeight="1" x14ac:dyDescent="0.2">
      <c r="A63" s="111">
        <v>2300</v>
      </c>
      <c r="B63" s="116" t="s">
        <v>68</v>
      </c>
      <c r="C63" s="86">
        <v>0</v>
      </c>
      <c r="D63" s="87">
        <v>0</v>
      </c>
      <c r="E63" s="117" t="s">
        <v>868</v>
      </c>
      <c r="F63" s="112" t="s">
        <v>321</v>
      </c>
      <c r="G63" s="34">
        <f t="shared" si="0"/>
        <v>0</v>
      </c>
      <c r="H63" s="33">
        <f>H65+H70+H73+H77+H80+H83+H86</f>
        <v>0</v>
      </c>
      <c r="I63" s="35">
        <f>I65+I70+I73+I77+I80+I83+I86</f>
        <v>0</v>
      </c>
    </row>
    <row r="64" spans="1:9" ht="11.25" customHeight="1" x14ac:dyDescent="0.25">
      <c r="A64" s="79"/>
      <c r="B64" s="74"/>
      <c r="C64" s="75"/>
      <c r="D64" s="76"/>
      <c r="E64" s="80" t="s">
        <v>806</v>
      </c>
      <c r="F64" s="81"/>
      <c r="G64" s="34">
        <f t="shared" si="0"/>
        <v>0</v>
      </c>
      <c r="H64" s="113"/>
      <c r="I64" s="114"/>
    </row>
    <row r="65" spans="1:9" x14ac:dyDescent="0.2">
      <c r="A65" s="85">
        <v>2310</v>
      </c>
      <c r="B65" s="116" t="s">
        <v>68</v>
      </c>
      <c r="C65" s="86">
        <v>1</v>
      </c>
      <c r="D65" s="87">
        <v>0</v>
      </c>
      <c r="E65" s="88" t="s">
        <v>726</v>
      </c>
      <c r="F65" s="89" t="s">
        <v>323</v>
      </c>
      <c r="G65" s="34">
        <f t="shared" si="0"/>
        <v>0</v>
      </c>
      <c r="H65" s="33">
        <f>H67+H68+H69</f>
        <v>0</v>
      </c>
      <c r="I65" s="35">
        <f>I67+I68+I69</f>
        <v>0</v>
      </c>
    </row>
    <row r="66" spans="1:9" s="10" customFormat="1" ht="10.5" customHeight="1" x14ac:dyDescent="0.25">
      <c r="A66" s="85"/>
      <c r="B66" s="74"/>
      <c r="C66" s="86"/>
      <c r="D66" s="87"/>
      <c r="E66" s="80" t="s">
        <v>807</v>
      </c>
      <c r="F66" s="89"/>
      <c r="G66" s="34">
        <f t="shared" si="0"/>
        <v>0</v>
      </c>
      <c r="H66" s="90"/>
      <c r="I66" s="91"/>
    </row>
    <row r="67" spans="1:9" ht="15.75" x14ac:dyDescent="0.25">
      <c r="A67" s="85">
        <v>2311</v>
      </c>
      <c r="B67" s="118" t="s">
        <v>68</v>
      </c>
      <c r="C67" s="97">
        <v>1</v>
      </c>
      <c r="D67" s="98">
        <v>1</v>
      </c>
      <c r="E67" s="80" t="s">
        <v>322</v>
      </c>
      <c r="F67" s="105" t="s">
        <v>324</v>
      </c>
      <c r="G67" s="34">
        <f t="shared" si="0"/>
        <v>0</v>
      </c>
      <c r="H67" s="100"/>
      <c r="I67" s="101"/>
    </row>
    <row r="68" spans="1:9" ht="15.75" x14ac:dyDescent="0.25">
      <c r="A68" s="85">
        <v>2312</v>
      </c>
      <c r="B68" s="118" t="s">
        <v>68</v>
      </c>
      <c r="C68" s="97">
        <v>1</v>
      </c>
      <c r="D68" s="98">
        <v>2</v>
      </c>
      <c r="E68" s="80" t="s">
        <v>727</v>
      </c>
      <c r="F68" s="105"/>
      <c r="G68" s="34">
        <f t="shared" si="0"/>
        <v>0</v>
      </c>
      <c r="H68" s="100"/>
      <c r="I68" s="101"/>
    </row>
    <row r="69" spans="1:9" ht="15.75" x14ac:dyDescent="0.25">
      <c r="A69" s="85">
        <v>2313</v>
      </c>
      <c r="B69" s="118" t="s">
        <v>68</v>
      </c>
      <c r="C69" s="97">
        <v>1</v>
      </c>
      <c r="D69" s="98">
        <v>3</v>
      </c>
      <c r="E69" s="80" t="s">
        <v>728</v>
      </c>
      <c r="F69" s="105"/>
      <c r="G69" s="34">
        <f t="shared" si="0"/>
        <v>0</v>
      </c>
      <c r="H69" s="100"/>
      <c r="I69" s="101"/>
    </row>
    <row r="70" spans="1:9" x14ac:dyDescent="0.2">
      <c r="A70" s="85">
        <v>2320</v>
      </c>
      <c r="B70" s="116" t="s">
        <v>68</v>
      </c>
      <c r="C70" s="86">
        <v>2</v>
      </c>
      <c r="D70" s="87">
        <v>0</v>
      </c>
      <c r="E70" s="88" t="s">
        <v>729</v>
      </c>
      <c r="F70" s="89" t="s">
        <v>325</v>
      </c>
      <c r="G70" s="34">
        <f t="shared" si="0"/>
        <v>0</v>
      </c>
      <c r="H70" s="33">
        <f>H72</f>
        <v>0</v>
      </c>
      <c r="I70" s="35">
        <f>I72</f>
        <v>0</v>
      </c>
    </row>
    <row r="71" spans="1:9" s="10" customFormat="1" ht="10.5" customHeight="1" x14ac:dyDescent="0.25">
      <c r="A71" s="85"/>
      <c r="B71" s="74"/>
      <c r="C71" s="86"/>
      <c r="D71" s="87"/>
      <c r="E71" s="80" t="s">
        <v>807</v>
      </c>
      <c r="F71" s="89"/>
      <c r="G71" s="34">
        <f t="shared" si="0"/>
        <v>0</v>
      </c>
      <c r="H71" s="90"/>
      <c r="I71" s="91"/>
    </row>
    <row r="72" spans="1:9" ht="15.75" x14ac:dyDescent="0.25">
      <c r="A72" s="85">
        <v>2321</v>
      </c>
      <c r="B72" s="118" t="s">
        <v>68</v>
      </c>
      <c r="C72" s="97">
        <v>2</v>
      </c>
      <c r="D72" s="98">
        <v>1</v>
      </c>
      <c r="E72" s="80" t="s">
        <v>730</v>
      </c>
      <c r="F72" s="105" t="s">
        <v>326</v>
      </c>
      <c r="G72" s="34">
        <f t="shared" si="0"/>
        <v>0</v>
      </c>
      <c r="H72" s="100"/>
      <c r="I72" s="101"/>
    </row>
    <row r="73" spans="1:9" ht="24" x14ac:dyDescent="0.2">
      <c r="A73" s="85">
        <v>2330</v>
      </c>
      <c r="B73" s="116" t="s">
        <v>68</v>
      </c>
      <c r="C73" s="86">
        <v>3</v>
      </c>
      <c r="D73" s="87">
        <v>0</v>
      </c>
      <c r="E73" s="88" t="s">
        <v>731</v>
      </c>
      <c r="F73" s="89" t="s">
        <v>327</v>
      </c>
      <c r="G73" s="34">
        <f t="shared" si="0"/>
        <v>0</v>
      </c>
      <c r="H73" s="33">
        <f>H75+H76</f>
        <v>0</v>
      </c>
      <c r="I73" s="35">
        <f>I75+I76</f>
        <v>0</v>
      </c>
    </row>
    <row r="74" spans="1:9" s="10" customFormat="1" ht="10.5" customHeight="1" x14ac:dyDescent="0.25">
      <c r="A74" s="85"/>
      <c r="B74" s="74"/>
      <c r="C74" s="86"/>
      <c r="D74" s="87"/>
      <c r="E74" s="80" t="s">
        <v>807</v>
      </c>
      <c r="F74" s="89"/>
      <c r="G74" s="34">
        <f t="shared" si="0"/>
        <v>0</v>
      </c>
      <c r="H74" s="90"/>
      <c r="I74" s="91"/>
    </row>
    <row r="75" spans="1:9" ht="15.75" x14ac:dyDescent="0.25">
      <c r="A75" s="85">
        <v>2331</v>
      </c>
      <c r="B75" s="118" t="s">
        <v>68</v>
      </c>
      <c r="C75" s="97">
        <v>3</v>
      </c>
      <c r="D75" s="98">
        <v>1</v>
      </c>
      <c r="E75" s="80" t="s">
        <v>328</v>
      </c>
      <c r="F75" s="105" t="s">
        <v>329</v>
      </c>
      <c r="G75" s="34">
        <f t="shared" si="0"/>
        <v>0</v>
      </c>
      <c r="H75" s="100"/>
      <c r="I75" s="101"/>
    </row>
    <row r="76" spans="1:9" ht="15.75" x14ac:dyDescent="0.25">
      <c r="A76" s="85">
        <v>2332</v>
      </c>
      <c r="B76" s="118" t="s">
        <v>68</v>
      </c>
      <c r="C76" s="97">
        <v>3</v>
      </c>
      <c r="D76" s="98">
        <v>2</v>
      </c>
      <c r="E76" s="80" t="s">
        <v>732</v>
      </c>
      <c r="F76" s="105"/>
      <c r="G76" s="34">
        <f t="shared" ref="G76:G138" si="1">H76+I76</f>
        <v>0</v>
      </c>
      <c r="H76" s="100"/>
      <c r="I76" s="101"/>
    </row>
    <row r="77" spans="1:9" x14ac:dyDescent="0.2">
      <c r="A77" s="85">
        <v>2340</v>
      </c>
      <c r="B77" s="116" t="s">
        <v>68</v>
      </c>
      <c r="C77" s="86">
        <v>4</v>
      </c>
      <c r="D77" s="87">
        <v>0</v>
      </c>
      <c r="E77" s="88" t="s">
        <v>733</v>
      </c>
      <c r="F77" s="105"/>
      <c r="G77" s="34">
        <f t="shared" si="1"/>
        <v>0</v>
      </c>
      <c r="H77" s="33">
        <f>H79</f>
        <v>0</v>
      </c>
      <c r="I77" s="35">
        <f>I79</f>
        <v>0</v>
      </c>
    </row>
    <row r="78" spans="1:9" s="10" customFormat="1" ht="10.5" customHeight="1" x14ac:dyDescent="0.25">
      <c r="A78" s="85"/>
      <c r="B78" s="74"/>
      <c r="C78" s="86"/>
      <c r="D78" s="87"/>
      <c r="E78" s="80" t="s">
        <v>807</v>
      </c>
      <c r="F78" s="89"/>
      <c r="G78" s="34">
        <f t="shared" si="1"/>
        <v>0</v>
      </c>
      <c r="H78" s="90"/>
      <c r="I78" s="91"/>
    </row>
    <row r="79" spans="1:9" ht="15.75" x14ac:dyDescent="0.25">
      <c r="A79" s="85">
        <v>2341</v>
      </c>
      <c r="B79" s="118" t="s">
        <v>68</v>
      </c>
      <c r="C79" s="97">
        <v>4</v>
      </c>
      <c r="D79" s="98">
        <v>1</v>
      </c>
      <c r="E79" s="80" t="s">
        <v>733</v>
      </c>
      <c r="F79" s="105"/>
      <c r="G79" s="34">
        <f t="shared" si="1"/>
        <v>0</v>
      </c>
      <c r="H79" s="100"/>
      <c r="I79" s="101"/>
    </row>
    <row r="80" spans="1:9" x14ac:dyDescent="0.2">
      <c r="A80" s="85">
        <v>2350</v>
      </c>
      <c r="B80" s="116" t="s">
        <v>68</v>
      </c>
      <c r="C80" s="86">
        <v>5</v>
      </c>
      <c r="D80" s="87">
        <v>0</v>
      </c>
      <c r="E80" s="88" t="s">
        <v>330</v>
      </c>
      <c r="F80" s="89" t="s">
        <v>331</v>
      </c>
      <c r="G80" s="34">
        <f t="shared" si="1"/>
        <v>0</v>
      </c>
      <c r="H80" s="33">
        <f>H82</f>
        <v>0</v>
      </c>
      <c r="I80" s="35">
        <f>I82</f>
        <v>0</v>
      </c>
    </row>
    <row r="81" spans="1:9" s="10" customFormat="1" ht="10.5" customHeight="1" x14ac:dyDescent="0.25">
      <c r="A81" s="85"/>
      <c r="B81" s="74"/>
      <c r="C81" s="86"/>
      <c r="D81" s="87"/>
      <c r="E81" s="80" t="s">
        <v>807</v>
      </c>
      <c r="F81" s="89"/>
      <c r="G81" s="34">
        <f t="shared" si="1"/>
        <v>0</v>
      </c>
      <c r="H81" s="90"/>
      <c r="I81" s="91"/>
    </row>
    <row r="82" spans="1:9" ht="15.75" x14ac:dyDescent="0.25">
      <c r="A82" s="85">
        <v>2351</v>
      </c>
      <c r="B82" s="118" t="s">
        <v>68</v>
      </c>
      <c r="C82" s="97">
        <v>5</v>
      </c>
      <c r="D82" s="98">
        <v>1</v>
      </c>
      <c r="E82" s="80" t="s">
        <v>332</v>
      </c>
      <c r="F82" s="105" t="s">
        <v>331</v>
      </c>
      <c r="G82" s="34">
        <f t="shared" si="1"/>
        <v>0</v>
      </c>
      <c r="H82" s="100"/>
      <c r="I82" s="101"/>
    </row>
    <row r="83" spans="1:9" ht="36" x14ac:dyDescent="0.2">
      <c r="A83" s="85">
        <v>2360</v>
      </c>
      <c r="B83" s="116" t="s">
        <v>68</v>
      </c>
      <c r="C83" s="86">
        <v>6</v>
      </c>
      <c r="D83" s="87">
        <v>0</v>
      </c>
      <c r="E83" s="88" t="s">
        <v>846</v>
      </c>
      <c r="F83" s="89" t="s">
        <v>333</v>
      </c>
      <c r="G83" s="34">
        <f t="shared" si="1"/>
        <v>0</v>
      </c>
      <c r="H83" s="33">
        <f>H85</f>
        <v>0</v>
      </c>
      <c r="I83" s="35">
        <f>I85</f>
        <v>0</v>
      </c>
    </row>
    <row r="84" spans="1:9" s="10" customFormat="1" ht="10.5" customHeight="1" x14ac:dyDescent="0.25">
      <c r="A84" s="85"/>
      <c r="B84" s="74"/>
      <c r="C84" s="86"/>
      <c r="D84" s="87"/>
      <c r="E84" s="80" t="s">
        <v>807</v>
      </c>
      <c r="F84" s="89"/>
      <c r="G84" s="34">
        <f t="shared" si="1"/>
        <v>0</v>
      </c>
      <c r="H84" s="90"/>
      <c r="I84" s="91"/>
    </row>
    <row r="85" spans="1:9" ht="24" x14ac:dyDescent="0.25">
      <c r="A85" s="85">
        <v>2361</v>
      </c>
      <c r="B85" s="118" t="s">
        <v>68</v>
      </c>
      <c r="C85" s="97">
        <v>6</v>
      </c>
      <c r="D85" s="98">
        <v>1</v>
      </c>
      <c r="E85" s="80" t="s">
        <v>846</v>
      </c>
      <c r="F85" s="105" t="s">
        <v>334</v>
      </c>
      <c r="G85" s="34">
        <f t="shared" si="1"/>
        <v>0</v>
      </c>
      <c r="H85" s="100"/>
      <c r="I85" s="101"/>
    </row>
    <row r="86" spans="1:9" ht="28.5" x14ac:dyDescent="0.2">
      <c r="A86" s="85">
        <v>2370</v>
      </c>
      <c r="B86" s="116" t="s">
        <v>68</v>
      </c>
      <c r="C86" s="86">
        <v>7</v>
      </c>
      <c r="D86" s="87">
        <v>0</v>
      </c>
      <c r="E86" s="88" t="s">
        <v>847</v>
      </c>
      <c r="F86" s="89" t="s">
        <v>335</v>
      </c>
      <c r="G86" s="34">
        <f t="shared" si="1"/>
        <v>0</v>
      </c>
      <c r="H86" s="33">
        <f>H88</f>
        <v>0</v>
      </c>
      <c r="I86" s="35">
        <f>I88</f>
        <v>0</v>
      </c>
    </row>
    <row r="87" spans="1:9" s="10" customFormat="1" ht="10.5" customHeight="1" x14ac:dyDescent="0.25">
      <c r="A87" s="85"/>
      <c r="B87" s="74"/>
      <c r="C87" s="86"/>
      <c r="D87" s="87"/>
      <c r="E87" s="80" t="s">
        <v>807</v>
      </c>
      <c r="F87" s="89"/>
      <c r="G87" s="34">
        <f t="shared" si="1"/>
        <v>0</v>
      </c>
      <c r="H87" s="90"/>
      <c r="I87" s="91"/>
    </row>
    <row r="88" spans="1:9" ht="24" x14ac:dyDescent="0.25">
      <c r="A88" s="85">
        <v>2371</v>
      </c>
      <c r="B88" s="118" t="s">
        <v>68</v>
      </c>
      <c r="C88" s="97">
        <v>7</v>
      </c>
      <c r="D88" s="98">
        <v>1</v>
      </c>
      <c r="E88" s="80" t="s">
        <v>848</v>
      </c>
      <c r="F88" s="105" t="s">
        <v>336</v>
      </c>
      <c r="G88" s="34">
        <f t="shared" si="1"/>
        <v>0</v>
      </c>
      <c r="H88" s="100"/>
      <c r="I88" s="101"/>
    </row>
    <row r="89" spans="1:9" s="30" customFormat="1" ht="52.5" customHeight="1" x14ac:dyDescent="0.2">
      <c r="A89" s="111">
        <v>2400</v>
      </c>
      <c r="B89" s="116" t="s">
        <v>72</v>
      </c>
      <c r="C89" s="86">
        <v>0</v>
      </c>
      <c r="D89" s="87">
        <v>0</v>
      </c>
      <c r="E89" s="117" t="s">
        <v>869</v>
      </c>
      <c r="F89" s="112" t="s">
        <v>337</v>
      </c>
      <c r="G89" s="212">
        <f t="shared" si="1"/>
        <v>878650</v>
      </c>
      <c r="H89" s="213">
        <f>H91+H95+H101+H109+H114+H121+H124+H130</f>
        <v>0</v>
      </c>
      <c r="I89" s="221">
        <f>Sheet6!J248</f>
        <v>878650</v>
      </c>
    </row>
    <row r="90" spans="1:9" ht="11.25" customHeight="1" x14ac:dyDescent="0.25">
      <c r="A90" s="79"/>
      <c r="B90" s="74"/>
      <c r="C90" s="75"/>
      <c r="D90" s="76"/>
      <c r="E90" s="80" t="s">
        <v>806</v>
      </c>
      <c r="F90" s="81"/>
      <c r="G90" s="215">
        <f t="shared" si="1"/>
        <v>0</v>
      </c>
      <c r="H90" s="113"/>
      <c r="I90" s="114"/>
    </row>
    <row r="91" spans="1:9" ht="28.5" x14ac:dyDescent="0.2">
      <c r="A91" s="85">
        <v>2410</v>
      </c>
      <c r="B91" s="116" t="s">
        <v>72</v>
      </c>
      <c r="C91" s="86">
        <v>1</v>
      </c>
      <c r="D91" s="87">
        <v>0</v>
      </c>
      <c r="E91" s="88" t="s">
        <v>338</v>
      </c>
      <c r="F91" s="89" t="s">
        <v>341</v>
      </c>
      <c r="G91" s="215">
        <f t="shared" si="1"/>
        <v>0</v>
      </c>
      <c r="H91" s="217">
        <f>H93+H94</f>
        <v>0</v>
      </c>
      <c r="I91" s="216">
        <f>I93+I94</f>
        <v>0</v>
      </c>
    </row>
    <row r="92" spans="1:9" s="10" customFormat="1" ht="10.5" customHeight="1" x14ac:dyDescent="0.25">
      <c r="A92" s="85"/>
      <c r="B92" s="74"/>
      <c r="C92" s="86"/>
      <c r="D92" s="87"/>
      <c r="E92" s="80" t="s">
        <v>807</v>
      </c>
      <c r="F92" s="89"/>
      <c r="G92" s="215">
        <f t="shared" si="1"/>
        <v>0</v>
      </c>
      <c r="H92" s="90"/>
      <c r="I92" s="91"/>
    </row>
    <row r="93" spans="1:9" ht="24" x14ac:dyDescent="0.25">
      <c r="A93" s="85">
        <v>2411</v>
      </c>
      <c r="B93" s="118" t="s">
        <v>72</v>
      </c>
      <c r="C93" s="97">
        <v>1</v>
      </c>
      <c r="D93" s="98">
        <v>1</v>
      </c>
      <c r="E93" s="80" t="s">
        <v>342</v>
      </c>
      <c r="F93" s="99" t="s">
        <v>343</v>
      </c>
      <c r="G93" s="215">
        <f t="shared" si="1"/>
        <v>0</v>
      </c>
      <c r="H93" s="100"/>
      <c r="I93" s="101"/>
    </row>
    <row r="94" spans="1:9" ht="24" x14ac:dyDescent="0.25">
      <c r="A94" s="85">
        <v>2412</v>
      </c>
      <c r="B94" s="118" t="s">
        <v>72</v>
      </c>
      <c r="C94" s="97">
        <v>1</v>
      </c>
      <c r="D94" s="98">
        <v>2</v>
      </c>
      <c r="E94" s="80" t="s">
        <v>344</v>
      </c>
      <c r="F94" s="105" t="s">
        <v>345</v>
      </c>
      <c r="G94" s="215">
        <f t="shared" si="1"/>
        <v>0</v>
      </c>
      <c r="H94" s="100"/>
      <c r="I94" s="101"/>
    </row>
    <row r="95" spans="1:9" ht="24" x14ac:dyDescent="0.2">
      <c r="A95" s="85">
        <v>2420</v>
      </c>
      <c r="B95" s="116" t="s">
        <v>72</v>
      </c>
      <c r="C95" s="86">
        <v>2</v>
      </c>
      <c r="D95" s="87">
        <v>0</v>
      </c>
      <c r="E95" s="88" t="s">
        <v>346</v>
      </c>
      <c r="F95" s="89" t="s">
        <v>347</v>
      </c>
      <c r="G95" s="212">
        <f t="shared" si="1"/>
        <v>10000</v>
      </c>
      <c r="H95" s="213">
        <f>H97+H98+H99+H100</f>
        <v>0</v>
      </c>
      <c r="I95" s="214">
        <f>I97+I98+I99+I100</f>
        <v>10000</v>
      </c>
    </row>
    <row r="96" spans="1:9" s="10" customFormat="1" ht="10.5" customHeight="1" x14ac:dyDescent="0.25">
      <c r="A96" s="85"/>
      <c r="B96" s="74"/>
      <c r="C96" s="86"/>
      <c r="D96" s="87"/>
      <c r="E96" s="80" t="s">
        <v>807</v>
      </c>
      <c r="F96" s="89"/>
      <c r="G96" s="215">
        <f t="shared" si="1"/>
        <v>0</v>
      </c>
      <c r="H96" s="90"/>
      <c r="I96" s="91"/>
    </row>
    <row r="97" spans="1:9" x14ac:dyDescent="0.2">
      <c r="A97" s="92">
        <v>2421</v>
      </c>
      <c r="B97" s="119" t="s">
        <v>72</v>
      </c>
      <c r="C97" s="93">
        <v>2</v>
      </c>
      <c r="D97" s="94">
        <v>1</v>
      </c>
      <c r="E97" s="95" t="s">
        <v>348</v>
      </c>
      <c r="F97" s="120" t="s">
        <v>349</v>
      </c>
      <c r="G97" s="210">
        <f t="shared" si="1"/>
        <v>0</v>
      </c>
      <c r="H97" s="211">
        <f>Sheet6!I262</f>
        <v>0</v>
      </c>
      <c r="I97" s="211">
        <f>Sheet6!J262</f>
        <v>0</v>
      </c>
    </row>
    <row r="98" spans="1:9" ht="15.75" x14ac:dyDescent="0.25">
      <c r="A98" s="85">
        <v>2422</v>
      </c>
      <c r="B98" s="118" t="s">
        <v>72</v>
      </c>
      <c r="C98" s="97">
        <v>2</v>
      </c>
      <c r="D98" s="98">
        <v>2</v>
      </c>
      <c r="E98" s="80" t="s">
        <v>350</v>
      </c>
      <c r="F98" s="105" t="s">
        <v>351</v>
      </c>
      <c r="G98" s="215">
        <f t="shared" si="1"/>
        <v>0</v>
      </c>
      <c r="H98" s="100"/>
      <c r="I98" s="101"/>
    </row>
    <row r="99" spans="1:9" ht="15.75" x14ac:dyDescent="0.25">
      <c r="A99" s="85">
        <v>2423</v>
      </c>
      <c r="B99" s="118" t="s">
        <v>72</v>
      </c>
      <c r="C99" s="97">
        <v>2</v>
      </c>
      <c r="D99" s="98">
        <v>3</v>
      </c>
      <c r="E99" s="80" t="s">
        <v>352</v>
      </c>
      <c r="F99" s="105" t="s">
        <v>353</v>
      </c>
      <c r="G99" s="215">
        <f t="shared" si="1"/>
        <v>0</v>
      </c>
      <c r="H99" s="100"/>
      <c r="I99" s="101"/>
    </row>
    <row r="100" spans="1:9" ht="15.75" x14ac:dyDescent="0.25">
      <c r="A100" s="85">
        <v>2424</v>
      </c>
      <c r="B100" s="118" t="s">
        <v>72</v>
      </c>
      <c r="C100" s="97">
        <v>2</v>
      </c>
      <c r="D100" s="98">
        <v>4</v>
      </c>
      <c r="E100" s="80" t="s">
        <v>73</v>
      </c>
      <c r="F100" s="105"/>
      <c r="G100" s="212">
        <f t="shared" si="1"/>
        <v>10000</v>
      </c>
      <c r="H100" s="108">
        <f>Sheet6!I280</f>
        <v>0</v>
      </c>
      <c r="I100" s="208">
        <f>Sheet6!J280</f>
        <v>10000</v>
      </c>
    </row>
    <row r="101" spans="1:9" x14ac:dyDescent="0.2">
      <c r="A101" s="85">
        <v>2430</v>
      </c>
      <c r="B101" s="116" t="s">
        <v>72</v>
      </c>
      <c r="C101" s="86">
        <v>3</v>
      </c>
      <c r="D101" s="87">
        <v>0</v>
      </c>
      <c r="E101" s="88" t="s">
        <v>354</v>
      </c>
      <c r="F101" s="89" t="s">
        <v>355</v>
      </c>
      <c r="G101" s="215">
        <f t="shared" si="1"/>
        <v>0</v>
      </c>
      <c r="H101" s="217">
        <f>H103+H104+H105+H106+H107+H108</f>
        <v>0</v>
      </c>
      <c r="I101" s="216">
        <f>I103+I104+I105+I106+I107+I108</f>
        <v>0</v>
      </c>
    </row>
    <row r="102" spans="1:9" s="10" customFormat="1" ht="10.5" customHeight="1" x14ac:dyDescent="0.25">
      <c r="A102" s="85"/>
      <c r="B102" s="74"/>
      <c r="C102" s="86"/>
      <c r="D102" s="87"/>
      <c r="E102" s="80" t="s">
        <v>807</v>
      </c>
      <c r="F102" s="89"/>
      <c r="G102" s="34">
        <f t="shared" si="1"/>
        <v>0</v>
      </c>
      <c r="H102" s="90"/>
      <c r="I102" s="91"/>
    </row>
    <row r="103" spans="1:9" ht="15.75" x14ac:dyDescent="0.25">
      <c r="A103" s="85">
        <v>2431</v>
      </c>
      <c r="B103" s="118" t="s">
        <v>72</v>
      </c>
      <c r="C103" s="97">
        <v>3</v>
      </c>
      <c r="D103" s="98">
        <v>1</v>
      </c>
      <c r="E103" s="80" t="s">
        <v>356</v>
      </c>
      <c r="F103" s="105" t="s">
        <v>357</v>
      </c>
      <c r="G103" s="34">
        <f t="shared" si="1"/>
        <v>0</v>
      </c>
      <c r="H103" s="100"/>
      <c r="I103" s="101"/>
    </row>
    <row r="104" spans="1:9" ht="15.75" x14ac:dyDescent="0.25">
      <c r="A104" s="85">
        <v>2432</v>
      </c>
      <c r="B104" s="118" t="s">
        <v>72</v>
      </c>
      <c r="C104" s="97">
        <v>3</v>
      </c>
      <c r="D104" s="98">
        <v>2</v>
      </c>
      <c r="E104" s="80" t="s">
        <v>358</v>
      </c>
      <c r="F104" s="105" t="s">
        <v>359</v>
      </c>
      <c r="G104" s="34">
        <f t="shared" si="1"/>
        <v>0</v>
      </c>
      <c r="H104" s="100"/>
      <c r="I104" s="101"/>
    </row>
    <row r="105" spans="1:9" ht="15.75" x14ac:dyDescent="0.25">
      <c r="A105" s="85">
        <v>2433</v>
      </c>
      <c r="B105" s="118" t="s">
        <v>72</v>
      </c>
      <c r="C105" s="97">
        <v>3</v>
      </c>
      <c r="D105" s="98">
        <v>3</v>
      </c>
      <c r="E105" s="80" t="s">
        <v>360</v>
      </c>
      <c r="F105" s="105" t="s">
        <v>361</v>
      </c>
      <c r="G105" s="34">
        <f t="shared" si="1"/>
        <v>0</v>
      </c>
      <c r="H105" s="100"/>
      <c r="I105" s="101"/>
    </row>
    <row r="106" spans="1:9" ht="15.75" x14ac:dyDescent="0.25">
      <c r="A106" s="85">
        <v>2434</v>
      </c>
      <c r="B106" s="118" t="s">
        <v>72</v>
      </c>
      <c r="C106" s="97">
        <v>3</v>
      </c>
      <c r="D106" s="98">
        <v>4</v>
      </c>
      <c r="E106" s="80" t="s">
        <v>362</v>
      </c>
      <c r="F106" s="105" t="s">
        <v>363</v>
      </c>
      <c r="G106" s="34">
        <f t="shared" si="1"/>
        <v>0</v>
      </c>
      <c r="H106" s="100"/>
      <c r="I106" s="101"/>
    </row>
    <row r="107" spans="1:9" ht="15.75" x14ac:dyDescent="0.25">
      <c r="A107" s="85">
        <v>2435</v>
      </c>
      <c r="B107" s="118" t="s">
        <v>72</v>
      </c>
      <c r="C107" s="97">
        <v>3</v>
      </c>
      <c r="D107" s="98">
        <v>5</v>
      </c>
      <c r="E107" s="80" t="s">
        <v>364</v>
      </c>
      <c r="F107" s="105" t="s">
        <v>365</v>
      </c>
      <c r="G107" s="34">
        <f t="shared" si="1"/>
        <v>0</v>
      </c>
      <c r="H107" s="100"/>
      <c r="I107" s="101"/>
    </row>
    <row r="108" spans="1:9" ht="15.75" x14ac:dyDescent="0.25">
      <c r="A108" s="85">
        <v>2436</v>
      </c>
      <c r="B108" s="118" t="s">
        <v>72</v>
      </c>
      <c r="C108" s="97">
        <v>3</v>
      </c>
      <c r="D108" s="98">
        <v>6</v>
      </c>
      <c r="E108" s="80" t="s">
        <v>366</v>
      </c>
      <c r="F108" s="105" t="s">
        <v>367</v>
      </c>
      <c r="G108" s="34">
        <f t="shared" si="1"/>
        <v>0</v>
      </c>
      <c r="H108" s="100"/>
      <c r="I108" s="101"/>
    </row>
    <row r="109" spans="1:9" ht="24" x14ac:dyDescent="0.2">
      <c r="A109" s="85">
        <v>2440</v>
      </c>
      <c r="B109" s="116" t="s">
        <v>72</v>
      </c>
      <c r="C109" s="86">
        <v>4</v>
      </c>
      <c r="D109" s="87">
        <v>0</v>
      </c>
      <c r="E109" s="88" t="s">
        <v>368</v>
      </c>
      <c r="F109" s="89" t="s">
        <v>369</v>
      </c>
      <c r="G109" s="34">
        <f t="shared" si="1"/>
        <v>0</v>
      </c>
      <c r="H109" s="33">
        <f>H111+H112+H113</f>
        <v>0</v>
      </c>
      <c r="I109" s="35">
        <f>I111+I112+I113</f>
        <v>0</v>
      </c>
    </row>
    <row r="110" spans="1:9" s="10" customFormat="1" ht="10.5" customHeight="1" x14ac:dyDescent="0.25">
      <c r="A110" s="85"/>
      <c r="B110" s="74"/>
      <c r="C110" s="86"/>
      <c r="D110" s="87"/>
      <c r="E110" s="80" t="s">
        <v>807</v>
      </c>
      <c r="F110" s="89"/>
      <c r="G110" s="34">
        <f t="shared" si="1"/>
        <v>0</v>
      </c>
      <c r="H110" s="90"/>
      <c r="I110" s="91"/>
    </row>
    <row r="111" spans="1:9" ht="28.5" x14ac:dyDescent="0.25">
      <c r="A111" s="85">
        <v>2441</v>
      </c>
      <c r="B111" s="118" t="s">
        <v>72</v>
      </c>
      <c r="C111" s="97">
        <v>4</v>
      </c>
      <c r="D111" s="98">
        <v>1</v>
      </c>
      <c r="E111" s="80" t="s">
        <v>370</v>
      </c>
      <c r="F111" s="105" t="s">
        <v>371</v>
      </c>
      <c r="G111" s="34">
        <f t="shared" si="1"/>
        <v>0</v>
      </c>
      <c r="H111" s="100"/>
      <c r="I111" s="101"/>
    </row>
    <row r="112" spans="1:9" ht="15.75" x14ac:dyDescent="0.25">
      <c r="A112" s="85">
        <v>2442</v>
      </c>
      <c r="B112" s="118" t="s">
        <v>72</v>
      </c>
      <c r="C112" s="97">
        <v>4</v>
      </c>
      <c r="D112" s="98">
        <v>2</v>
      </c>
      <c r="E112" s="80" t="s">
        <v>372</v>
      </c>
      <c r="F112" s="105" t="s">
        <v>373</v>
      </c>
      <c r="G112" s="34">
        <f t="shared" si="1"/>
        <v>0</v>
      </c>
      <c r="H112" s="100"/>
      <c r="I112" s="101"/>
    </row>
    <row r="113" spans="1:9" ht="15.75" x14ac:dyDescent="0.25">
      <c r="A113" s="85">
        <v>2443</v>
      </c>
      <c r="B113" s="118" t="s">
        <v>72</v>
      </c>
      <c r="C113" s="97">
        <v>4</v>
      </c>
      <c r="D113" s="98">
        <v>3</v>
      </c>
      <c r="E113" s="80" t="s">
        <v>374</v>
      </c>
      <c r="F113" s="105" t="s">
        <v>375</v>
      </c>
      <c r="G113" s="34">
        <f t="shared" si="1"/>
        <v>0</v>
      </c>
      <c r="H113" s="100"/>
      <c r="I113" s="101"/>
    </row>
    <row r="114" spans="1:9" x14ac:dyDescent="0.2">
      <c r="A114" s="85">
        <v>2450</v>
      </c>
      <c r="B114" s="116" t="s">
        <v>72</v>
      </c>
      <c r="C114" s="86">
        <v>5</v>
      </c>
      <c r="D114" s="87">
        <v>0</v>
      </c>
      <c r="E114" s="88" t="s">
        <v>376</v>
      </c>
      <c r="F114" s="115" t="s">
        <v>377</v>
      </c>
      <c r="G114" s="212">
        <f t="shared" si="1"/>
        <v>1468650</v>
      </c>
      <c r="H114" s="213">
        <f>H116+H117+H118+H119+H120</f>
        <v>0</v>
      </c>
      <c r="I114" s="222">
        <f>I116+I117+I118+I119+I120</f>
        <v>1468650</v>
      </c>
    </row>
    <row r="115" spans="1:9" s="10" customFormat="1" ht="10.5" customHeight="1" x14ac:dyDescent="0.25">
      <c r="A115" s="85"/>
      <c r="B115" s="74"/>
      <c r="C115" s="86"/>
      <c r="D115" s="87"/>
      <c r="E115" s="80" t="s">
        <v>807</v>
      </c>
      <c r="F115" s="89"/>
      <c r="G115" s="215">
        <f t="shared" si="1"/>
        <v>0</v>
      </c>
      <c r="H115" s="90"/>
      <c r="I115" s="91"/>
    </row>
    <row r="116" spans="1:9" ht="15.75" x14ac:dyDescent="0.25">
      <c r="A116" s="85">
        <v>2451</v>
      </c>
      <c r="B116" s="118" t="s">
        <v>72</v>
      </c>
      <c r="C116" s="97">
        <v>5</v>
      </c>
      <c r="D116" s="98">
        <v>1</v>
      </c>
      <c r="E116" s="80" t="s">
        <v>378</v>
      </c>
      <c r="F116" s="105" t="s">
        <v>379</v>
      </c>
      <c r="G116" s="212">
        <f t="shared" si="1"/>
        <v>1468650</v>
      </c>
      <c r="H116" s="100">
        <f>Sheet6!I315</f>
        <v>0</v>
      </c>
      <c r="I116" s="126">
        <f>Sheet6!J315</f>
        <v>1468650</v>
      </c>
    </row>
    <row r="117" spans="1:9" ht="15.75" x14ac:dyDescent="0.25">
      <c r="A117" s="85">
        <v>2452</v>
      </c>
      <c r="B117" s="118" t="s">
        <v>72</v>
      </c>
      <c r="C117" s="97">
        <v>5</v>
      </c>
      <c r="D117" s="98">
        <v>2</v>
      </c>
      <c r="E117" s="80" t="s">
        <v>380</v>
      </c>
      <c r="F117" s="105" t="s">
        <v>381</v>
      </c>
      <c r="G117" s="215">
        <f t="shared" si="1"/>
        <v>0</v>
      </c>
      <c r="H117" s="100"/>
      <c r="I117" s="101"/>
    </row>
    <row r="118" spans="1:9" ht="15.75" x14ac:dyDescent="0.25">
      <c r="A118" s="85">
        <v>2453</v>
      </c>
      <c r="B118" s="118" t="s">
        <v>72</v>
      </c>
      <c r="C118" s="97">
        <v>5</v>
      </c>
      <c r="D118" s="98">
        <v>3</v>
      </c>
      <c r="E118" s="80" t="s">
        <v>382</v>
      </c>
      <c r="F118" s="105" t="s">
        <v>383</v>
      </c>
      <c r="G118" s="215">
        <f t="shared" si="1"/>
        <v>0</v>
      </c>
      <c r="H118" s="100"/>
      <c r="I118" s="101"/>
    </row>
    <row r="119" spans="1:9" ht="15.75" x14ac:dyDescent="0.25">
      <c r="A119" s="85">
        <v>2454</v>
      </c>
      <c r="B119" s="118" t="s">
        <v>72</v>
      </c>
      <c r="C119" s="97">
        <v>5</v>
      </c>
      <c r="D119" s="98">
        <v>4</v>
      </c>
      <c r="E119" s="80" t="s">
        <v>384</v>
      </c>
      <c r="F119" s="105" t="s">
        <v>385</v>
      </c>
      <c r="G119" s="215">
        <f t="shared" si="1"/>
        <v>0</v>
      </c>
      <c r="H119" s="100"/>
      <c r="I119" s="101"/>
    </row>
    <row r="120" spans="1:9" ht="15.75" x14ac:dyDescent="0.25">
      <c r="A120" s="85">
        <v>2455</v>
      </c>
      <c r="B120" s="118" t="s">
        <v>72</v>
      </c>
      <c r="C120" s="97">
        <v>5</v>
      </c>
      <c r="D120" s="98">
        <v>5</v>
      </c>
      <c r="E120" s="80" t="s">
        <v>386</v>
      </c>
      <c r="F120" s="105" t="s">
        <v>387</v>
      </c>
      <c r="G120" s="212">
        <f t="shared" si="1"/>
        <v>0</v>
      </c>
      <c r="H120" s="100"/>
      <c r="I120" s="152">
        <f>Sheet6!J341</f>
        <v>0</v>
      </c>
    </row>
    <row r="121" spans="1:9" x14ac:dyDescent="0.2">
      <c r="A121" s="85">
        <v>2460</v>
      </c>
      <c r="B121" s="116" t="s">
        <v>72</v>
      </c>
      <c r="C121" s="86">
        <v>6</v>
      </c>
      <c r="D121" s="87">
        <v>0</v>
      </c>
      <c r="E121" s="88" t="s">
        <v>388</v>
      </c>
      <c r="F121" s="89" t="s">
        <v>389</v>
      </c>
      <c r="G121" s="34">
        <f t="shared" si="1"/>
        <v>0</v>
      </c>
      <c r="H121" s="33">
        <f>H123</f>
        <v>0</v>
      </c>
      <c r="I121" s="35">
        <f>I123</f>
        <v>0</v>
      </c>
    </row>
    <row r="122" spans="1:9" s="10" customFormat="1" ht="10.5" customHeight="1" x14ac:dyDescent="0.25">
      <c r="A122" s="85"/>
      <c r="B122" s="74"/>
      <c r="C122" s="86"/>
      <c r="D122" s="87"/>
      <c r="E122" s="80" t="s">
        <v>807</v>
      </c>
      <c r="F122" s="89"/>
      <c r="G122" s="34">
        <f t="shared" si="1"/>
        <v>0</v>
      </c>
      <c r="H122" s="90"/>
      <c r="I122" s="91"/>
    </row>
    <row r="123" spans="1:9" ht="15.75" x14ac:dyDescent="0.25">
      <c r="A123" s="85">
        <v>2461</v>
      </c>
      <c r="B123" s="118" t="s">
        <v>72</v>
      </c>
      <c r="C123" s="97">
        <v>6</v>
      </c>
      <c r="D123" s="98">
        <v>1</v>
      </c>
      <c r="E123" s="80" t="s">
        <v>390</v>
      </c>
      <c r="F123" s="105" t="s">
        <v>389</v>
      </c>
      <c r="G123" s="34">
        <f t="shared" si="1"/>
        <v>0</v>
      </c>
      <c r="H123" s="100"/>
      <c r="I123" s="101"/>
    </row>
    <row r="124" spans="1:9" x14ac:dyDescent="0.2">
      <c r="A124" s="85">
        <v>2470</v>
      </c>
      <c r="B124" s="116" t="s">
        <v>72</v>
      </c>
      <c r="C124" s="86">
        <v>7</v>
      </c>
      <c r="D124" s="87">
        <v>0</v>
      </c>
      <c r="E124" s="88" t="s">
        <v>391</v>
      </c>
      <c r="F124" s="115" t="s">
        <v>392</v>
      </c>
      <c r="G124" s="34">
        <f t="shared" si="1"/>
        <v>0</v>
      </c>
      <c r="H124" s="33">
        <f>H126+H127+H128+H129</f>
        <v>0</v>
      </c>
      <c r="I124" s="35">
        <f>I126+I127+I128+I129</f>
        <v>0</v>
      </c>
    </row>
    <row r="125" spans="1:9" s="10" customFormat="1" ht="10.5" customHeight="1" x14ac:dyDescent="0.25">
      <c r="A125" s="85"/>
      <c r="B125" s="74"/>
      <c r="C125" s="86"/>
      <c r="D125" s="87"/>
      <c r="E125" s="80" t="s">
        <v>807</v>
      </c>
      <c r="F125" s="89"/>
      <c r="G125" s="34">
        <f t="shared" si="1"/>
        <v>0</v>
      </c>
      <c r="H125" s="90"/>
      <c r="I125" s="91"/>
    </row>
    <row r="126" spans="1:9" ht="24" x14ac:dyDescent="0.25">
      <c r="A126" s="85">
        <v>2471</v>
      </c>
      <c r="B126" s="118" t="s">
        <v>72</v>
      </c>
      <c r="C126" s="97">
        <v>7</v>
      </c>
      <c r="D126" s="98">
        <v>1</v>
      </c>
      <c r="E126" s="80" t="s">
        <v>393</v>
      </c>
      <c r="F126" s="105" t="s">
        <v>394</v>
      </c>
      <c r="G126" s="34">
        <f>H126+I126</f>
        <v>0</v>
      </c>
      <c r="H126" s="100"/>
      <c r="I126" s="101"/>
    </row>
    <row r="127" spans="1:9" ht="15.75" x14ac:dyDescent="0.25">
      <c r="A127" s="85">
        <v>2472</v>
      </c>
      <c r="B127" s="118" t="s">
        <v>72</v>
      </c>
      <c r="C127" s="97">
        <v>7</v>
      </c>
      <c r="D127" s="98">
        <v>2</v>
      </c>
      <c r="E127" s="80" t="s">
        <v>395</v>
      </c>
      <c r="F127" s="121" t="s">
        <v>396</v>
      </c>
      <c r="G127" s="34">
        <f t="shared" si="1"/>
        <v>0</v>
      </c>
      <c r="H127" s="100"/>
      <c r="I127" s="101"/>
    </row>
    <row r="128" spans="1:9" ht="15.75" x14ac:dyDescent="0.25">
      <c r="A128" s="85">
        <v>2473</v>
      </c>
      <c r="B128" s="118" t="s">
        <v>72</v>
      </c>
      <c r="C128" s="97">
        <v>7</v>
      </c>
      <c r="D128" s="98">
        <v>3</v>
      </c>
      <c r="E128" s="80" t="s">
        <v>397</v>
      </c>
      <c r="F128" s="105" t="s">
        <v>398</v>
      </c>
      <c r="G128" s="34">
        <f t="shared" si="1"/>
        <v>0</v>
      </c>
      <c r="H128" s="100"/>
      <c r="I128" s="101"/>
    </row>
    <row r="129" spans="1:9" ht="15.75" x14ac:dyDescent="0.25">
      <c r="A129" s="85">
        <v>2474</v>
      </c>
      <c r="B129" s="118" t="s">
        <v>72</v>
      </c>
      <c r="C129" s="97">
        <v>7</v>
      </c>
      <c r="D129" s="98">
        <v>4</v>
      </c>
      <c r="E129" s="80" t="s">
        <v>399</v>
      </c>
      <c r="F129" s="99" t="s">
        <v>400</v>
      </c>
      <c r="G129" s="34">
        <f t="shared" si="1"/>
        <v>0</v>
      </c>
      <c r="H129" s="100"/>
      <c r="I129" s="101"/>
    </row>
    <row r="130" spans="1:9" ht="29.25" customHeight="1" x14ac:dyDescent="0.2">
      <c r="A130" s="85">
        <v>2480</v>
      </c>
      <c r="B130" s="116" t="s">
        <v>72</v>
      </c>
      <c r="C130" s="86">
        <v>8</v>
      </c>
      <c r="D130" s="87">
        <v>0</v>
      </c>
      <c r="E130" s="88" t="s">
        <v>401</v>
      </c>
      <c r="F130" s="89" t="s">
        <v>402</v>
      </c>
      <c r="G130" s="34">
        <f t="shared" si="1"/>
        <v>0</v>
      </c>
      <c r="H130" s="33">
        <f>H132+H133+H134+H135+H136+H137+H138</f>
        <v>0</v>
      </c>
      <c r="I130" s="35">
        <f>I132+I133+I134+I135+I136+I137+I138</f>
        <v>0</v>
      </c>
    </row>
    <row r="131" spans="1:9" s="10" customFormat="1" ht="10.5" customHeight="1" x14ac:dyDescent="0.25">
      <c r="A131" s="85"/>
      <c r="B131" s="74"/>
      <c r="C131" s="86"/>
      <c r="D131" s="87"/>
      <c r="E131" s="80" t="s">
        <v>807</v>
      </c>
      <c r="F131" s="89"/>
      <c r="G131" s="34">
        <f t="shared" si="1"/>
        <v>0</v>
      </c>
      <c r="H131" s="90"/>
      <c r="I131" s="91"/>
    </row>
    <row r="132" spans="1:9" ht="36" x14ac:dyDescent="0.25">
      <c r="A132" s="85">
        <v>2481</v>
      </c>
      <c r="B132" s="118" t="s">
        <v>72</v>
      </c>
      <c r="C132" s="97">
        <v>8</v>
      </c>
      <c r="D132" s="98">
        <v>1</v>
      </c>
      <c r="E132" s="80" t="s">
        <v>403</v>
      </c>
      <c r="F132" s="105" t="s">
        <v>404</v>
      </c>
      <c r="G132" s="34">
        <f t="shared" si="1"/>
        <v>0</v>
      </c>
      <c r="H132" s="100"/>
      <c r="I132" s="101"/>
    </row>
    <row r="133" spans="1:9" ht="36" x14ac:dyDescent="0.25">
      <c r="A133" s="85">
        <v>2482</v>
      </c>
      <c r="B133" s="118" t="s">
        <v>72</v>
      </c>
      <c r="C133" s="97">
        <v>8</v>
      </c>
      <c r="D133" s="98">
        <v>2</v>
      </c>
      <c r="E133" s="80" t="s">
        <v>405</v>
      </c>
      <c r="F133" s="105" t="s">
        <v>406</v>
      </c>
      <c r="G133" s="34">
        <f t="shared" si="1"/>
        <v>0</v>
      </c>
      <c r="H133" s="100"/>
      <c r="I133" s="101"/>
    </row>
    <row r="134" spans="1:9" ht="24" x14ac:dyDescent="0.25">
      <c r="A134" s="85">
        <v>2483</v>
      </c>
      <c r="B134" s="118" t="s">
        <v>72</v>
      </c>
      <c r="C134" s="97">
        <v>8</v>
      </c>
      <c r="D134" s="98">
        <v>3</v>
      </c>
      <c r="E134" s="80" t="s">
        <v>407</v>
      </c>
      <c r="F134" s="105" t="s">
        <v>408</v>
      </c>
      <c r="G134" s="34">
        <f t="shared" si="1"/>
        <v>0</v>
      </c>
      <c r="H134" s="100"/>
      <c r="I134" s="101"/>
    </row>
    <row r="135" spans="1:9" ht="37.5" customHeight="1" x14ac:dyDescent="0.25">
      <c r="A135" s="85">
        <v>2484</v>
      </c>
      <c r="B135" s="118" t="s">
        <v>72</v>
      </c>
      <c r="C135" s="97">
        <v>8</v>
      </c>
      <c r="D135" s="98">
        <v>4</v>
      </c>
      <c r="E135" s="80" t="s">
        <v>409</v>
      </c>
      <c r="F135" s="105" t="s">
        <v>410</v>
      </c>
      <c r="G135" s="34">
        <f t="shared" si="1"/>
        <v>0</v>
      </c>
      <c r="H135" s="100"/>
      <c r="I135" s="101"/>
    </row>
    <row r="136" spans="1:9" ht="24" x14ac:dyDescent="0.25">
      <c r="A136" s="85">
        <v>2485</v>
      </c>
      <c r="B136" s="118" t="s">
        <v>72</v>
      </c>
      <c r="C136" s="97">
        <v>8</v>
      </c>
      <c r="D136" s="98">
        <v>5</v>
      </c>
      <c r="E136" s="80" t="s">
        <v>411</v>
      </c>
      <c r="F136" s="105" t="s">
        <v>412</v>
      </c>
      <c r="G136" s="34">
        <f t="shared" si="1"/>
        <v>0</v>
      </c>
      <c r="H136" s="100"/>
      <c r="I136" s="101"/>
    </row>
    <row r="137" spans="1:9" ht="24" x14ac:dyDescent="0.25">
      <c r="A137" s="85">
        <v>2486</v>
      </c>
      <c r="B137" s="118" t="s">
        <v>72</v>
      </c>
      <c r="C137" s="97">
        <v>8</v>
      </c>
      <c r="D137" s="98">
        <v>6</v>
      </c>
      <c r="E137" s="80" t="s">
        <v>413</v>
      </c>
      <c r="F137" s="105" t="s">
        <v>414</v>
      </c>
      <c r="G137" s="34">
        <f t="shared" si="1"/>
        <v>0</v>
      </c>
      <c r="H137" s="100"/>
      <c r="I137" s="101"/>
    </row>
    <row r="138" spans="1:9" ht="24" x14ac:dyDescent="0.25">
      <c r="A138" s="85">
        <v>2487</v>
      </c>
      <c r="B138" s="118" t="s">
        <v>72</v>
      </c>
      <c r="C138" s="97">
        <v>8</v>
      </c>
      <c r="D138" s="98">
        <v>7</v>
      </c>
      <c r="E138" s="80" t="s">
        <v>415</v>
      </c>
      <c r="F138" s="105" t="s">
        <v>416</v>
      </c>
      <c r="G138" s="34">
        <f t="shared" si="1"/>
        <v>0</v>
      </c>
      <c r="H138" s="100"/>
      <c r="I138" s="101"/>
    </row>
    <row r="139" spans="1:9" ht="28.5" x14ac:dyDescent="0.2">
      <c r="A139" s="85">
        <v>2490</v>
      </c>
      <c r="B139" s="116" t="s">
        <v>72</v>
      </c>
      <c r="C139" s="86">
        <v>9</v>
      </c>
      <c r="D139" s="87">
        <v>0</v>
      </c>
      <c r="E139" s="88" t="s">
        <v>417</v>
      </c>
      <c r="F139" s="89" t="s">
        <v>418</v>
      </c>
      <c r="G139" s="37">
        <f>I139</f>
        <v>-600000</v>
      </c>
      <c r="H139" s="39" t="str">
        <f>H142</f>
        <v>X</v>
      </c>
      <c r="I139" s="38">
        <f>I142</f>
        <v>-600000</v>
      </c>
    </row>
    <row r="140" spans="1:9" s="10" customFormat="1" ht="10.5" customHeight="1" x14ac:dyDescent="0.25">
      <c r="A140" s="85"/>
      <c r="B140" s="74"/>
      <c r="C140" s="86"/>
      <c r="D140" s="87"/>
      <c r="E140" s="80" t="s">
        <v>807</v>
      </c>
      <c r="F140" s="89"/>
      <c r="G140" s="34">
        <f t="shared" ref="G140:G204" si="2">H140+I140</f>
        <v>0</v>
      </c>
      <c r="H140" s="90"/>
      <c r="I140" s="91"/>
    </row>
    <row r="141" spans="1:9" ht="24" x14ac:dyDescent="0.25">
      <c r="A141" s="85">
        <v>2491</v>
      </c>
      <c r="B141" s="118"/>
      <c r="C141" s="97"/>
      <c r="D141" s="98"/>
      <c r="E141" s="80" t="s">
        <v>417</v>
      </c>
      <c r="F141" s="105" t="s">
        <v>419</v>
      </c>
      <c r="G141" s="34"/>
      <c r="H141" s="122" t="s">
        <v>260</v>
      </c>
      <c r="I141" s="101"/>
    </row>
    <row r="142" spans="1:9" ht="15.75" x14ac:dyDescent="0.25">
      <c r="A142" s="85">
        <v>2491</v>
      </c>
      <c r="B142" s="118" t="s">
        <v>72</v>
      </c>
      <c r="C142" s="97" t="s">
        <v>119</v>
      </c>
      <c r="D142" s="98" t="s">
        <v>2</v>
      </c>
      <c r="E142" s="80" t="s">
        <v>799</v>
      </c>
      <c r="F142" s="105" t="s">
        <v>419</v>
      </c>
      <c r="G142" s="37">
        <f>I142</f>
        <v>-600000</v>
      </c>
      <c r="H142" s="122" t="s">
        <v>260</v>
      </c>
      <c r="I142" s="152">
        <f>Sheet3!G206</f>
        <v>-600000</v>
      </c>
    </row>
    <row r="143" spans="1:9" s="30" customFormat="1" ht="34.5" customHeight="1" x14ac:dyDescent="0.2">
      <c r="A143" s="111">
        <v>2500</v>
      </c>
      <c r="B143" s="116" t="s">
        <v>74</v>
      </c>
      <c r="C143" s="86">
        <v>0</v>
      </c>
      <c r="D143" s="87">
        <v>0</v>
      </c>
      <c r="E143" s="117" t="s">
        <v>870</v>
      </c>
      <c r="F143" s="112" t="s">
        <v>420</v>
      </c>
      <c r="G143" s="212">
        <f t="shared" si="2"/>
        <v>158800</v>
      </c>
      <c r="H143" s="213">
        <f>H145+H148+H151+H154+H157+H160</f>
        <v>138800</v>
      </c>
      <c r="I143" s="38">
        <f>I145+I148+I151+I154+I157+I160</f>
        <v>20000</v>
      </c>
    </row>
    <row r="144" spans="1:9" ht="11.25" customHeight="1" x14ac:dyDescent="0.25">
      <c r="A144" s="79"/>
      <c r="B144" s="74"/>
      <c r="C144" s="75"/>
      <c r="D144" s="76"/>
      <c r="E144" s="80" t="s">
        <v>806</v>
      </c>
      <c r="F144" s="81"/>
      <c r="G144" s="212">
        <f t="shared" si="2"/>
        <v>0</v>
      </c>
      <c r="H144" s="83"/>
      <c r="I144" s="84"/>
    </row>
    <row r="145" spans="1:9" x14ac:dyDescent="0.2">
      <c r="A145" s="85">
        <v>2510</v>
      </c>
      <c r="B145" s="116" t="s">
        <v>74</v>
      </c>
      <c r="C145" s="86">
        <v>1</v>
      </c>
      <c r="D145" s="87">
        <v>0</v>
      </c>
      <c r="E145" s="88" t="s">
        <v>421</v>
      </c>
      <c r="F145" s="89" t="s">
        <v>422</v>
      </c>
      <c r="G145" s="212">
        <f t="shared" si="2"/>
        <v>158800</v>
      </c>
      <c r="H145" s="213">
        <f>H147</f>
        <v>138800</v>
      </c>
      <c r="I145" s="38">
        <f>I147</f>
        <v>20000</v>
      </c>
    </row>
    <row r="146" spans="1:9" s="10" customFormat="1" ht="10.5" customHeight="1" x14ac:dyDescent="0.25">
      <c r="A146" s="85"/>
      <c r="B146" s="74"/>
      <c r="C146" s="86"/>
      <c r="D146" s="87"/>
      <c r="E146" s="80" t="s">
        <v>807</v>
      </c>
      <c r="F146" s="89"/>
      <c r="G146" s="212">
        <f t="shared" si="2"/>
        <v>0</v>
      </c>
      <c r="H146" s="106"/>
      <c r="I146" s="123"/>
    </row>
    <row r="147" spans="1:9" ht="15.75" x14ac:dyDescent="0.25">
      <c r="A147" s="85">
        <v>2511</v>
      </c>
      <c r="B147" s="118" t="s">
        <v>74</v>
      </c>
      <c r="C147" s="97">
        <v>1</v>
      </c>
      <c r="D147" s="98">
        <v>1</v>
      </c>
      <c r="E147" s="80" t="s">
        <v>421</v>
      </c>
      <c r="F147" s="105" t="s">
        <v>423</v>
      </c>
      <c r="G147" s="212">
        <f t="shared" si="2"/>
        <v>158800</v>
      </c>
      <c r="H147" s="259">
        <f>Sheet6!I393</f>
        <v>138800</v>
      </c>
      <c r="I147" s="208">
        <f>Sheet6!J397</f>
        <v>20000</v>
      </c>
    </row>
    <row r="148" spans="1:9" x14ac:dyDescent="0.2">
      <c r="A148" s="85">
        <v>2520</v>
      </c>
      <c r="B148" s="116" t="s">
        <v>74</v>
      </c>
      <c r="C148" s="86">
        <v>2</v>
      </c>
      <c r="D148" s="87">
        <v>0</v>
      </c>
      <c r="E148" s="88" t="s">
        <v>424</v>
      </c>
      <c r="F148" s="89" t="s">
        <v>425</v>
      </c>
      <c r="G148" s="215">
        <f t="shared" si="2"/>
        <v>0</v>
      </c>
      <c r="H148" s="217">
        <f>H150</f>
        <v>0</v>
      </c>
      <c r="I148" s="35">
        <f>I150</f>
        <v>0</v>
      </c>
    </row>
    <row r="149" spans="1:9" s="10" customFormat="1" ht="10.5" customHeight="1" x14ac:dyDescent="0.25">
      <c r="A149" s="85"/>
      <c r="B149" s="74"/>
      <c r="C149" s="86"/>
      <c r="D149" s="87"/>
      <c r="E149" s="80" t="s">
        <v>807</v>
      </c>
      <c r="F149" s="89"/>
      <c r="G149" s="34">
        <f t="shared" si="2"/>
        <v>0</v>
      </c>
      <c r="H149" s="90"/>
      <c r="I149" s="91"/>
    </row>
    <row r="150" spans="1:9" ht="15.75" x14ac:dyDescent="0.25">
      <c r="A150" s="85">
        <v>2521</v>
      </c>
      <c r="B150" s="118" t="s">
        <v>74</v>
      </c>
      <c r="C150" s="97">
        <v>2</v>
      </c>
      <c r="D150" s="98">
        <v>1</v>
      </c>
      <c r="E150" s="80" t="s">
        <v>426</v>
      </c>
      <c r="F150" s="105" t="s">
        <v>427</v>
      </c>
      <c r="G150" s="34">
        <f t="shared" si="2"/>
        <v>0</v>
      </c>
      <c r="H150" s="100"/>
      <c r="I150" s="101"/>
    </row>
    <row r="151" spans="1:9" x14ac:dyDescent="0.2">
      <c r="A151" s="85">
        <v>2530</v>
      </c>
      <c r="B151" s="116" t="s">
        <v>74</v>
      </c>
      <c r="C151" s="86">
        <v>3</v>
      </c>
      <c r="D151" s="87">
        <v>0</v>
      </c>
      <c r="E151" s="88" t="s">
        <v>428</v>
      </c>
      <c r="F151" s="89" t="s">
        <v>429</v>
      </c>
      <c r="G151" s="34">
        <f t="shared" si="2"/>
        <v>0</v>
      </c>
      <c r="H151" s="33">
        <f>H153</f>
        <v>0</v>
      </c>
      <c r="I151" s="35">
        <f>I153</f>
        <v>0</v>
      </c>
    </row>
    <row r="152" spans="1:9" s="10" customFormat="1" ht="10.5" customHeight="1" x14ac:dyDescent="0.25">
      <c r="A152" s="85"/>
      <c r="B152" s="74"/>
      <c r="C152" s="86"/>
      <c r="D152" s="87"/>
      <c r="E152" s="80" t="s">
        <v>807</v>
      </c>
      <c r="F152" s="89"/>
      <c r="G152" s="34">
        <f t="shared" si="2"/>
        <v>0</v>
      </c>
      <c r="H152" s="90"/>
      <c r="I152" s="91"/>
    </row>
    <row r="153" spans="1:9" ht="15.75" x14ac:dyDescent="0.25">
      <c r="A153" s="85">
        <v>2531</v>
      </c>
      <c r="B153" s="118" t="s">
        <v>74</v>
      </c>
      <c r="C153" s="97">
        <v>3</v>
      </c>
      <c r="D153" s="98">
        <v>1</v>
      </c>
      <c r="E153" s="80" t="s">
        <v>428</v>
      </c>
      <c r="F153" s="105" t="s">
        <v>430</v>
      </c>
      <c r="G153" s="34">
        <f t="shared" si="2"/>
        <v>0</v>
      </c>
      <c r="H153" s="100"/>
      <c r="I153" s="101"/>
    </row>
    <row r="154" spans="1:9" ht="24" x14ac:dyDescent="0.2">
      <c r="A154" s="85">
        <v>2540</v>
      </c>
      <c r="B154" s="116" t="s">
        <v>74</v>
      </c>
      <c r="C154" s="86">
        <v>4</v>
      </c>
      <c r="D154" s="87">
        <v>0</v>
      </c>
      <c r="E154" s="88" t="s">
        <v>431</v>
      </c>
      <c r="F154" s="89" t="s">
        <v>432</v>
      </c>
      <c r="G154" s="34">
        <f t="shared" si="2"/>
        <v>0</v>
      </c>
      <c r="H154" s="33">
        <f>H156</f>
        <v>0</v>
      </c>
      <c r="I154" s="35">
        <f>I156</f>
        <v>0</v>
      </c>
    </row>
    <row r="155" spans="1:9" s="10" customFormat="1" ht="10.5" customHeight="1" x14ac:dyDescent="0.25">
      <c r="A155" s="85"/>
      <c r="B155" s="74"/>
      <c r="C155" s="86"/>
      <c r="D155" s="87"/>
      <c r="E155" s="80" t="s">
        <v>807</v>
      </c>
      <c r="F155" s="89"/>
      <c r="G155" s="34">
        <f t="shared" si="2"/>
        <v>0</v>
      </c>
      <c r="H155" s="90"/>
      <c r="I155" s="91"/>
    </row>
    <row r="156" spans="1:9" ht="17.25" customHeight="1" x14ac:dyDescent="0.25">
      <c r="A156" s="85">
        <v>2541</v>
      </c>
      <c r="B156" s="118" t="s">
        <v>74</v>
      </c>
      <c r="C156" s="97">
        <v>4</v>
      </c>
      <c r="D156" s="98">
        <v>1</v>
      </c>
      <c r="E156" s="80" t="s">
        <v>431</v>
      </c>
      <c r="F156" s="105" t="s">
        <v>433</v>
      </c>
      <c r="G156" s="34">
        <f t="shared" si="2"/>
        <v>0</v>
      </c>
      <c r="H156" s="100"/>
      <c r="I156" s="101"/>
    </row>
    <row r="157" spans="1:9" ht="27" customHeight="1" x14ac:dyDescent="0.2">
      <c r="A157" s="85">
        <v>2550</v>
      </c>
      <c r="B157" s="116" t="s">
        <v>74</v>
      </c>
      <c r="C157" s="86">
        <v>5</v>
      </c>
      <c r="D157" s="87">
        <v>0</v>
      </c>
      <c r="E157" s="88" t="s">
        <v>434</v>
      </c>
      <c r="F157" s="89" t="s">
        <v>435</v>
      </c>
      <c r="G157" s="34">
        <f t="shared" si="2"/>
        <v>0</v>
      </c>
      <c r="H157" s="33">
        <f>H159</f>
        <v>0</v>
      </c>
      <c r="I157" s="35">
        <f>I159</f>
        <v>0</v>
      </c>
    </row>
    <row r="158" spans="1:9" s="10" customFormat="1" ht="10.5" customHeight="1" x14ac:dyDescent="0.25">
      <c r="A158" s="85"/>
      <c r="B158" s="74"/>
      <c r="C158" s="86"/>
      <c r="D158" s="87"/>
      <c r="E158" s="80" t="s">
        <v>807</v>
      </c>
      <c r="F158" s="89"/>
      <c r="G158" s="34">
        <f t="shared" si="2"/>
        <v>0</v>
      </c>
      <c r="H158" s="90"/>
      <c r="I158" s="91"/>
    </row>
    <row r="159" spans="1:9" ht="24" x14ac:dyDescent="0.25">
      <c r="A159" s="85">
        <v>2551</v>
      </c>
      <c r="B159" s="118" t="s">
        <v>74</v>
      </c>
      <c r="C159" s="97">
        <v>5</v>
      </c>
      <c r="D159" s="98">
        <v>1</v>
      </c>
      <c r="E159" s="80" t="s">
        <v>434</v>
      </c>
      <c r="F159" s="105" t="s">
        <v>436</v>
      </c>
      <c r="G159" s="34">
        <f t="shared" si="2"/>
        <v>0</v>
      </c>
      <c r="H159" s="100"/>
      <c r="I159" s="101"/>
    </row>
    <row r="160" spans="1:9" ht="28.5" x14ac:dyDescent="0.2">
      <c r="A160" s="85">
        <v>2560</v>
      </c>
      <c r="B160" s="116" t="s">
        <v>74</v>
      </c>
      <c r="C160" s="86">
        <v>6</v>
      </c>
      <c r="D160" s="87">
        <v>0</v>
      </c>
      <c r="E160" s="88" t="s">
        <v>437</v>
      </c>
      <c r="F160" s="89" t="s">
        <v>438</v>
      </c>
      <c r="G160" s="34">
        <f t="shared" si="2"/>
        <v>0</v>
      </c>
      <c r="H160" s="33">
        <f>H162</f>
        <v>0</v>
      </c>
      <c r="I160" s="35">
        <f>I162</f>
        <v>0</v>
      </c>
    </row>
    <row r="161" spans="1:9" s="10" customFormat="1" ht="10.5" customHeight="1" x14ac:dyDescent="0.25">
      <c r="A161" s="85"/>
      <c r="B161" s="74"/>
      <c r="C161" s="86"/>
      <c r="D161" s="87"/>
      <c r="E161" s="80" t="s">
        <v>807</v>
      </c>
      <c r="F161" s="89"/>
      <c r="G161" s="34">
        <f t="shared" si="2"/>
        <v>0</v>
      </c>
      <c r="H161" s="90"/>
      <c r="I161" s="91"/>
    </row>
    <row r="162" spans="1:9" ht="28.5" x14ac:dyDescent="0.25">
      <c r="A162" s="85">
        <v>2561</v>
      </c>
      <c r="B162" s="118" t="s">
        <v>74</v>
      </c>
      <c r="C162" s="97">
        <v>6</v>
      </c>
      <c r="D162" s="98">
        <v>1</v>
      </c>
      <c r="E162" s="80" t="s">
        <v>437</v>
      </c>
      <c r="F162" s="105" t="s">
        <v>439</v>
      </c>
      <c r="G162" s="34">
        <f t="shared" si="2"/>
        <v>0</v>
      </c>
      <c r="H162" s="100"/>
      <c r="I162" s="101"/>
    </row>
    <row r="163" spans="1:9" s="30" customFormat="1" ht="44.25" customHeight="1" x14ac:dyDescent="0.2">
      <c r="A163" s="111">
        <v>2600</v>
      </c>
      <c r="B163" s="116" t="s">
        <v>75</v>
      </c>
      <c r="C163" s="86">
        <v>0</v>
      </c>
      <c r="D163" s="87">
        <v>0</v>
      </c>
      <c r="E163" s="117" t="s">
        <v>871</v>
      </c>
      <c r="F163" s="112" t="s">
        <v>440</v>
      </c>
      <c r="G163" s="212">
        <f t="shared" si="2"/>
        <v>1337533</v>
      </c>
      <c r="H163" s="213">
        <f>H165+H168+H171+H174+H177+H180</f>
        <v>477848</v>
      </c>
      <c r="I163" s="214">
        <f>I165+I168+I171+I174+I177+I180</f>
        <v>859685</v>
      </c>
    </row>
    <row r="164" spans="1:9" ht="11.25" customHeight="1" x14ac:dyDescent="0.25">
      <c r="A164" s="79"/>
      <c r="B164" s="74"/>
      <c r="C164" s="75"/>
      <c r="D164" s="76"/>
      <c r="E164" s="80" t="s">
        <v>806</v>
      </c>
      <c r="F164" s="81"/>
      <c r="G164" s="215">
        <f t="shared" si="2"/>
        <v>0</v>
      </c>
      <c r="H164" s="113"/>
      <c r="I164" s="114"/>
    </row>
    <row r="165" spans="1:9" x14ac:dyDescent="0.2">
      <c r="A165" s="85">
        <v>2610</v>
      </c>
      <c r="B165" s="116" t="s">
        <v>75</v>
      </c>
      <c r="C165" s="86">
        <v>1</v>
      </c>
      <c r="D165" s="87">
        <v>0</v>
      </c>
      <c r="E165" s="88" t="s">
        <v>441</v>
      </c>
      <c r="F165" s="89" t="s">
        <v>442</v>
      </c>
      <c r="G165" s="215">
        <f t="shared" si="2"/>
        <v>0</v>
      </c>
      <c r="H165" s="217">
        <f>H167</f>
        <v>0</v>
      </c>
      <c r="I165" s="216">
        <f>I167</f>
        <v>0</v>
      </c>
    </row>
    <row r="166" spans="1:9" s="10" customFormat="1" ht="10.5" customHeight="1" x14ac:dyDescent="0.25">
      <c r="A166" s="85"/>
      <c r="B166" s="74"/>
      <c r="C166" s="86"/>
      <c r="D166" s="87"/>
      <c r="E166" s="80" t="s">
        <v>807</v>
      </c>
      <c r="F166" s="89"/>
      <c r="G166" s="215">
        <f t="shared" si="2"/>
        <v>0</v>
      </c>
      <c r="H166" s="90"/>
      <c r="I166" s="91"/>
    </row>
    <row r="167" spans="1:9" ht="15.75" x14ac:dyDescent="0.25">
      <c r="A167" s="85">
        <v>2611</v>
      </c>
      <c r="B167" s="118" t="s">
        <v>75</v>
      </c>
      <c r="C167" s="97">
        <v>1</v>
      </c>
      <c r="D167" s="98">
        <v>1</v>
      </c>
      <c r="E167" s="80" t="s">
        <v>443</v>
      </c>
      <c r="F167" s="105" t="s">
        <v>444</v>
      </c>
      <c r="G167" s="215">
        <f t="shared" si="2"/>
        <v>0</v>
      </c>
      <c r="H167" s="100"/>
      <c r="I167" s="101"/>
    </row>
    <row r="168" spans="1:9" x14ac:dyDescent="0.2">
      <c r="A168" s="85">
        <v>2620</v>
      </c>
      <c r="B168" s="116" t="s">
        <v>75</v>
      </c>
      <c r="C168" s="86">
        <v>2</v>
      </c>
      <c r="D168" s="87">
        <v>0</v>
      </c>
      <c r="E168" s="88" t="s">
        <v>445</v>
      </c>
      <c r="F168" s="89" t="s">
        <v>446</v>
      </c>
      <c r="G168" s="212">
        <f t="shared" si="2"/>
        <v>131714</v>
      </c>
      <c r="H168" s="213">
        <f>H170</f>
        <v>130129</v>
      </c>
      <c r="I168" s="214">
        <f>I170</f>
        <v>1585</v>
      </c>
    </row>
    <row r="169" spans="1:9" s="10" customFormat="1" ht="10.5" customHeight="1" x14ac:dyDescent="0.25">
      <c r="A169" s="85"/>
      <c r="B169" s="74"/>
      <c r="C169" s="86"/>
      <c r="D169" s="87"/>
      <c r="E169" s="80" t="s">
        <v>807</v>
      </c>
      <c r="F169" s="89"/>
      <c r="G169" s="212"/>
      <c r="H169" s="106"/>
      <c r="I169" s="123"/>
    </row>
    <row r="170" spans="1:9" x14ac:dyDescent="0.2">
      <c r="A170" s="92">
        <v>2621</v>
      </c>
      <c r="B170" s="119" t="s">
        <v>75</v>
      </c>
      <c r="C170" s="93">
        <v>2</v>
      </c>
      <c r="D170" s="94">
        <v>1</v>
      </c>
      <c r="E170" s="95" t="s">
        <v>445</v>
      </c>
      <c r="F170" s="120" t="s">
        <v>447</v>
      </c>
      <c r="G170" s="210">
        <f t="shared" si="2"/>
        <v>131714</v>
      </c>
      <c r="H170" s="211">
        <f>Sheet6!I452</f>
        <v>130129</v>
      </c>
      <c r="I170" s="211">
        <f>Sheet6!J452</f>
        <v>1585</v>
      </c>
    </row>
    <row r="171" spans="1:9" x14ac:dyDescent="0.2">
      <c r="A171" s="85">
        <v>2630</v>
      </c>
      <c r="B171" s="116" t="s">
        <v>75</v>
      </c>
      <c r="C171" s="86">
        <v>3</v>
      </c>
      <c r="D171" s="87">
        <v>0</v>
      </c>
      <c r="E171" s="88" t="s">
        <v>448</v>
      </c>
      <c r="F171" s="89" t="s">
        <v>449</v>
      </c>
      <c r="G171" s="215">
        <f t="shared" si="2"/>
        <v>1030069</v>
      </c>
      <c r="H171" s="217">
        <f>H173</f>
        <v>172269</v>
      </c>
      <c r="I171" s="216">
        <f>I173</f>
        <v>857800</v>
      </c>
    </row>
    <row r="172" spans="1:9" s="10" customFormat="1" ht="10.5" customHeight="1" x14ac:dyDescent="0.25">
      <c r="A172" s="85"/>
      <c r="B172" s="74"/>
      <c r="C172" s="86"/>
      <c r="D172" s="87"/>
      <c r="E172" s="80" t="s">
        <v>807</v>
      </c>
      <c r="F172" s="89"/>
      <c r="G172" s="215">
        <f t="shared" si="2"/>
        <v>0</v>
      </c>
      <c r="H172" s="90"/>
      <c r="I172" s="91"/>
    </row>
    <row r="173" spans="1:9" ht="15.75" x14ac:dyDescent="0.25">
      <c r="A173" s="85">
        <v>2631</v>
      </c>
      <c r="B173" s="118" t="s">
        <v>75</v>
      </c>
      <c r="C173" s="97">
        <v>3</v>
      </c>
      <c r="D173" s="98">
        <v>1</v>
      </c>
      <c r="E173" s="80" t="s">
        <v>450</v>
      </c>
      <c r="F173" s="124" t="s">
        <v>451</v>
      </c>
      <c r="G173" s="215">
        <f t="shared" si="2"/>
        <v>1030069</v>
      </c>
      <c r="H173" s="100">
        <f>Sheet6!I469</f>
        <v>172269</v>
      </c>
      <c r="I173" s="101">
        <f>Sheet6!J469</f>
        <v>857800</v>
      </c>
    </row>
    <row r="174" spans="1:9" x14ac:dyDescent="0.2">
      <c r="A174" s="85">
        <v>2640</v>
      </c>
      <c r="B174" s="116" t="s">
        <v>75</v>
      </c>
      <c r="C174" s="86">
        <v>4</v>
      </c>
      <c r="D174" s="87">
        <v>0</v>
      </c>
      <c r="E174" s="88" t="s">
        <v>452</v>
      </c>
      <c r="F174" s="89" t="s">
        <v>453</v>
      </c>
      <c r="G174" s="212">
        <f t="shared" si="2"/>
        <v>10750</v>
      </c>
      <c r="H174" s="217">
        <f>H176</f>
        <v>10750</v>
      </c>
      <c r="I174" s="214">
        <f>I176</f>
        <v>0</v>
      </c>
    </row>
    <row r="175" spans="1:9" s="10" customFormat="1" ht="10.5" customHeight="1" x14ac:dyDescent="0.25">
      <c r="A175" s="85"/>
      <c r="B175" s="74"/>
      <c r="C175" s="86"/>
      <c r="D175" s="87"/>
      <c r="E175" s="80" t="s">
        <v>807</v>
      </c>
      <c r="F175" s="89"/>
      <c r="G175" s="215">
        <f t="shared" si="2"/>
        <v>0</v>
      </c>
      <c r="H175" s="90"/>
      <c r="I175" s="91"/>
    </row>
    <row r="176" spans="1:9" ht="15.75" x14ac:dyDescent="0.25">
      <c r="A176" s="85">
        <v>2641</v>
      </c>
      <c r="B176" s="118" t="s">
        <v>75</v>
      </c>
      <c r="C176" s="97">
        <v>4</v>
      </c>
      <c r="D176" s="98">
        <v>1</v>
      </c>
      <c r="E176" s="80" t="s">
        <v>454</v>
      </c>
      <c r="F176" s="105" t="s">
        <v>455</v>
      </c>
      <c r="G176" s="212">
        <f t="shared" si="2"/>
        <v>10750</v>
      </c>
      <c r="H176" s="100">
        <f>Sheet6!I488</f>
        <v>10750</v>
      </c>
      <c r="I176" s="152">
        <f>Sheet6!J488</f>
        <v>0</v>
      </c>
    </row>
    <row r="177" spans="1:9" ht="36" x14ac:dyDescent="0.2">
      <c r="A177" s="85">
        <v>2650</v>
      </c>
      <c r="B177" s="116" t="s">
        <v>75</v>
      </c>
      <c r="C177" s="86">
        <v>5</v>
      </c>
      <c r="D177" s="87">
        <v>0</v>
      </c>
      <c r="E177" s="88" t="s">
        <v>462</v>
      </c>
      <c r="F177" s="89" t="s">
        <v>463</v>
      </c>
      <c r="G177" s="215">
        <f t="shared" si="2"/>
        <v>0</v>
      </c>
      <c r="H177" s="217">
        <f>H179</f>
        <v>0</v>
      </c>
      <c r="I177" s="216">
        <f>I179</f>
        <v>0</v>
      </c>
    </row>
    <row r="178" spans="1:9" s="10" customFormat="1" ht="10.5" customHeight="1" x14ac:dyDescent="0.25">
      <c r="A178" s="85"/>
      <c r="B178" s="74"/>
      <c r="C178" s="86"/>
      <c r="D178" s="87"/>
      <c r="E178" s="80" t="s">
        <v>807</v>
      </c>
      <c r="F178" s="89"/>
      <c r="G178" s="34">
        <f t="shared" si="2"/>
        <v>0</v>
      </c>
      <c r="H178" s="90"/>
      <c r="I178" s="91"/>
    </row>
    <row r="179" spans="1:9" ht="36" x14ac:dyDescent="0.25">
      <c r="A179" s="85">
        <v>2651</v>
      </c>
      <c r="B179" s="118" t="s">
        <v>75</v>
      </c>
      <c r="C179" s="97">
        <v>5</v>
      </c>
      <c r="D179" s="98">
        <v>1</v>
      </c>
      <c r="E179" s="80" t="s">
        <v>462</v>
      </c>
      <c r="F179" s="105" t="s">
        <v>464</v>
      </c>
      <c r="G179" s="34">
        <f t="shared" si="2"/>
        <v>0</v>
      </c>
      <c r="H179" s="100"/>
      <c r="I179" s="101"/>
    </row>
    <row r="180" spans="1:9" ht="28.5" x14ac:dyDescent="0.2">
      <c r="A180" s="85">
        <v>2660</v>
      </c>
      <c r="B180" s="116" t="s">
        <v>75</v>
      </c>
      <c r="C180" s="86">
        <v>6</v>
      </c>
      <c r="D180" s="87">
        <v>0</v>
      </c>
      <c r="E180" s="88" t="s">
        <v>466</v>
      </c>
      <c r="F180" s="115" t="s">
        <v>467</v>
      </c>
      <c r="G180" s="212">
        <f t="shared" si="2"/>
        <v>165000</v>
      </c>
      <c r="H180" s="213">
        <f>H182</f>
        <v>164700</v>
      </c>
      <c r="I180" s="214">
        <f>I182</f>
        <v>300</v>
      </c>
    </row>
    <row r="181" spans="1:9" s="10" customFormat="1" ht="10.5" customHeight="1" x14ac:dyDescent="0.25">
      <c r="A181" s="85"/>
      <c r="B181" s="74"/>
      <c r="C181" s="86"/>
      <c r="D181" s="87"/>
      <c r="E181" s="80" t="s">
        <v>807</v>
      </c>
      <c r="F181" s="89"/>
      <c r="G181" s="212"/>
      <c r="H181" s="106"/>
      <c r="I181" s="123"/>
    </row>
    <row r="182" spans="1:9" ht="28.5" x14ac:dyDescent="0.2">
      <c r="A182" s="85">
        <v>2661</v>
      </c>
      <c r="B182" s="118" t="s">
        <v>75</v>
      </c>
      <c r="C182" s="97">
        <v>6</v>
      </c>
      <c r="D182" s="98">
        <v>1</v>
      </c>
      <c r="E182" s="80" t="s">
        <v>466</v>
      </c>
      <c r="F182" s="105" t="s">
        <v>468</v>
      </c>
      <c r="G182" s="212">
        <f t="shared" si="2"/>
        <v>165000</v>
      </c>
      <c r="H182" s="212">
        <f>Sheet6!I511</f>
        <v>164700</v>
      </c>
      <c r="I182" s="212">
        <f>Sheet6!J511</f>
        <v>300</v>
      </c>
    </row>
    <row r="183" spans="1:9" s="30" customFormat="1" ht="36" customHeight="1" x14ac:dyDescent="0.2">
      <c r="A183" s="111">
        <v>2700</v>
      </c>
      <c r="B183" s="116" t="s">
        <v>76</v>
      </c>
      <c r="C183" s="86">
        <v>0</v>
      </c>
      <c r="D183" s="87">
        <v>0</v>
      </c>
      <c r="E183" s="117" t="s">
        <v>872</v>
      </c>
      <c r="F183" s="112" t="s">
        <v>469</v>
      </c>
      <c r="G183" s="34">
        <f t="shared" si="2"/>
        <v>0</v>
      </c>
      <c r="H183" s="33">
        <f>H185+H190+H196+H202+H205+H208</f>
        <v>0</v>
      </c>
      <c r="I183" s="35">
        <f>I185+I190+I196+I202+I205+I208</f>
        <v>0</v>
      </c>
    </row>
    <row r="184" spans="1:9" ht="11.25" customHeight="1" x14ac:dyDescent="0.25">
      <c r="A184" s="79"/>
      <c r="B184" s="74"/>
      <c r="C184" s="75"/>
      <c r="D184" s="76"/>
      <c r="E184" s="80" t="s">
        <v>806</v>
      </c>
      <c r="F184" s="81"/>
      <c r="G184" s="34">
        <f t="shared" si="2"/>
        <v>0</v>
      </c>
      <c r="H184" s="113"/>
      <c r="I184" s="114"/>
    </row>
    <row r="185" spans="1:9" ht="28.5" x14ac:dyDescent="0.2">
      <c r="A185" s="85">
        <v>2710</v>
      </c>
      <c r="B185" s="116" t="s">
        <v>76</v>
      </c>
      <c r="C185" s="86">
        <v>1</v>
      </c>
      <c r="D185" s="87">
        <v>0</v>
      </c>
      <c r="E185" s="88" t="s">
        <v>470</v>
      </c>
      <c r="F185" s="89" t="s">
        <v>471</v>
      </c>
      <c r="G185" s="34">
        <f t="shared" si="2"/>
        <v>0</v>
      </c>
      <c r="H185" s="33">
        <f>H187+H188+H189</f>
        <v>0</v>
      </c>
      <c r="I185" s="35">
        <f>I187+I188+I189</f>
        <v>0</v>
      </c>
    </row>
    <row r="186" spans="1:9" s="10" customFormat="1" ht="10.5" customHeight="1" x14ac:dyDescent="0.25">
      <c r="A186" s="85"/>
      <c r="B186" s="74"/>
      <c r="C186" s="86"/>
      <c r="D186" s="87"/>
      <c r="E186" s="80" t="s">
        <v>807</v>
      </c>
      <c r="F186" s="89"/>
      <c r="G186" s="34">
        <f t="shared" si="2"/>
        <v>0</v>
      </c>
      <c r="H186" s="90"/>
      <c r="I186" s="91"/>
    </row>
    <row r="187" spans="1:9" ht="15.75" x14ac:dyDescent="0.25">
      <c r="A187" s="85">
        <v>2711</v>
      </c>
      <c r="B187" s="118" t="s">
        <v>76</v>
      </c>
      <c r="C187" s="97">
        <v>1</v>
      </c>
      <c r="D187" s="98">
        <v>1</v>
      </c>
      <c r="E187" s="80" t="s">
        <v>472</v>
      </c>
      <c r="F187" s="105" t="s">
        <v>473</v>
      </c>
      <c r="G187" s="34">
        <f t="shared" si="2"/>
        <v>0</v>
      </c>
      <c r="H187" s="100"/>
      <c r="I187" s="101"/>
    </row>
    <row r="188" spans="1:9" ht="15.75" x14ac:dyDescent="0.25">
      <c r="A188" s="85">
        <v>2712</v>
      </c>
      <c r="B188" s="118" t="s">
        <v>76</v>
      </c>
      <c r="C188" s="97">
        <v>1</v>
      </c>
      <c r="D188" s="98">
        <v>2</v>
      </c>
      <c r="E188" s="80" t="s">
        <v>474</v>
      </c>
      <c r="F188" s="105" t="s">
        <v>475</v>
      </c>
      <c r="G188" s="34">
        <f t="shared" si="2"/>
        <v>0</v>
      </c>
      <c r="H188" s="100"/>
      <c r="I188" s="101"/>
    </row>
    <row r="189" spans="1:9" ht="15.75" x14ac:dyDescent="0.25">
      <c r="A189" s="85">
        <v>2713</v>
      </c>
      <c r="B189" s="118" t="s">
        <v>76</v>
      </c>
      <c r="C189" s="97">
        <v>1</v>
      </c>
      <c r="D189" s="98">
        <v>3</v>
      </c>
      <c r="E189" s="80" t="s">
        <v>734</v>
      </c>
      <c r="F189" s="105" t="s">
        <v>476</v>
      </c>
      <c r="G189" s="34">
        <f t="shared" si="2"/>
        <v>0</v>
      </c>
      <c r="H189" s="100"/>
      <c r="I189" s="101"/>
    </row>
    <row r="190" spans="1:9" x14ac:dyDescent="0.2">
      <c r="A190" s="85">
        <v>2720</v>
      </c>
      <c r="B190" s="116" t="s">
        <v>76</v>
      </c>
      <c r="C190" s="86">
        <v>2</v>
      </c>
      <c r="D190" s="87">
        <v>0</v>
      </c>
      <c r="E190" s="88" t="s">
        <v>77</v>
      </c>
      <c r="F190" s="89" t="s">
        <v>477</v>
      </c>
      <c r="G190" s="34">
        <f t="shared" si="2"/>
        <v>0</v>
      </c>
      <c r="H190" s="33">
        <f>H192+H193+H194+H195</f>
        <v>0</v>
      </c>
      <c r="I190" s="35">
        <f>I192+I193+I194+I195</f>
        <v>0</v>
      </c>
    </row>
    <row r="191" spans="1:9" s="10" customFormat="1" ht="10.5" customHeight="1" x14ac:dyDescent="0.25">
      <c r="A191" s="85"/>
      <c r="B191" s="74"/>
      <c r="C191" s="86"/>
      <c r="D191" s="87"/>
      <c r="E191" s="80" t="s">
        <v>807</v>
      </c>
      <c r="F191" s="89"/>
      <c r="G191" s="34">
        <f t="shared" si="2"/>
        <v>0</v>
      </c>
      <c r="H191" s="90"/>
      <c r="I191" s="91"/>
    </row>
    <row r="192" spans="1:9" ht="15.75" x14ac:dyDescent="0.25">
      <c r="A192" s="85">
        <v>2721</v>
      </c>
      <c r="B192" s="118" t="s">
        <v>76</v>
      </c>
      <c r="C192" s="97">
        <v>2</v>
      </c>
      <c r="D192" s="98">
        <v>1</v>
      </c>
      <c r="E192" s="80" t="s">
        <v>478</v>
      </c>
      <c r="F192" s="105" t="s">
        <v>479</v>
      </c>
      <c r="G192" s="34">
        <f t="shared" si="2"/>
        <v>0</v>
      </c>
      <c r="H192" s="100"/>
      <c r="I192" s="101"/>
    </row>
    <row r="193" spans="1:9" ht="20.25" customHeight="1" x14ac:dyDescent="0.25">
      <c r="A193" s="85">
        <v>2722</v>
      </c>
      <c r="B193" s="118" t="s">
        <v>76</v>
      </c>
      <c r="C193" s="97">
        <v>2</v>
      </c>
      <c r="D193" s="98">
        <v>2</v>
      </c>
      <c r="E193" s="80" t="s">
        <v>480</v>
      </c>
      <c r="F193" s="105" t="s">
        <v>481</v>
      </c>
      <c r="G193" s="34">
        <f t="shared" si="2"/>
        <v>0</v>
      </c>
      <c r="H193" s="100"/>
      <c r="I193" s="101"/>
    </row>
    <row r="194" spans="1:9" ht="15.75" x14ac:dyDescent="0.25">
      <c r="A194" s="85">
        <v>2723</v>
      </c>
      <c r="B194" s="118" t="s">
        <v>76</v>
      </c>
      <c r="C194" s="97">
        <v>2</v>
      </c>
      <c r="D194" s="98">
        <v>3</v>
      </c>
      <c r="E194" s="80" t="s">
        <v>735</v>
      </c>
      <c r="F194" s="105" t="s">
        <v>482</v>
      </c>
      <c r="G194" s="34">
        <f t="shared" si="2"/>
        <v>0</v>
      </c>
      <c r="H194" s="100"/>
      <c r="I194" s="101"/>
    </row>
    <row r="195" spans="1:9" ht="15.75" x14ac:dyDescent="0.25">
      <c r="A195" s="85">
        <v>2724</v>
      </c>
      <c r="B195" s="118" t="s">
        <v>76</v>
      </c>
      <c r="C195" s="97">
        <v>2</v>
      </c>
      <c r="D195" s="98">
        <v>4</v>
      </c>
      <c r="E195" s="80" t="s">
        <v>483</v>
      </c>
      <c r="F195" s="105" t="s">
        <v>484</v>
      </c>
      <c r="G195" s="34">
        <f t="shared" si="2"/>
        <v>0</v>
      </c>
      <c r="H195" s="100"/>
      <c r="I195" s="101"/>
    </row>
    <row r="196" spans="1:9" x14ac:dyDescent="0.2">
      <c r="A196" s="85">
        <v>2730</v>
      </c>
      <c r="B196" s="116" t="s">
        <v>76</v>
      </c>
      <c r="C196" s="86">
        <v>3</v>
      </c>
      <c r="D196" s="87">
        <v>0</v>
      </c>
      <c r="E196" s="88" t="s">
        <v>485</v>
      </c>
      <c r="F196" s="89" t="s">
        <v>488</v>
      </c>
      <c r="G196" s="34">
        <f t="shared" si="2"/>
        <v>0</v>
      </c>
      <c r="H196" s="33">
        <f>H198+H199+H200+H201</f>
        <v>0</v>
      </c>
      <c r="I196" s="35">
        <f>I198+I199+I200+I201</f>
        <v>0</v>
      </c>
    </row>
    <row r="197" spans="1:9" s="10" customFormat="1" ht="10.5" customHeight="1" x14ac:dyDescent="0.25">
      <c r="A197" s="85"/>
      <c r="B197" s="74"/>
      <c r="C197" s="86"/>
      <c r="D197" s="87"/>
      <c r="E197" s="80" t="s">
        <v>807</v>
      </c>
      <c r="F197" s="89"/>
      <c r="G197" s="34">
        <f t="shared" si="2"/>
        <v>0</v>
      </c>
      <c r="H197" s="90"/>
      <c r="I197" s="91"/>
    </row>
    <row r="198" spans="1:9" ht="15" customHeight="1" x14ac:dyDescent="0.25">
      <c r="A198" s="85">
        <v>2731</v>
      </c>
      <c r="B198" s="118" t="s">
        <v>76</v>
      </c>
      <c r="C198" s="97">
        <v>3</v>
      </c>
      <c r="D198" s="98">
        <v>1</v>
      </c>
      <c r="E198" s="80" t="s">
        <v>489</v>
      </c>
      <c r="F198" s="99" t="s">
        <v>490</v>
      </c>
      <c r="G198" s="34">
        <f t="shared" si="2"/>
        <v>0</v>
      </c>
      <c r="H198" s="100"/>
      <c r="I198" s="101"/>
    </row>
    <row r="199" spans="1:9" ht="18" customHeight="1" x14ac:dyDescent="0.25">
      <c r="A199" s="85">
        <v>2732</v>
      </c>
      <c r="B199" s="118" t="s">
        <v>76</v>
      </c>
      <c r="C199" s="97">
        <v>3</v>
      </c>
      <c r="D199" s="98">
        <v>2</v>
      </c>
      <c r="E199" s="80" t="s">
        <v>491</v>
      </c>
      <c r="F199" s="99" t="s">
        <v>492</v>
      </c>
      <c r="G199" s="34">
        <f t="shared" si="2"/>
        <v>0</v>
      </c>
      <c r="H199" s="100"/>
      <c r="I199" s="101"/>
    </row>
    <row r="200" spans="1:9" ht="16.5" customHeight="1" x14ac:dyDescent="0.25">
      <c r="A200" s="85">
        <v>2733</v>
      </c>
      <c r="B200" s="118" t="s">
        <v>76</v>
      </c>
      <c r="C200" s="97">
        <v>3</v>
      </c>
      <c r="D200" s="98">
        <v>3</v>
      </c>
      <c r="E200" s="80" t="s">
        <v>493</v>
      </c>
      <c r="F200" s="99" t="s">
        <v>494</v>
      </c>
      <c r="G200" s="34">
        <f t="shared" si="2"/>
        <v>0</v>
      </c>
      <c r="H200" s="100"/>
      <c r="I200" s="101"/>
    </row>
    <row r="201" spans="1:9" ht="24" x14ac:dyDescent="0.25">
      <c r="A201" s="85">
        <v>2734</v>
      </c>
      <c r="B201" s="118" t="s">
        <v>76</v>
      </c>
      <c r="C201" s="97">
        <v>3</v>
      </c>
      <c r="D201" s="98">
        <v>4</v>
      </c>
      <c r="E201" s="80" t="s">
        <v>495</v>
      </c>
      <c r="F201" s="99" t="s">
        <v>496</v>
      </c>
      <c r="G201" s="34">
        <f t="shared" si="2"/>
        <v>0</v>
      </c>
      <c r="H201" s="100"/>
      <c r="I201" s="101"/>
    </row>
    <row r="202" spans="1:9" x14ac:dyDescent="0.2">
      <c r="A202" s="85">
        <v>2740</v>
      </c>
      <c r="B202" s="116" t="s">
        <v>76</v>
      </c>
      <c r="C202" s="86">
        <v>4</v>
      </c>
      <c r="D202" s="87">
        <v>0</v>
      </c>
      <c r="E202" s="88" t="s">
        <v>497</v>
      </c>
      <c r="F202" s="89" t="s">
        <v>498</v>
      </c>
      <c r="G202" s="34">
        <f t="shared" si="2"/>
        <v>0</v>
      </c>
      <c r="H202" s="33">
        <f>H204</f>
        <v>0</v>
      </c>
      <c r="I202" s="35">
        <f>I204</f>
        <v>0</v>
      </c>
    </row>
    <row r="203" spans="1:9" s="10" customFormat="1" ht="10.5" customHeight="1" x14ac:dyDescent="0.25">
      <c r="A203" s="85"/>
      <c r="B203" s="74"/>
      <c r="C203" s="86"/>
      <c r="D203" s="87"/>
      <c r="E203" s="80" t="s">
        <v>807</v>
      </c>
      <c r="F203" s="89"/>
      <c r="G203" s="34">
        <f t="shared" si="2"/>
        <v>0</v>
      </c>
      <c r="H203" s="90"/>
      <c r="I203" s="91"/>
    </row>
    <row r="204" spans="1:9" ht="15.75" x14ac:dyDescent="0.25">
      <c r="A204" s="85">
        <v>2741</v>
      </c>
      <c r="B204" s="118" t="s">
        <v>76</v>
      </c>
      <c r="C204" s="97">
        <v>4</v>
      </c>
      <c r="D204" s="98">
        <v>1</v>
      </c>
      <c r="E204" s="80" t="s">
        <v>497</v>
      </c>
      <c r="F204" s="105" t="s">
        <v>499</v>
      </c>
      <c r="G204" s="34">
        <f t="shared" si="2"/>
        <v>0</v>
      </c>
      <c r="H204" s="100"/>
      <c r="I204" s="101"/>
    </row>
    <row r="205" spans="1:9" ht="24" x14ac:dyDescent="0.2">
      <c r="A205" s="85">
        <v>2750</v>
      </c>
      <c r="B205" s="116" t="s">
        <v>76</v>
      </c>
      <c r="C205" s="86">
        <v>5</v>
      </c>
      <c r="D205" s="87">
        <v>0</v>
      </c>
      <c r="E205" s="88" t="s">
        <v>500</v>
      </c>
      <c r="F205" s="89" t="s">
        <v>501</v>
      </c>
      <c r="G205" s="34">
        <f t="shared" ref="G205:G268" si="3">H205+I205</f>
        <v>0</v>
      </c>
      <c r="H205" s="33">
        <f>H207</f>
        <v>0</v>
      </c>
      <c r="I205" s="35">
        <f>I207</f>
        <v>0</v>
      </c>
    </row>
    <row r="206" spans="1:9" s="10" customFormat="1" ht="10.5" customHeight="1" x14ac:dyDescent="0.25">
      <c r="A206" s="85"/>
      <c r="B206" s="74"/>
      <c r="C206" s="86"/>
      <c r="D206" s="87"/>
      <c r="E206" s="80" t="s">
        <v>807</v>
      </c>
      <c r="F206" s="89"/>
      <c r="G206" s="34">
        <f t="shared" si="3"/>
        <v>0</v>
      </c>
      <c r="H206" s="90"/>
      <c r="I206" s="91"/>
    </row>
    <row r="207" spans="1:9" ht="24" x14ac:dyDescent="0.25">
      <c r="A207" s="85">
        <v>2751</v>
      </c>
      <c r="B207" s="118" t="s">
        <v>76</v>
      </c>
      <c r="C207" s="97">
        <v>5</v>
      </c>
      <c r="D207" s="98">
        <v>1</v>
      </c>
      <c r="E207" s="80" t="s">
        <v>500</v>
      </c>
      <c r="F207" s="105" t="s">
        <v>501</v>
      </c>
      <c r="G207" s="34">
        <f t="shared" si="3"/>
        <v>0</v>
      </c>
      <c r="H207" s="100"/>
      <c r="I207" s="101"/>
    </row>
    <row r="208" spans="1:9" x14ac:dyDescent="0.2">
      <c r="A208" s="85">
        <v>2760</v>
      </c>
      <c r="B208" s="116" t="s">
        <v>76</v>
      </c>
      <c r="C208" s="86">
        <v>6</v>
      </c>
      <c r="D208" s="87">
        <v>0</v>
      </c>
      <c r="E208" s="88" t="s">
        <v>502</v>
      </c>
      <c r="F208" s="89" t="s">
        <v>503</v>
      </c>
      <c r="G208" s="37">
        <f t="shared" si="3"/>
        <v>0</v>
      </c>
      <c r="H208" s="36">
        <f>H210+H211</f>
        <v>0</v>
      </c>
      <c r="I208" s="35">
        <f>I210+I211</f>
        <v>0</v>
      </c>
    </row>
    <row r="209" spans="1:9" s="10" customFormat="1" ht="10.5" customHeight="1" x14ac:dyDescent="0.25">
      <c r="A209" s="85"/>
      <c r="B209" s="74"/>
      <c r="C209" s="86"/>
      <c r="D209" s="87"/>
      <c r="E209" s="80" t="s">
        <v>807</v>
      </c>
      <c r="F209" s="89"/>
      <c r="G209" s="37">
        <f t="shared" si="3"/>
        <v>0</v>
      </c>
      <c r="H209" s="106"/>
      <c r="I209" s="91"/>
    </row>
    <row r="210" spans="1:9" ht="24" x14ac:dyDescent="0.25">
      <c r="A210" s="85">
        <v>2761</v>
      </c>
      <c r="B210" s="118" t="s">
        <v>76</v>
      </c>
      <c r="C210" s="97">
        <v>6</v>
      </c>
      <c r="D210" s="98">
        <v>1</v>
      </c>
      <c r="E210" s="80" t="s">
        <v>78</v>
      </c>
      <c r="F210" s="89"/>
      <c r="G210" s="37">
        <f t="shared" si="3"/>
        <v>0</v>
      </c>
      <c r="H210" s="108"/>
      <c r="I210" s="101"/>
    </row>
    <row r="211" spans="1:9" ht="15.75" x14ac:dyDescent="0.25">
      <c r="A211" s="85">
        <v>2762</v>
      </c>
      <c r="B211" s="118" t="s">
        <v>76</v>
      </c>
      <c r="C211" s="97">
        <v>6</v>
      </c>
      <c r="D211" s="98">
        <v>2</v>
      </c>
      <c r="E211" s="80" t="s">
        <v>502</v>
      </c>
      <c r="F211" s="105" t="s">
        <v>504</v>
      </c>
      <c r="G211" s="37">
        <f t="shared" si="3"/>
        <v>0</v>
      </c>
      <c r="H211" s="108">
        <f>Sheet6!I601</f>
        <v>0</v>
      </c>
      <c r="I211" s="101"/>
    </row>
    <row r="212" spans="1:9" s="30" customFormat="1" ht="33.75" customHeight="1" x14ac:dyDescent="0.2">
      <c r="A212" s="111">
        <v>2800</v>
      </c>
      <c r="B212" s="116" t="s">
        <v>79</v>
      </c>
      <c r="C212" s="86">
        <v>0</v>
      </c>
      <c r="D212" s="87">
        <v>0</v>
      </c>
      <c r="E212" s="117" t="s">
        <v>873</v>
      </c>
      <c r="F212" s="112" t="s">
        <v>505</v>
      </c>
      <c r="G212" s="212">
        <f t="shared" si="3"/>
        <v>200000</v>
      </c>
      <c r="H212" s="213">
        <f>H214+H217+H226+H231+H236+H239</f>
        <v>200000</v>
      </c>
      <c r="I212" s="214">
        <f>I214+I217+I226+I231+I236+I239</f>
        <v>0</v>
      </c>
    </row>
    <row r="213" spans="1:9" ht="11.25" customHeight="1" x14ac:dyDescent="0.25">
      <c r="A213" s="79"/>
      <c r="B213" s="74"/>
      <c r="C213" s="75"/>
      <c r="D213" s="76"/>
      <c r="E213" s="80" t="s">
        <v>806</v>
      </c>
      <c r="F213" s="81"/>
      <c r="G213" s="215">
        <f t="shared" si="3"/>
        <v>0</v>
      </c>
      <c r="H213" s="113"/>
      <c r="I213" s="114"/>
    </row>
    <row r="214" spans="1:9" x14ac:dyDescent="0.2">
      <c r="A214" s="85">
        <v>2810</v>
      </c>
      <c r="B214" s="118" t="s">
        <v>79</v>
      </c>
      <c r="C214" s="97">
        <v>1</v>
      </c>
      <c r="D214" s="98">
        <v>0</v>
      </c>
      <c r="E214" s="88" t="s">
        <v>506</v>
      </c>
      <c r="F214" s="89" t="s">
        <v>507</v>
      </c>
      <c r="G214" s="212">
        <f t="shared" si="3"/>
        <v>30000</v>
      </c>
      <c r="H214" s="213">
        <f>H216</f>
        <v>30000</v>
      </c>
      <c r="I214" s="213">
        <f>I216</f>
        <v>0</v>
      </c>
    </row>
    <row r="215" spans="1:9" s="10" customFormat="1" ht="10.5" customHeight="1" x14ac:dyDescent="0.25">
      <c r="A215" s="85"/>
      <c r="B215" s="74"/>
      <c r="C215" s="86"/>
      <c r="D215" s="87"/>
      <c r="E215" s="80" t="s">
        <v>807</v>
      </c>
      <c r="F215" s="89"/>
      <c r="G215" s="215">
        <f t="shared" si="3"/>
        <v>0</v>
      </c>
      <c r="H215" s="90"/>
      <c r="I215" s="91"/>
    </row>
    <row r="216" spans="1:9" x14ac:dyDescent="0.2">
      <c r="A216" s="85">
        <v>2811</v>
      </c>
      <c r="B216" s="118" t="s">
        <v>79</v>
      </c>
      <c r="C216" s="97">
        <v>1</v>
      </c>
      <c r="D216" s="98">
        <v>1</v>
      </c>
      <c r="E216" s="80" t="s">
        <v>506</v>
      </c>
      <c r="F216" s="105" t="s">
        <v>508</v>
      </c>
      <c r="G216" s="212">
        <f t="shared" si="3"/>
        <v>30000</v>
      </c>
      <c r="H216" s="212">
        <f>Sheet6!I607</f>
        <v>30000</v>
      </c>
      <c r="I216" s="212">
        <f>Sheet6!J607</f>
        <v>0</v>
      </c>
    </row>
    <row r="217" spans="1:9" x14ac:dyDescent="0.2">
      <c r="A217" s="85">
        <v>2820</v>
      </c>
      <c r="B217" s="116" t="s">
        <v>79</v>
      </c>
      <c r="C217" s="86">
        <v>2</v>
      </c>
      <c r="D217" s="87">
        <v>0</v>
      </c>
      <c r="E217" s="88" t="s">
        <v>509</v>
      </c>
      <c r="F217" s="89" t="s">
        <v>510</v>
      </c>
      <c r="G217" s="212">
        <f t="shared" si="3"/>
        <v>170000</v>
      </c>
      <c r="H217" s="213">
        <f>H219+H220+H221+H222+H223+H224+H225</f>
        <v>170000</v>
      </c>
      <c r="I217" s="214">
        <f>I219+I220+I221+I222+I223+I224+I225</f>
        <v>0</v>
      </c>
    </row>
    <row r="218" spans="1:9" s="10" customFormat="1" ht="10.5" customHeight="1" x14ac:dyDescent="0.25">
      <c r="A218" s="85"/>
      <c r="B218" s="74"/>
      <c r="C218" s="86"/>
      <c r="D218" s="87"/>
      <c r="E218" s="80" t="s">
        <v>807</v>
      </c>
      <c r="F218" s="89"/>
      <c r="G218" s="215">
        <f t="shared" si="3"/>
        <v>0</v>
      </c>
      <c r="H218" s="90"/>
      <c r="I218" s="91"/>
    </row>
    <row r="219" spans="1:9" x14ac:dyDescent="0.2">
      <c r="A219" s="92">
        <v>2821</v>
      </c>
      <c r="B219" s="119" t="s">
        <v>79</v>
      </c>
      <c r="C219" s="93">
        <v>2</v>
      </c>
      <c r="D219" s="94">
        <v>1</v>
      </c>
      <c r="E219" s="95" t="s">
        <v>80</v>
      </c>
      <c r="F219" s="125"/>
      <c r="G219" s="210">
        <f t="shared" si="3"/>
        <v>35000</v>
      </c>
      <c r="H219" s="210">
        <f>Sheet6!I628</f>
        <v>35000</v>
      </c>
      <c r="I219" s="223">
        <f>Sheet6!J628</f>
        <v>0</v>
      </c>
    </row>
    <row r="220" spans="1:9" x14ac:dyDescent="0.2">
      <c r="A220" s="85">
        <v>2822</v>
      </c>
      <c r="B220" s="118" t="s">
        <v>79</v>
      </c>
      <c r="C220" s="97">
        <v>2</v>
      </c>
      <c r="D220" s="98">
        <v>2</v>
      </c>
      <c r="E220" s="80" t="s">
        <v>81</v>
      </c>
      <c r="F220" s="89"/>
      <c r="G220" s="215">
        <f t="shared" si="3"/>
        <v>0</v>
      </c>
      <c r="H220" s="215"/>
      <c r="I220" s="215"/>
    </row>
    <row r="221" spans="1:9" x14ac:dyDescent="0.2">
      <c r="A221" s="92">
        <v>2823</v>
      </c>
      <c r="B221" s="119" t="s">
        <v>79</v>
      </c>
      <c r="C221" s="93">
        <v>2</v>
      </c>
      <c r="D221" s="94">
        <v>3</v>
      </c>
      <c r="E221" s="95" t="s">
        <v>116</v>
      </c>
      <c r="F221" s="120" t="s">
        <v>511</v>
      </c>
      <c r="G221" s="210">
        <f t="shared" si="3"/>
        <v>75000</v>
      </c>
      <c r="H221" s="210">
        <f>Sheet6!I644</f>
        <v>75000</v>
      </c>
      <c r="I221" s="210">
        <f>Sheet6!J644</f>
        <v>0</v>
      </c>
    </row>
    <row r="222" spans="1:9" ht="15.75" x14ac:dyDescent="0.25">
      <c r="A222" s="85">
        <v>2824</v>
      </c>
      <c r="B222" s="118" t="s">
        <v>79</v>
      </c>
      <c r="C222" s="97">
        <v>2</v>
      </c>
      <c r="D222" s="98">
        <v>4</v>
      </c>
      <c r="E222" s="80" t="s">
        <v>82</v>
      </c>
      <c r="F222" s="105"/>
      <c r="G222" s="212">
        <f t="shared" si="3"/>
        <v>60000</v>
      </c>
      <c r="H222" s="126">
        <f>Sheet6!I660</f>
        <v>60000</v>
      </c>
      <c r="I222" s="101"/>
    </row>
    <row r="223" spans="1:9" x14ac:dyDescent="0.2">
      <c r="A223" s="85">
        <v>2825</v>
      </c>
      <c r="B223" s="118" t="s">
        <v>79</v>
      </c>
      <c r="C223" s="97">
        <v>2</v>
      </c>
      <c r="D223" s="98">
        <v>5</v>
      </c>
      <c r="E223" s="80" t="s">
        <v>83</v>
      </c>
      <c r="F223" s="105"/>
      <c r="G223" s="212">
        <f t="shared" si="3"/>
        <v>0</v>
      </c>
      <c r="H223" s="224">
        <f>Sheet6!I668</f>
        <v>0</v>
      </c>
      <c r="I223" s="225">
        <f>Sheet6!J668</f>
        <v>0</v>
      </c>
    </row>
    <row r="224" spans="1:9" ht="15.75" x14ac:dyDescent="0.25">
      <c r="A224" s="85">
        <v>2826</v>
      </c>
      <c r="B224" s="118" t="s">
        <v>79</v>
      </c>
      <c r="C224" s="97">
        <v>2</v>
      </c>
      <c r="D224" s="98">
        <v>6</v>
      </c>
      <c r="E224" s="80" t="s">
        <v>84</v>
      </c>
      <c r="F224" s="105"/>
      <c r="G224" s="215">
        <f t="shared" si="3"/>
        <v>0</v>
      </c>
      <c r="H224" s="100"/>
      <c r="I224" s="101"/>
    </row>
    <row r="225" spans="1:9" ht="24" x14ac:dyDescent="0.25">
      <c r="A225" s="85">
        <v>2827</v>
      </c>
      <c r="B225" s="118" t="s">
        <v>79</v>
      </c>
      <c r="C225" s="97">
        <v>2</v>
      </c>
      <c r="D225" s="98">
        <v>7</v>
      </c>
      <c r="E225" s="80" t="s">
        <v>85</v>
      </c>
      <c r="F225" s="105"/>
      <c r="G225" s="212">
        <f t="shared" si="3"/>
        <v>0</v>
      </c>
      <c r="H225" s="108">
        <f>Sheet6!I682</f>
        <v>0</v>
      </c>
      <c r="I225" s="208">
        <f>Sheet6!J682</f>
        <v>0</v>
      </c>
    </row>
    <row r="226" spans="1:9" ht="29.25" customHeight="1" x14ac:dyDescent="0.2">
      <c r="A226" s="85">
        <v>2830</v>
      </c>
      <c r="B226" s="116" t="s">
        <v>79</v>
      </c>
      <c r="C226" s="86">
        <v>3</v>
      </c>
      <c r="D226" s="87">
        <v>0</v>
      </c>
      <c r="E226" s="88" t="s">
        <v>512</v>
      </c>
      <c r="F226" s="115" t="s">
        <v>513</v>
      </c>
      <c r="G226" s="215">
        <f t="shared" si="3"/>
        <v>0</v>
      </c>
      <c r="H226" s="217">
        <f>H228+H229+H230</f>
        <v>0</v>
      </c>
      <c r="I226" s="216">
        <f>I228+I229+I230</f>
        <v>0</v>
      </c>
    </row>
    <row r="227" spans="1:9" s="10" customFormat="1" ht="10.5" customHeight="1" x14ac:dyDescent="0.25">
      <c r="A227" s="85"/>
      <c r="B227" s="74"/>
      <c r="C227" s="86"/>
      <c r="D227" s="87"/>
      <c r="E227" s="80" t="s">
        <v>807</v>
      </c>
      <c r="F227" s="89"/>
      <c r="G227" s="34">
        <f t="shared" si="3"/>
        <v>0</v>
      </c>
      <c r="H227" s="90"/>
      <c r="I227" s="91"/>
    </row>
    <row r="228" spans="1:9" ht="15.75" x14ac:dyDescent="0.25">
      <c r="A228" s="85">
        <v>2831</v>
      </c>
      <c r="B228" s="118" t="s">
        <v>79</v>
      </c>
      <c r="C228" s="97">
        <v>3</v>
      </c>
      <c r="D228" s="98">
        <v>1</v>
      </c>
      <c r="E228" s="80" t="s">
        <v>117</v>
      </c>
      <c r="F228" s="115"/>
      <c r="G228" s="34">
        <f t="shared" si="3"/>
        <v>0</v>
      </c>
      <c r="H228" s="100"/>
      <c r="I228" s="101"/>
    </row>
    <row r="229" spans="1:9" ht="15.75" x14ac:dyDescent="0.25">
      <c r="A229" s="85">
        <v>2832</v>
      </c>
      <c r="B229" s="118" t="s">
        <v>79</v>
      </c>
      <c r="C229" s="97">
        <v>3</v>
      </c>
      <c r="D229" s="98">
        <v>2</v>
      </c>
      <c r="E229" s="80" t="s">
        <v>127</v>
      </c>
      <c r="F229" s="115"/>
      <c r="G229" s="34">
        <f t="shared" si="3"/>
        <v>0</v>
      </c>
      <c r="H229" s="100"/>
      <c r="I229" s="101"/>
    </row>
    <row r="230" spans="1:9" ht="15.75" x14ac:dyDescent="0.25">
      <c r="A230" s="85">
        <v>2833</v>
      </c>
      <c r="B230" s="118" t="s">
        <v>79</v>
      </c>
      <c r="C230" s="97">
        <v>3</v>
      </c>
      <c r="D230" s="98">
        <v>3</v>
      </c>
      <c r="E230" s="80" t="s">
        <v>128</v>
      </c>
      <c r="F230" s="105" t="s">
        <v>514</v>
      </c>
      <c r="G230" s="34">
        <f t="shared" si="3"/>
        <v>0</v>
      </c>
      <c r="H230" s="100"/>
      <c r="I230" s="101"/>
    </row>
    <row r="231" spans="1:9" ht="14.25" customHeight="1" x14ac:dyDescent="0.2">
      <c r="A231" s="85">
        <v>2840</v>
      </c>
      <c r="B231" s="116" t="s">
        <v>79</v>
      </c>
      <c r="C231" s="86">
        <v>4</v>
      </c>
      <c r="D231" s="87">
        <v>0</v>
      </c>
      <c r="E231" s="88" t="s">
        <v>129</v>
      </c>
      <c r="F231" s="115" t="s">
        <v>515</v>
      </c>
      <c r="G231" s="34">
        <f t="shared" si="3"/>
        <v>0</v>
      </c>
      <c r="H231" s="33">
        <f>H233+H234+H235</f>
        <v>0</v>
      </c>
      <c r="I231" s="35">
        <f>I233+I234+I235</f>
        <v>0</v>
      </c>
    </row>
    <row r="232" spans="1:9" s="10" customFormat="1" ht="10.5" customHeight="1" x14ac:dyDescent="0.25">
      <c r="A232" s="85"/>
      <c r="B232" s="74"/>
      <c r="C232" s="86"/>
      <c r="D232" s="87"/>
      <c r="E232" s="80" t="s">
        <v>807</v>
      </c>
      <c r="F232" s="89"/>
      <c r="G232" s="34">
        <f t="shared" si="3"/>
        <v>0</v>
      </c>
      <c r="H232" s="90"/>
      <c r="I232" s="91"/>
    </row>
    <row r="233" spans="1:9" ht="14.25" customHeight="1" x14ac:dyDescent="0.25">
      <c r="A233" s="85">
        <v>2841</v>
      </c>
      <c r="B233" s="118" t="s">
        <v>79</v>
      </c>
      <c r="C233" s="97">
        <v>4</v>
      </c>
      <c r="D233" s="98">
        <v>1</v>
      </c>
      <c r="E233" s="80" t="s">
        <v>130</v>
      </c>
      <c r="F233" s="115"/>
      <c r="G233" s="34">
        <f t="shared" si="3"/>
        <v>0</v>
      </c>
      <c r="H233" s="100"/>
      <c r="I233" s="101"/>
    </row>
    <row r="234" spans="1:9" ht="29.25" customHeight="1" x14ac:dyDescent="0.25">
      <c r="A234" s="85">
        <v>2842</v>
      </c>
      <c r="B234" s="118" t="s">
        <v>79</v>
      </c>
      <c r="C234" s="97">
        <v>4</v>
      </c>
      <c r="D234" s="98">
        <v>2</v>
      </c>
      <c r="E234" s="80" t="s">
        <v>131</v>
      </c>
      <c r="F234" s="115"/>
      <c r="G234" s="34">
        <f t="shared" si="3"/>
        <v>0</v>
      </c>
      <c r="H234" s="100"/>
      <c r="I234" s="101"/>
    </row>
    <row r="235" spans="1:9" ht="15.75" x14ac:dyDescent="0.25">
      <c r="A235" s="85">
        <v>2843</v>
      </c>
      <c r="B235" s="118" t="s">
        <v>79</v>
      </c>
      <c r="C235" s="97">
        <v>4</v>
      </c>
      <c r="D235" s="98">
        <v>3</v>
      </c>
      <c r="E235" s="80" t="s">
        <v>129</v>
      </c>
      <c r="F235" s="105" t="s">
        <v>516</v>
      </c>
      <c r="G235" s="34">
        <f t="shared" si="3"/>
        <v>0</v>
      </c>
      <c r="H235" s="100"/>
      <c r="I235" s="101"/>
    </row>
    <row r="236" spans="1:9" ht="26.25" customHeight="1" x14ac:dyDescent="0.2">
      <c r="A236" s="85">
        <v>2850</v>
      </c>
      <c r="B236" s="116" t="s">
        <v>79</v>
      </c>
      <c r="C236" s="86">
        <v>5</v>
      </c>
      <c r="D236" s="87">
        <v>0</v>
      </c>
      <c r="E236" s="127" t="s">
        <v>517</v>
      </c>
      <c r="F236" s="115" t="s">
        <v>518</v>
      </c>
      <c r="G236" s="34">
        <f t="shared" si="3"/>
        <v>0</v>
      </c>
      <c r="H236" s="33">
        <f>H238</f>
        <v>0</v>
      </c>
      <c r="I236" s="35">
        <f>I238</f>
        <v>0</v>
      </c>
    </row>
    <row r="237" spans="1:9" s="10" customFormat="1" ht="10.5" customHeight="1" x14ac:dyDescent="0.25">
      <c r="A237" s="85"/>
      <c r="B237" s="74"/>
      <c r="C237" s="86"/>
      <c r="D237" s="87"/>
      <c r="E237" s="80" t="s">
        <v>807</v>
      </c>
      <c r="F237" s="89"/>
      <c r="G237" s="34">
        <f t="shared" si="3"/>
        <v>0</v>
      </c>
      <c r="H237" s="90"/>
      <c r="I237" s="91"/>
    </row>
    <row r="238" spans="1:9" ht="24" customHeight="1" x14ac:dyDescent="0.25">
      <c r="A238" s="85">
        <v>2851</v>
      </c>
      <c r="B238" s="116" t="s">
        <v>79</v>
      </c>
      <c r="C238" s="86">
        <v>5</v>
      </c>
      <c r="D238" s="87">
        <v>1</v>
      </c>
      <c r="E238" s="128" t="s">
        <v>517</v>
      </c>
      <c r="F238" s="105" t="s">
        <v>519</v>
      </c>
      <c r="G238" s="34">
        <f t="shared" si="3"/>
        <v>0</v>
      </c>
      <c r="H238" s="100"/>
      <c r="I238" s="101"/>
    </row>
    <row r="239" spans="1:9" ht="27" customHeight="1" x14ac:dyDescent="0.2">
      <c r="A239" s="85">
        <v>2860</v>
      </c>
      <c r="B239" s="116" t="s">
        <v>79</v>
      </c>
      <c r="C239" s="86">
        <v>6</v>
      </c>
      <c r="D239" s="87">
        <v>0</v>
      </c>
      <c r="E239" s="127" t="s">
        <v>520</v>
      </c>
      <c r="F239" s="115" t="s">
        <v>639</v>
      </c>
      <c r="G239" s="34">
        <f t="shared" si="3"/>
        <v>0</v>
      </c>
      <c r="H239" s="33">
        <f>H241</f>
        <v>0</v>
      </c>
      <c r="I239" s="35">
        <f>I241</f>
        <v>0</v>
      </c>
    </row>
    <row r="240" spans="1:9" s="10" customFormat="1" ht="10.5" customHeight="1" x14ac:dyDescent="0.25">
      <c r="A240" s="85"/>
      <c r="B240" s="74"/>
      <c r="C240" s="86"/>
      <c r="D240" s="87"/>
      <c r="E240" s="80" t="s">
        <v>807</v>
      </c>
      <c r="F240" s="89"/>
      <c r="G240" s="34">
        <f t="shared" si="3"/>
        <v>0</v>
      </c>
      <c r="H240" s="90"/>
      <c r="I240" s="91"/>
    </row>
    <row r="241" spans="1:9" ht="12" customHeight="1" x14ac:dyDescent="0.25">
      <c r="A241" s="85">
        <v>2861</v>
      </c>
      <c r="B241" s="118" t="s">
        <v>79</v>
      </c>
      <c r="C241" s="97">
        <v>6</v>
      </c>
      <c r="D241" s="98">
        <v>1</v>
      </c>
      <c r="E241" s="128" t="s">
        <v>520</v>
      </c>
      <c r="F241" s="105" t="s">
        <v>640</v>
      </c>
      <c r="G241" s="34">
        <f t="shared" si="3"/>
        <v>0</v>
      </c>
      <c r="H241" s="100"/>
      <c r="I241" s="101"/>
    </row>
    <row r="242" spans="1:9" s="30" customFormat="1" ht="44.25" customHeight="1" x14ac:dyDescent="0.2">
      <c r="A242" s="111">
        <v>2900</v>
      </c>
      <c r="B242" s="116" t="s">
        <v>86</v>
      </c>
      <c r="C242" s="86">
        <v>0</v>
      </c>
      <c r="D242" s="87">
        <v>0</v>
      </c>
      <c r="E242" s="117" t="s">
        <v>874</v>
      </c>
      <c r="F242" s="112" t="s">
        <v>641</v>
      </c>
      <c r="G242" s="212">
        <f t="shared" si="3"/>
        <v>967237.5</v>
      </c>
      <c r="H242" s="213">
        <f>H244+H248+H252+H256+H260+H264+H267+H270</f>
        <v>440000</v>
      </c>
      <c r="I242" s="214">
        <f>I244+I248+I252+I256+I260+I264+I267+I270</f>
        <v>527237.5</v>
      </c>
    </row>
    <row r="243" spans="1:9" ht="11.25" customHeight="1" x14ac:dyDescent="0.25">
      <c r="A243" s="79"/>
      <c r="B243" s="74"/>
      <c r="C243" s="75"/>
      <c r="D243" s="76"/>
      <c r="E243" s="80" t="s">
        <v>806</v>
      </c>
      <c r="F243" s="81"/>
      <c r="G243" s="226"/>
      <c r="H243" s="83"/>
      <c r="I243" s="84"/>
    </row>
    <row r="244" spans="1:9" ht="24" x14ac:dyDescent="0.2">
      <c r="A244" s="85">
        <v>2910</v>
      </c>
      <c r="B244" s="116" t="s">
        <v>86</v>
      </c>
      <c r="C244" s="86">
        <v>1</v>
      </c>
      <c r="D244" s="87">
        <v>0</v>
      </c>
      <c r="E244" s="88" t="s">
        <v>120</v>
      </c>
      <c r="F244" s="89" t="s">
        <v>642</v>
      </c>
      <c r="G244" s="212">
        <f t="shared" si="3"/>
        <v>897237.5</v>
      </c>
      <c r="H244" s="213">
        <f>H246+H247</f>
        <v>370000</v>
      </c>
      <c r="I244" s="214">
        <f>I246+I247</f>
        <v>527237.5</v>
      </c>
    </row>
    <row r="245" spans="1:9" s="10" customFormat="1" ht="10.5" customHeight="1" x14ac:dyDescent="0.25">
      <c r="A245" s="85"/>
      <c r="B245" s="74"/>
      <c r="C245" s="86"/>
      <c r="D245" s="87"/>
      <c r="E245" s="80" t="s">
        <v>807</v>
      </c>
      <c r="F245" s="89"/>
      <c r="G245" s="226"/>
      <c r="H245" s="106"/>
      <c r="I245" s="123"/>
    </row>
    <row r="246" spans="1:9" x14ac:dyDescent="0.2">
      <c r="A246" s="92">
        <v>2911</v>
      </c>
      <c r="B246" s="119" t="s">
        <v>86</v>
      </c>
      <c r="C246" s="93">
        <v>1</v>
      </c>
      <c r="D246" s="94">
        <v>1</v>
      </c>
      <c r="E246" s="95" t="s">
        <v>643</v>
      </c>
      <c r="F246" s="120" t="s">
        <v>644</v>
      </c>
      <c r="G246" s="210">
        <f t="shared" si="3"/>
        <v>897237.5</v>
      </c>
      <c r="H246" s="210">
        <f>Sheet6!I732</f>
        <v>370000</v>
      </c>
      <c r="I246" s="210">
        <f>Sheet6!J732</f>
        <v>527237.5</v>
      </c>
    </row>
    <row r="247" spans="1:9" ht="15.75" x14ac:dyDescent="0.25">
      <c r="A247" s="85">
        <v>2912</v>
      </c>
      <c r="B247" s="118" t="s">
        <v>86</v>
      </c>
      <c r="C247" s="97">
        <v>1</v>
      </c>
      <c r="D247" s="98">
        <v>2</v>
      </c>
      <c r="E247" s="80" t="s">
        <v>87</v>
      </c>
      <c r="F247" s="105" t="s">
        <v>645</v>
      </c>
      <c r="G247" s="215">
        <f t="shared" si="3"/>
        <v>0</v>
      </c>
      <c r="H247" s="100"/>
      <c r="I247" s="101"/>
    </row>
    <row r="248" spans="1:9" x14ac:dyDescent="0.2">
      <c r="A248" s="85">
        <v>2920</v>
      </c>
      <c r="B248" s="116" t="s">
        <v>86</v>
      </c>
      <c r="C248" s="86">
        <v>2</v>
      </c>
      <c r="D248" s="87">
        <v>0</v>
      </c>
      <c r="E248" s="88" t="s">
        <v>88</v>
      </c>
      <c r="F248" s="89" t="s">
        <v>646</v>
      </c>
      <c r="G248" s="215">
        <f t="shared" si="3"/>
        <v>0</v>
      </c>
      <c r="H248" s="217">
        <f>H250+H251</f>
        <v>0</v>
      </c>
      <c r="I248" s="216">
        <f>I250+I251</f>
        <v>0</v>
      </c>
    </row>
    <row r="249" spans="1:9" s="10" customFormat="1" ht="10.5" customHeight="1" x14ac:dyDescent="0.25">
      <c r="A249" s="85"/>
      <c r="B249" s="74"/>
      <c r="C249" s="86"/>
      <c r="D249" s="87"/>
      <c r="E249" s="80" t="s">
        <v>807</v>
      </c>
      <c r="F249" s="89"/>
      <c r="G249" s="215">
        <f t="shared" si="3"/>
        <v>0</v>
      </c>
      <c r="H249" s="90"/>
      <c r="I249" s="91"/>
    </row>
    <row r="250" spans="1:9" ht="15.75" x14ac:dyDescent="0.25">
      <c r="A250" s="85">
        <v>2921</v>
      </c>
      <c r="B250" s="118" t="s">
        <v>86</v>
      </c>
      <c r="C250" s="97">
        <v>2</v>
      </c>
      <c r="D250" s="98">
        <v>1</v>
      </c>
      <c r="E250" s="80" t="s">
        <v>89</v>
      </c>
      <c r="F250" s="105" t="s">
        <v>647</v>
      </c>
      <c r="G250" s="34">
        <f t="shared" si="3"/>
        <v>0</v>
      </c>
      <c r="H250" s="100"/>
      <c r="I250" s="101"/>
    </row>
    <row r="251" spans="1:9" ht="15.75" x14ac:dyDescent="0.25">
      <c r="A251" s="85">
        <v>2922</v>
      </c>
      <c r="B251" s="118" t="s">
        <v>86</v>
      </c>
      <c r="C251" s="97">
        <v>2</v>
      </c>
      <c r="D251" s="98">
        <v>2</v>
      </c>
      <c r="E251" s="80" t="s">
        <v>90</v>
      </c>
      <c r="F251" s="105" t="s">
        <v>648</v>
      </c>
      <c r="G251" s="34">
        <f t="shared" si="3"/>
        <v>0</v>
      </c>
      <c r="H251" s="100"/>
      <c r="I251" s="101"/>
    </row>
    <row r="252" spans="1:9" ht="36" x14ac:dyDescent="0.2">
      <c r="A252" s="85">
        <v>2930</v>
      </c>
      <c r="B252" s="116" t="s">
        <v>86</v>
      </c>
      <c r="C252" s="86">
        <v>3</v>
      </c>
      <c r="D252" s="87">
        <v>0</v>
      </c>
      <c r="E252" s="88" t="s">
        <v>91</v>
      </c>
      <c r="F252" s="89" t="s">
        <v>649</v>
      </c>
      <c r="G252" s="34">
        <f t="shared" si="3"/>
        <v>0</v>
      </c>
      <c r="H252" s="33">
        <f>H254+H255</f>
        <v>0</v>
      </c>
      <c r="I252" s="35">
        <f>I254+I255</f>
        <v>0</v>
      </c>
    </row>
    <row r="253" spans="1:9" s="10" customFormat="1" ht="10.5" customHeight="1" x14ac:dyDescent="0.25">
      <c r="A253" s="85"/>
      <c r="B253" s="74"/>
      <c r="C253" s="86"/>
      <c r="D253" s="87"/>
      <c r="E253" s="80" t="s">
        <v>807</v>
      </c>
      <c r="F253" s="89"/>
      <c r="G253" s="34">
        <f t="shared" si="3"/>
        <v>0</v>
      </c>
      <c r="H253" s="90"/>
      <c r="I253" s="91"/>
    </row>
    <row r="254" spans="1:9" ht="24" x14ac:dyDescent="0.25">
      <c r="A254" s="85">
        <v>2931</v>
      </c>
      <c r="B254" s="118" t="s">
        <v>86</v>
      </c>
      <c r="C254" s="97">
        <v>3</v>
      </c>
      <c r="D254" s="98">
        <v>1</v>
      </c>
      <c r="E254" s="80" t="s">
        <v>92</v>
      </c>
      <c r="F254" s="105" t="s">
        <v>650</v>
      </c>
      <c r="G254" s="34">
        <f t="shared" si="3"/>
        <v>0</v>
      </c>
      <c r="H254" s="100"/>
      <c r="I254" s="101"/>
    </row>
    <row r="255" spans="1:9" ht="15.75" x14ac:dyDescent="0.25">
      <c r="A255" s="85">
        <v>2932</v>
      </c>
      <c r="B255" s="118" t="s">
        <v>86</v>
      </c>
      <c r="C255" s="97">
        <v>3</v>
      </c>
      <c r="D255" s="98">
        <v>2</v>
      </c>
      <c r="E255" s="80" t="s">
        <v>93</v>
      </c>
      <c r="F255" s="105"/>
      <c r="G255" s="34">
        <f t="shared" si="3"/>
        <v>0</v>
      </c>
      <c r="H255" s="100"/>
      <c r="I255" s="101"/>
    </row>
    <row r="256" spans="1:9" x14ac:dyDescent="0.2">
      <c r="A256" s="85">
        <v>2940</v>
      </c>
      <c r="B256" s="116" t="s">
        <v>86</v>
      </c>
      <c r="C256" s="86">
        <v>4</v>
      </c>
      <c r="D256" s="87">
        <v>0</v>
      </c>
      <c r="E256" s="88" t="s">
        <v>651</v>
      </c>
      <c r="F256" s="89" t="s">
        <v>652</v>
      </c>
      <c r="G256" s="34">
        <f t="shared" si="3"/>
        <v>0</v>
      </c>
      <c r="H256" s="33">
        <f>H258+H259</f>
        <v>0</v>
      </c>
      <c r="I256" s="35">
        <f>I258+I259</f>
        <v>0</v>
      </c>
    </row>
    <row r="257" spans="1:9" s="10" customFormat="1" ht="10.5" customHeight="1" x14ac:dyDescent="0.25">
      <c r="A257" s="85"/>
      <c r="B257" s="74"/>
      <c r="C257" s="86"/>
      <c r="D257" s="87"/>
      <c r="E257" s="80" t="s">
        <v>807</v>
      </c>
      <c r="F257" s="89"/>
      <c r="G257" s="34">
        <f t="shared" si="3"/>
        <v>0</v>
      </c>
      <c r="H257" s="90"/>
      <c r="I257" s="91"/>
    </row>
    <row r="258" spans="1:9" ht="15.75" x14ac:dyDescent="0.25">
      <c r="A258" s="85">
        <v>2941</v>
      </c>
      <c r="B258" s="118" t="s">
        <v>86</v>
      </c>
      <c r="C258" s="97">
        <v>4</v>
      </c>
      <c r="D258" s="98">
        <v>1</v>
      </c>
      <c r="E258" s="80" t="s">
        <v>94</v>
      </c>
      <c r="F258" s="105" t="s">
        <v>653</v>
      </c>
      <c r="G258" s="34">
        <f t="shared" si="3"/>
        <v>0</v>
      </c>
      <c r="H258" s="100"/>
      <c r="I258" s="101"/>
    </row>
    <row r="259" spans="1:9" ht="15.75" x14ac:dyDescent="0.25">
      <c r="A259" s="85">
        <v>2942</v>
      </c>
      <c r="B259" s="118" t="s">
        <v>86</v>
      </c>
      <c r="C259" s="97">
        <v>4</v>
      </c>
      <c r="D259" s="98">
        <v>2</v>
      </c>
      <c r="E259" s="80" t="s">
        <v>95</v>
      </c>
      <c r="F259" s="105" t="s">
        <v>654</v>
      </c>
      <c r="G259" s="34">
        <f t="shared" si="3"/>
        <v>0</v>
      </c>
      <c r="H259" s="100"/>
      <c r="I259" s="101"/>
    </row>
    <row r="260" spans="1:9" ht="24" x14ac:dyDescent="0.2">
      <c r="A260" s="85">
        <v>2950</v>
      </c>
      <c r="B260" s="116" t="s">
        <v>86</v>
      </c>
      <c r="C260" s="86">
        <v>5</v>
      </c>
      <c r="D260" s="87">
        <v>0</v>
      </c>
      <c r="E260" s="88" t="s">
        <v>655</v>
      </c>
      <c r="F260" s="89" t="s">
        <v>656</v>
      </c>
      <c r="G260" s="212">
        <f t="shared" si="3"/>
        <v>0</v>
      </c>
      <c r="H260" s="213">
        <f>H262+H263</f>
        <v>0</v>
      </c>
      <c r="I260" s="214">
        <f>I262+I263</f>
        <v>0</v>
      </c>
    </row>
    <row r="261" spans="1:9" s="10" customFormat="1" ht="10.5" customHeight="1" x14ac:dyDescent="0.25">
      <c r="A261" s="85"/>
      <c r="B261" s="74"/>
      <c r="C261" s="86"/>
      <c r="D261" s="87"/>
      <c r="E261" s="80" t="s">
        <v>807</v>
      </c>
      <c r="F261" s="89"/>
      <c r="G261" s="212">
        <f t="shared" si="3"/>
        <v>0</v>
      </c>
      <c r="H261" s="106"/>
      <c r="I261" s="123"/>
    </row>
    <row r="262" spans="1:9" x14ac:dyDescent="0.2">
      <c r="A262" s="85">
        <v>2951</v>
      </c>
      <c r="B262" s="118" t="s">
        <v>86</v>
      </c>
      <c r="C262" s="97">
        <v>5</v>
      </c>
      <c r="D262" s="98">
        <v>1</v>
      </c>
      <c r="E262" s="80" t="s">
        <v>96</v>
      </c>
      <c r="F262" s="89"/>
      <c r="G262" s="212">
        <f>H262+I262</f>
        <v>0</v>
      </c>
      <c r="H262" s="212"/>
      <c r="I262" s="212"/>
    </row>
    <row r="263" spans="1:9" ht="15.75" x14ac:dyDescent="0.25">
      <c r="A263" s="85">
        <v>2952</v>
      </c>
      <c r="B263" s="118" t="s">
        <v>86</v>
      </c>
      <c r="C263" s="97">
        <v>5</v>
      </c>
      <c r="D263" s="98">
        <v>2</v>
      </c>
      <c r="E263" s="80" t="s">
        <v>97</v>
      </c>
      <c r="F263" s="105" t="s">
        <v>657</v>
      </c>
      <c r="G263" s="215">
        <f t="shared" si="3"/>
        <v>0</v>
      </c>
      <c r="H263" s="100"/>
      <c r="I263" s="101"/>
    </row>
    <row r="264" spans="1:9" ht="24" x14ac:dyDescent="0.2">
      <c r="A264" s="85">
        <v>2960</v>
      </c>
      <c r="B264" s="116" t="s">
        <v>86</v>
      </c>
      <c r="C264" s="86">
        <v>6</v>
      </c>
      <c r="D264" s="87">
        <v>0</v>
      </c>
      <c r="E264" s="88" t="s">
        <v>658</v>
      </c>
      <c r="F264" s="89" t="s">
        <v>659</v>
      </c>
      <c r="G264" s="215">
        <f t="shared" si="3"/>
        <v>0</v>
      </c>
      <c r="H264" s="217">
        <f>H266</f>
        <v>0</v>
      </c>
      <c r="I264" s="216">
        <f>I266</f>
        <v>0</v>
      </c>
    </row>
    <row r="265" spans="1:9" s="10" customFormat="1" ht="10.5" customHeight="1" x14ac:dyDescent="0.25">
      <c r="A265" s="85"/>
      <c r="B265" s="74"/>
      <c r="C265" s="86"/>
      <c r="D265" s="87"/>
      <c r="E265" s="80" t="s">
        <v>807</v>
      </c>
      <c r="F265" s="89"/>
      <c r="G265" s="215">
        <f t="shared" si="3"/>
        <v>0</v>
      </c>
      <c r="H265" s="90"/>
      <c r="I265" s="91"/>
    </row>
    <row r="266" spans="1:9" ht="15.75" x14ac:dyDescent="0.25">
      <c r="A266" s="85">
        <v>2961</v>
      </c>
      <c r="B266" s="118" t="s">
        <v>86</v>
      </c>
      <c r="C266" s="97">
        <v>6</v>
      </c>
      <c r="D266" s="98">
        <v>1</v>
      </c>
      <c r="E266" s="80" t="s">
        <v>658</v>
      </c>
      <c r="F266" s="105" t="s">
        <v>660</v>
      </c>
      <c r="G266" s="215">
        <f t="shared" si="3"/>
        <v>0</v>
      </c>
      <c r="H266" s="100"/>
      <c r="I266" s="101"/>
    </row>
    <row r="267" spans="1:9" ht="24" x14ac:dyDescent="0.2">
      <c r="A267" s="85">
        <v>2970</v>
      </c>
      <c r="B267" s="116" t="s">
        <v>86</v>
      </c>
      <c r="C267" s="86">
        <v>7</v>
      </c>
      <c r="D267" s="87">
        <v>0</v>
      </c>
      <c r="E267" s="88" t="s">
        <v>661</v>
      </c>
      <c r="F267" s="89" t="s">
        <v>662</v>
      </c>
      <c r="G267" s="215">
        <f t="shared" si="3"/>
        <v>0</v>
      </c>
      <c r="H267" s="217">
        <f>H269</f>
        <v>0</v>
      </c>
      <c r="I267" s="216">
        <f>I269</f>
        <v>0</v>
      </c>
    </row>
    <row r="268" spans="1:9" s="10" customFormat="1" ht="10.5" customHeight="1" x14ac:dyDescent="0.25">
      <c r="A268" s="85"/>
      <c r="B268" s="74"/>
      <c r="C268" s="86"/>
      <c r="D268" s="87"/>
      <c r="E268" s="80" t="s">
        <v>807</v>
      </c>
      <c r="F268" s="89"/>
      <c r="G268" s="215">
        <f t="shared" si="3"/>
        <v>0</v>
      </c>
      <c r="H268" s="90"/>
      <c r="I268" s="91"/>
    </row>
    <row r="269" spans="1:9" ht="24" x14ac:dyDescent="0.25">
      <c r="A269" s="85">
        <v>2971</v>
      </c>
      <c r="B269" s="118" t="s">
        <v>86</v>
      </c>
      <c r="C269" s="97">
        <v>7</v>
      </c>
      <c r="D269" s="98">
        <v>1</v>
      </c>
      <c r="E269" s="80" t="s">
        <v>661</v>
      </c>
      <c r="F269" s="105" t="s">
        <v>662</v>
      </c>
      <c r="G269" s="215">
        <f t="shared" ref="G269:G304" si="4">H269+I269</f>
        <v>0</v>
      </c>
      <c r="H269" s="100"/>
      <c r="I269" s="101"/>
    </row>
    <row r="270" spans="1:9" x14ac:dyDescent="0.2">
      <c r="A270" s="85">
        <v>2980</v>
      </c>
      <c r="B270" s="116" t="s">
        <v>86</v>
      </c>
      <c r="C270" s="86">
        <v>8</v>
      </c>
      <c r="D270" s="87">
        <v>0</v>
      </c>
      <c r="E270" s="88" t="s">
        <v>663</v>
      </c>
      <c r="F270" s="89" t="s">
        <v>664</v>
      </c>
      <c r="G270" s="212">
        <f t="shared" si="4"/>
        <v>70000</v>
      </c>
      <c r="H270" s="213">
        <f>H272</f>
        <v>70000</v>
      </c>
      <c r="I270" s="214">
        <f>I272</f>
        <v>0</v>
      </c>
    </row>
    <row r="271" spans="1:9" s="10" customFormat="1" ht="10.5" customHeight="1" x14ac:dyDescent="0.25">
      <c r="A271" s="85"/>
      <c r="B271" s="74"/>
      <c r="C271" s="86"/>
      <c r="D271" s="87"/>
      <c r="E271" s="80" t="s">
        <v>807</v>
      </c>
      <c r="F271" s="89"/>
      <c r="G271" s="226">
        <f t="shared" si="4"/>
        <v>0</v>
      </c>
      <c r="H271" s="106"/>
      <c r="I271" s="123"/>
    </row>
    <row r="272" spans="1:9" x14ac:dyDescent="0.2">
      <c r="A272" s="85">
        <v>2981</v>
      </c>
      <c r="B272" s="118" t="s">
        <v>86</v>
      </c>
      <c r="C272" s="97">
        <v>8</v>
      </c>
      <c r="D272" s="98">
        <v>1</v>
      </c>
      <c r="E272" s="80" t="s">
        <v>663</v>
      </c>
      <c r="F272" s="105" t="s">
        <v>665</v>
      </c>
      <c r="G272" s="212">
        <f t="shared" si="4"/>
        <v>70000</v>
      </c>
      <c r="H272" s="212">
        <f>SUM(Sheet6!I790)</f>
        <v>70000</v>
      </c>
      <c r="I272" s="212">
        <f>SUM(Sheet6!J790)</f>
        <v>0</v>
      </c>
    </row>
    <row r="273" spans="1:9" s="30" customFormat="1" ht="42" customHeight="1" x14ac:dyDescent="0.2">
      <c r="A273" s="111">
        <v>3000</v>
      </c>
      <c r="B273" s="116" t="s">
        <v>99</v>
      </c>
      <c r="C273" s="86">
        <v>0</v>
      </c>
      <c r="D273" s="87">
        <v>0</v>
      </c>
      <c r="E273" s="117" t="s">
        <v>875</v>
      </c>
      <c r="F273" s="112" t="s">
        <v>666</v>
      </c>
      <c r="G273" s="212">
        <f t="shared" si="4"/>
        <v>30000</v>
      </c>
      <c r="H273" s="213">
        <f>H275+H279+H282+H285+H288+H291+H294+H297+H301</f>
        <v>30000</v>
      </c>
      <c r="I273" s="216">
        <f>I275+I279+I282+I285+I288+I291+I294+I297+I301</f>
        <v>0</v>
      </c>
    </row>
    <row r="274" spans="1:9" ht="11.25" customHeight="1" x14ac:dyDescent="0.25">
      <c r="A274" s="79"/>
      <c r="B274" s="74"/>
      <c r="C274" s="75"/>
      <c r="D274" s="76"/>
      <c r="E274" s="80" t="s">
        <v>806</v>
      </c>
      <c r="F274" s="81"/>
      <c r="G274" s="212"/>
      <c r="H274" s="83"/>
      <c r="I274" s="114"/>
    </row>
    <row r="275" spans="1:9" x14ac:dyDescent="0.2">
      <c r="A275" s="85">
        <v>3010</v>
      </c>
      <c r="B275" s="116" t="s">
        <v>99</v>
      </c>
      <c r="C275" s="86">
        <v>1</v>
      </c>
      <c r="D275" s="87">
        <v>0</v>
      </c>
      <c r="E275" s="88" t="s">
        <v>98</v>
      </c>
      <c r="F275" s="89" t="s">
        <v>667</v>
      </c>
      <c r="G275" s="212">
        <f t="shared" si="4"/>
        <v>0</v>
      </c>
      <c r="H275" s="213">
        <f>H277+H278</f>
        <v>0</v>
      </c>
      <c r="I275" s="216">
        <f>I277+I278</f>
        <v>0</v>
      </c>
    </row>
    <row r="276" spans="1:9" s="10" customFormat="1" ht="10.5" customHeight="1" x14ac:dyDescent="0.25">
      <c r="A276" s="85"/>
      <c r="B276" s="74"/>
      <c r="C276" s="86"/>
      <c r="D276" s="87"/>
      <c r="E276" s="80" t="s">
        <v>807</v>
      </c>
      <c r="F276" s="89"/>
      <c r="G276" s="212"/>
      <c r="H276" s="106"/>
      <c r="I276" s="91"/>
    </row>
    <row r="277" spans="1:9" ht="15.75" x14ac:dyDescent="0.25">
      <c r="A277" s="85">
        <v>3011</v>
      </c>
      <c r="B277" s="118" t="s">
        <v>99</v>
      </c>
      <c r="C277" s="97">
        <v>1</v>
      </c>
      <c r="D277" s="98">
        <v>1</v>
      </c>
      <c r="E277" s="80" t="s">
        <v>668</v>
      </c>
      <c r="F277" s="105" t="s">
        <v>669</v>
      </c>
      <c r="G277" s="215">
        <f t="shared" si="4"/>
        <v>0</v>
      </c>
      <c r="H277" s="100"/>
      <c r="I277" s="101"/>
    </row>
    <row r="278" spans="1:9" ht="15.75" x14ac:dyDescent="0.25">
      <c r="A278" s="85">
        <v>3012</v>
      </c>
      <c r="B278" s="118" t="s">
        <v>99</v>
      </c>
      <c r="C278" s="97">
        <v>1</v>
      </c>
      <c r="D278" s="98">
        <v>2</v>
      </c>
      <c r="E278" s="80" t="s">
        <v>670</v>
      </c>
      <c r="F278" s="105" t="s">
        <v>671</v>
      </c>
      <c r="G278" s="212">
        <f t="shared" si="4"/>
        <v>0</v>
      </c>
      <c r="H278" s="212">
        <f>Sheet6!I838</f>
        <v>0</v>
      </c>
      <c r="I278" s="101"/>
    </row>
    <row r="279" spans="1:9" x14ac:dyDescent="0.2">
      <c r="A279" s="85">
        <v>3020</v>
      </c>
      <c r="B279" s="116" t="s">
        <v>99</v>
      </c>
      <c r="C279" s="86">
        <v>2</v>
      </c>
      <c r="D279" s="87">
        <v>0</v>
      </c>
      <c r="E279" s="88" t="s">
        <v>672</v>
      </c>
      <c r="F279" s="89" t="s">
        <v>673</v>
      </c>
      <c r="G279" s="34">
        <f t="shared" si="4"/>
        <v>0</v>
      </c>
      <c r="H279" s="33">
        <f>H281</f>
        <v>0</v>
      </c>
      <c r="I279" s="35">
        <f>I281</f>
        <v>0</v>
      </c>
    </row>
    <row r="280" spans="1:9" s="10" customFormat="1" ht="10.5" customHeight="1" x14ac:dyDescent="0.25">
      <c r="A280" s="85"/>
      <c r="B280" s="74"/>
      <c r="C280" s="86"/>
      <c r="D280" s="87"/>
      <c r="E280" s="80" t="s">
        <v>807</v>
      </c>
      <c r="F280" s="89"/>
      <c r="G280" s="34">
        <f t="shared" si="4"/>
        <v>0</v>
      </c>
      <c r="H280" s="90"/>
      <c r="I280" s="91"/>
    </row>
    <row r="281" spans="1:9" ht="15.75" x14ac:dyDescent="0.25">
      <c r="A281" s="85">
        <v>3021</v>
      </c>
      <c r="B281" s="118" t="s">
        <v>99</v>
      </c>
      <c r="C281" s="97">
        <v>2</v>
      </c>
      <c r="D281" s="98">
        <v>1</v>
      </c>
      <c r="E281" s="80" t="s">
        <v>672</v>
      </c>
      <c r="F281" s="105" t="s">
        <v>674</v>
      </c>
      <c r="G281" s="34">
        <f t="shared" si="4"/>
        <v>0</v>
      </c>
      <c r="H281" s="100"/>
      <c r="I281" s="101"/>
    </row>
    <row r="282" spans="1:9" x14ac:dyDescent="0.2">
      <c r="A282" s="85">
        <v>3030</v>
      </c>
      <c r="B282" s="116" t="s">
        <v>99</v>
      </c>
      <c r="C282" s="86">
        <v>3</v>
      </c>
      <c r="D282" s="87">
        <v>0</v>
      </c>
      <c r="E282" s="88" t="s">
        <v>675</v>
      </c>
      <c r="F282" s="89" t="s">
        <v>676</v>
      </c>
      <c r="G282" s="34">
        <f t="shared" si="4"/>
        <v>0</v>
      </c>
      <c r="H282" s="33">
        <f>H284</f>
        <v>0</v>
      </c>
      <c r="I282" s="35">
        <f>I284</f>
        <v>0</v>
      </c>
    </row>
    <row r="283" spans="1:9" s="10" customFormat="1" ht="15.75" x14ac:dyDescent="0.25">
      <c r="A283" s="85"/>
      <c r="B283" s="74"/>
      <c r="C283" s="86"/>
      <c r="D283" s="87"/>
      <c r="E283" s="80" t="s">
        <v>807</v>
      </c>
      <c r="F283" s="89"/>
      <c r="G283" s="34">
        <f t="shared" si="4"/>
        <v>0</v>
      </c>
      <c r="H283" s="90"/>
      <c r="I283" s="91"/>
    </row>
    <row r="284" spans="1:9" s="10" customFormat="1" ht="15.75" x14ac:dyDescent="0.25">
      <c r="A284" s="85">
        <v>3031</v>
      </c>
      <c r="B284" s="118" t="s">
        <v>99</v>
      </c>
      <c r="C284" s="97">
        <v>3</v>
      </c>
      <c r="D284" s="98" t="s">
        <v>2</v>
      </c>
      <c r="E284" s="80" t="s">
        <v>675</v>
      </c>
      <c r="F284" s="89"/>
      <c r="G284" s="34">
        <f t="shared" si="4"/>
        <v>0</v>
      </c>
      <c r="H284" s="90"/>
      <c r="I284" s="91"/>
    </row>
    <row r="285" spans="1:9" x14ac:dyDescent="0.2">
      <c r="A285" s="85">
        <v>3040</v>
      </c>
      <c r="B285" s="116" t="s">
        <v>99</v>
      </c>
      <c r="C285" s="86">
        <v>4</v>
      </c>
      <c r="D285" s="87">
        <v>0</v>
      </c>
      <c r="E285" s="88" t="s">
        <v>677</v>
      </c>
      <c r="F285" s="89" t="s">
        <v>678</v>
      </c>
      <c r="G285" s="34">
        <f t="shared" si="4"/>
        <v>0</v>
      </c>
      <c r="H285" s="33">
        <f>H287</f>
        <v>0</v>
      </c>
      <c r="I285" s="35">
        <f>I287</f>
        <v>0</v>
      </c>
    </row>
    <row r="286" spans="1:9" s="10" customFormat="1" ht="10.5" customHeight="1" x14ac:dyDescent="0.25">
      <c r="A286" s="85"/>
      <c r="B286" s="74"/>
      <c r="C286" s="86"/>
      <c r="D286" s="87"/>
      <c r="E286" s="80" t="s">
        <v>807</v>
      </c>
      <c r="F286" s="89"/>
      <c r="G286" s="34">
        <f t="shared" si="4"/>
        <v>0</v>
      </c>
      <c r="H286" s="90"/>
      <c r="I286" s="91"/>
    </row>
    <row r="287" spans="1:9" ht="15.75" x14ac:dyDescent="0.25">
      <c r="A287" s="85">
        <v>3041</v>
      </c>
      <c r="B287" s="118" t="s">
        <v>99</v>
      </c>
      <c r="C287" s="97">
        <v>4</v>
      </c>
      <c r="D287" s="98">
        <v>1</v>
      </c>
      <c r="E287" s="80" t="s">
        <v>677</v>
      </c>
      <c r="F287" s="105" t="s">
        <v>679</v>
      </c>
      <c r="G287" s="34">
        <f t="shared" si="4"/>
        <v>0</v>
      </c>
      <c r="H287" s="100"/>
      <c r="I287" s="101"/>
    </row>
    <row r="288" spans="1:9" x14ac:dyDescent="0.2">
      <c r="A288" s="85">
        <v>3050</v>
      </c>
      <c r="B288" s="116" t="s">
        <v>99</v>
      </c>
      <c r="C288" s="86">
        <v>5</v>
      </c>
      <c r="D288" s="87">
        <v>0</v>
      </c>
      <c r="E288" s="88" t="s">
        <v>680</v>
      </c>
      <c r="F288" s="89" t="s">
        <v>681</v>
      </c>
      <c r="G288" s="34">
        <f t="shared" si="4"/>
        <v>0</v>
      </c>
      <c r="H288" s="33">
        <f>H290</f>
        <v>0</v>
      </c>
      <c r="I288" s="35">
        <f>I290</f>
        <v>0</v>
      </c>
    </row>
    <row r="289" spans="1:9" s="10" customFormat="1" ht="10.5" customHeight="1" x14ac:dyDescent="0.25">
      <c r="A289" s="85"/>
      <c r="B289" s="74"/>
      <c r="C289" s="86"/>
      <c r="D289" s="87"/>
      <c r="E289" s="80" t="s">
        <v>807</v>
      </c>
      <c r="F289" s="89"/>
      <c r="G289" s="34">
        <f t="shared" si="4"/>
        <v>0</v>
      </c>
      <c r="H289" s="90"/>
      <c r="I289" s="91"/>
    </row>
    <row r="290" spans="1:9" ht="15.75" x14ac:dyDescent="0.25">
      <c r="A290" s="85">
        <v>3051</v>
      </c>
      <c r="B290" s="118" t="s">
        <v>99</v>
      </c>
      <c r="C290" s="97">
        <v>5</v>
      </c>
      <c r="D290" s="98">
        <v>1</v>
      </c>
      <c r="E290" s="80" t="s">
        <v>680</v>
      </c>
      <c r="F290" s="105" t="s">
        <v>681</v>
      </c>
      <c r="G290" s="34">
        <f t="shared" si="4"/>
        <v>0</v>
      </c>
      <c r="H290" s="100"/>
      <c r="I290" s="101"/>
    </row>
    <row r="291" spans="1:9" ht="14.25" customHeight="1" x14ac:dyDescent="0.2">
      <c r="A291" s="85">
        <v>3060</v>
      </c>
      <c r="B291" s="116" t="s">
        <v>99</v>
      </c>
      <c r="C291" s="86">
        <v>6</v>
      </c>
      <c r="D291" s="87">
        <v>0</v>
      </c>
      <c r="E291" s="88" t="s">
        <v>682</v>
      </c>
      <c r="F291" s="89" t="s">
        <v>683</v>
      </c>
      <c r="G291" s="34">
        <f t="shared" si="4"/>
        <v>0</v>
      </c>
      <c r="H291" s="33">
        <f>H293</f>
        <v>0</v>
      </c>
      <c r="I291" s="35">
        <f>I293</f>
        <v>0</v>
      </c>
    </row>
    <row r="292" spans="1:9" s="10" customFormat="1" ht="10.5" customHeight="1" x14ac:dyDescent="0.25">
      <c r="A292" s="85"/>
      <c r="B292" s="74"/>
      <c r="C292" s="86"/>
      <c r="D292" s="87"/>
      <c r="E292" s="80" t="s">
        <v>807</v>
      </c>
      <c r="F292" s="89"/>
      <c r="G292" s="34">
        <f t="shared" si="4"/>
        <v>0</v>
      </c>
      <c r="H292" s="90"/>
      <c r="I292" s="91"/>
    </row>
    <row r="293" spans="1:9" ht="12" customHeight="1" x14ac:dyDescent="0.25">
      <c r="A293" s="85">
        <v>3061</v>
      </c>
      <c r="B293" s="118" t="s">
        <v>99</v>
      </c>
      <c r="C293" s="97">
        <v>6</v>
      </c>
      <c r="D293" s="98">
        <v>1</v>
      </c>
      <c r="E293" s="80" t="s">
        <v>682</v>
      </c>
      <c r="F293" s="105" t="s">
        <v>683</v>
      </c>
      <c r="G293" s="34">
        <f t="shared" si="4"/>
        <v>0</v>
      </c>
      <c r="H293" s="100"/>
      <c r="I293" s="101"/>
    </row>
    <row r="294" spans="1:9" ht="28.5" x14ac:dyDescent="0.2">
      <c r="A294" s="85">
        <v>3070</v>
      </c>
      <c r="B294" s="116" t="s">
        <v>99</v>
      </c>
      <c r="C294" s="86">
        <v>7</v>
      </c>
      <c r="D294" s="87">
        <v>0</v>
      </c>
      <c r="E294" s="88" t="s">
        <v>684</v>
      </c>
      <c r="F294" s="89" t="s">
        <v>685</v>
      </c>
      <c r="G294" s="212">
        <f t="shared" si="4"/>
        <v>30000</v>
      </c>
      <c r="H294" s="213">
        <f>H296</f>
        <v>30000</v>
      </c>
      <c r="I294" s="216">
        <f>I296</f>
        <v>0</v>
      </c>
    </row>
    <row r="295" spans="1:9" s="10" customFormat="1" ht="10.5" customHeight="1" x14ac:dyDescent="0.25">
      <c r="A295" s="85"/>
      <c r="B295" s="74"/>
      <c r="C295" s="86"/>
      <c r="D295" s="87"/>
      <c r="E295" s="80" t="s">
        <v>807</v>
      </c>
      <c r="F295" s="89"/>
      <c r="G295" s="215">
        <f t="shared" si="4"/>
        <v>0</v>
      </c>
      <c r="H295" s="90"/>
      <c r="I295" s="91"/>
    </row>
    <row r="296" spans="1:9" ht="24" x14ac:dyDescent="0.25">
      <c r="A296" s="85">
        <v>3071</v>
      </c>
      <c r="B296" s="118" t="s">
        <v>99</v>
      </c>
      <c r="C296" s="97">
        <v>7</v>
      </c>
      <c r="D296" s="98">
        <v>1</v>
      </c>
      <c r="E296" s="80" t="s">
        <v>684</v>
      </c>
      <c r="F296" s="105" t="s">
        <v>687</v>
      </c>
      <c r="G296" s="212">
        <f t="shared" si="4"/>
        <v>30000</v>
      </c>
      <c r="H296" s="212">
        <f>Sheet6!I882</f>
        <v>30000</v>
      </c>
      <c r="I296" s="101"/>
    </row>
    <row r="297" spans="1:9" ht="36" x14ac:dyDescent="0.2">
      <c r="A297" s="85">
        <v>3080</v>
      </c>
      <c r="B297" s="116" t="s">
        <v>99</v>
      </c>
      <c r="C297" s="86">
        <v>8</v>
      </c>
      <c r="D297" s="87">
        <v>0</v>
      </c>
      <c r="E297" s="88" t="s">
        <v>688</v>
      </c>
      <c r="F297" s="89" t="s">
        <v>689</v>
      </c>
      <c r="G297" s="215">
        <f t="shared" si="4"/>
        <v>0</v>
      </c>
      <c r="H297" s="217">
        <f>H299</f>
        <v>0</v>
      </c>
      <c r="I297" s="216">
        <f>I299</f>
        <v>0</v>
      </c>
    </row>
    <row r="298" spans="1:9" s="10" customFormat="1" ht="10.5" customHeight="1" x14ac:dyDescent="0.25">
      <c r="A298" s="85"/>
      <c r="B298" s="74"/>
      <c r="C298" s="86"/>
      <c r="D298" s="87"/>
      <c r="E298" s="80" t="s">
        <v>807</v>
      </c>
      <c r="F298" s="89"/>
      <c r="G298" s="215">
        <f t="shared" si="4"/>
        <v>0</v>
      </c>
      <c r="H298" s="90"/>
      <c r="I298" s="91"/>
    </row>
    <row r="299" spans="1:9" ht="24" x14ac:dyDescent="0.25">
      <c r="A299" s="85">
        <v>3081</v>
      </c>
      <c r="B299" s="118" t="s">
        <v>99</v>
      </c>
      <c r="C299" s="97">
        <v>8</v>
      </c>
      <c r="D299" s="98">
        <v>1</v>
      </c>
      <c r="E299" s="80" t="s">
        <v>688</v>
      </c>
      <c r="F299" s="105" t="s">
        <v>690</v>
      </c>
      <c r="G299" s="215">
        <f t="shared" si="4"/>
        <v>0</v>
      </c>
      <c r="H299" s="100"/>
      <c r="I299" s="101"/>
    </row>
    <row r="300" spans="1:9" s="10" customFormat="1" ht="10.5" customHeight="1" x14ac:dyDescent="0.25">
      <c r="A300" s="85"/>
      <c r="B300" s="74"/>
      <c r="C300" s="86"/>
      <c r="D300" s="87"/>
      <c r="E300" s="80" t="s">
        <v>807</v>
      </c>
      <c r="F300" s="89"/>
      <c r="G300" s="215">
        <f t="shared" si="4"/>
        <v>0</v>
      </c>
      <c r="H300" s="90"/>
      <c r="I300" s="91"/>
    </row>
    <row r="301" spans="1:9" ht="23.25" customHeight="1" x14ac:dyDescent="0.2">
      <c r="A301" s="85">
        <v>3090</v>
      </c>
      <c r="B301" s="116" t="s">
        <v>99</v>
      </c>
      <c r="C301" s="86">
        <v>9</v>
      </c>
      <c r="D301" s="87">
        <v>0</v>
      </c>
      <c r="E301" s="88" t="s">
        <v>691</v>
      </c>
      <c r="F301" s="89" t="s">
        <v>692</v>
      </c>
      <c r="G301" s="212">
        <f t="shared" si="4"/>
        <v>0</v>
      </c>
      <c r="H301" s="213">
        <f>H303+H304</f>
        <v>0</v>
      </c>
      <c r="I301" s="216">
        <f>I303+I304</f>
        <v>0</v>
      </c>
    </row>
    <row r="302" spans="1:9" s="10" customFormat="1" ht="10.5" customHeight="1" x14ac:dyDescent="0.25">
      <c r="A302" s="85"/>
      <c r="B302" s="74"/>
      <c r="C302" s="86"/>
      <c r="D302" s="87"/>
      <c r="E302" s="80" t="s">
        <v>807</v>
      </c>
      <c r="F302" s="89"/>
      <c r="G302" s="215">
        <f t="shared" si="4"/>
        <v>0</v>
      </c>
      <c r="H302" s="90"/>
      <c r="I302" s="91"/>
    </row>
    <row r="303" spans="1:9" ht="17.25" customHeight="1" x14ac:dyDescent="0.25">
      <c r="A303" s="129">
        <v>3091</v>
      </c>
      <c r="B303" s="118" t="s">
        <v>99</v>
      </c>
      <c r="C303" s="130">
        <v>9</v>
      </c>
      <c r="D303" s="131">
        <v>1</v>
      </c>
      <c r="E303" s="132" t="s">
        <v>691</v>
      </c>
      <c r="F303" s="133" t="s">
        <v>693</v>
      </c>
      <c r="G303" s="215">
        <f t="shared" si="4"/>
        <v>0</v>
      </c>
      <c r="H303" s="134"/>
      <c r="I303" s="135"/>
    </row>
    <row r="304" spans="1:9" ht="25.5" customHeight="1" x14ac:dyDescent="0.2">
      <c r="A304" s="129">
        <v>3092</v>
      </c>
      <c r="B304" s="118" t="s">
        <v>99</v>
      </c>
      <c r="C304" s="130">
        <v>9</v>
      </c>
      <c r="D304" s="131">
        <v>2</v>
      </c>
      <c r="E304" s="132" t="s">
        <v>121</v>
      </c>
      <c r="F304" s="133"/>
      <c r="G304" s="212">
        <f t="shared" si="4"/>
        <v>0</v>
      </c>
      <c r="H304" s="212"/>
      <c r="I304" s="215">
        <f>Sheet6!J888</f>
        <v>0</v>
      </c>
    </row>
    <row r="305" spans="1:9" s="30" customFormat="1" ht="32.25" customHeight="1" x14ac:dyDescent="0.2">
      <c r="A305" s="136">
        <v>3100</v>
      </c>
      <c r="B305" s="86" t="s">
        <v>100</v>
      </c>
      <c r="C305" s="86">
        <v>0</v>
      </c>
      <c r="D305" s="87">
        <v>0</v>
      </c>
      <c r="E305" s="137" t="s">
        <v>876</v>
      </c>
      <c r="F305" s="138"/>
      <c r="G305" s="227">
        <f>H305+I305-Sheet1!F141</f>
        <v>0</v>
      </c>
      <c r="H305" s="227">
        <f>H307</f>
        <v>660000</v>
      </c>
      <c r="I305" s="228">
        <f>I307</f>
        <v>0</v>
      </c>
    </row>
    <row r="306" spans="1:9" ht="11.25" customHeight="1" x14ac:dyDescent="0.25">
      <c r="A306" s="129"/>
      <c r="B306" s="74"/>
      <c r="C306" s="75"/>
      <c r="D306" s="76"/>
      <c r="E306" s="80" t="s">
        <v>806</v>
      </c>
      <c r="F306" s="81"/>
      <c r="G306" s="226"/>
      <c r="H306" s="113"/>
      <c r="I306" s="114"/>
    </row>
    <row r="307" spans="1:9" ht="24" x14ac:dyDescent="0.2">
      <c r="A307" s="129">
        <v>3110</v>
      </c>
      <c r="B307" s="139" t="s">
        <v>100</v>
      </c>
      <c r="C307" s="139">
        <v>1</v>
      </c>
      <c r="D307" s="140">
        <v>0</v>
      </c>
      <c r="E307" s="127" t="s">
        <v>736</v>
      </c>
      <c r="F307" s="105"/>
      <c r="G307" s="227">
        <f>H307+I307-Sheet1!F141</f>
        <v>0</v>
      </c>
      <c r="H307" s="227">
        <f>H309</f>
        <v>660000</v>
      </c>
      <c r="I307" s="228">
        <f>I309</f>
        <v>0</v>
      </c>
    </row>
    <row r="308" spans="1:9" s="10" customFormat="1" ht="10.5" customHeight="1" x14ac:dyDescent="0.25">
      <c r="A308" s="129"/>
      <c r="B308" s="74"/>
      <c r="C308" s="86"/>
      <c r="D308" s="87"/>
      <c r="E308" s="80" t="s">
        <v>807</v>
      </c>
      <c r="F308" s="89"/>
      <c r="G308" s="226"/>
      <c r="H308" s="90"/>
      <c r="I308" s="91"/>
    </row>
    <row r="309" spans="1:9" ht="15.75" thickBot="1" x14ac:dyDescent="0.25">
      <c r="A309" s="141">
        <v>3112</v>
      </c>
      <c r="B309" s="142" t="s">
        <v>100</v>
      </c>
      <c r="C309" s="142">
        <v>1</v>
      </c>
      <c r="D309" s="143">
        <v>2</v>
      </c>
      <c r="E309" s="144" t="s">
        <v>737</v>
      </c>
      <c r="F309" s="145"/>
      <c r="G309" s="227">
        <f>H309+I309-Sheet1!F141</f>
        <v>0</v>
      </c>
      <c r="H309" s="227">
        <f>Sheet1!F141</f>
        <v>660000</v>
      </c>
      <c r="I309" s="227"/>
    </row>
    <row r="310" spans="1:9" x14ac:dyDescent="0.2">
      <c r="B310" s="12"/>
      <c r="C310" s="13"/>
      <c r="D310" s="14"/>
    </row>
    <row r="311" spans="1:9" x14ac:dyDescent="0.2">
      <c r="B311" s="15"/>
      <c r="C311" s="13"/>
      <c r="D311" s="14"/>
    </row>
    <row r="312" spans="1:9" x14ac:dyDescent="0.2">
      <c r="B312" s="15"/>
      <c r="C312" s="13"/>
      <c r="D312" s="14"/>
      <c r="E312" s="6"/>
    </row>
    <row r="313" spans="1:9" x14ac:dyDescent="0.2">
      <c r="B313" s="15"/>
      <c r="C313" s="16"/>
      <c r="D313" s="17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1" right="1" top="0.75" bottom="0.75" header="0.3" footer="0.3"/>
  <pageSetup paperSize="9" scale="76" firstPageNumber="7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631"/>
  <sheetViews>
    <sheetView workbookViewId="0">
      <selection activeCell="I4" sqref="I4"/>
    </sheetView>
  </sheetViews>
  <sheetFormatPr defaultRowHeight="15" customHeight="1" outlineLevelRow="1" x14ac:dyDescent="0.2"/>
  <cols>
    <col min="1" max="1" width="9.140625" style="18"/>
    <col min="2" max="2" width="5.85546875" style="18" customWidth="1"/>
    <col min="3" max="3" width="49.5703125" style="18" customWidth="1"/>
    <col min="4" max="4" width="6.28515625" style="18" customWidth="1"/>
    <col min="5" max="5" width="14.85546875" style="18" customWidth="1"/>
    <col min="6" max="6" width="12.28515625" style="18" customWidth="1"/>
    <col min="7" max="7" width="12" style="18" customWidth="1"/>
    <col min="8" max="8" width="14.140625" style="18" customWidth="1"/>
    <col min="9" max="16384" width="9.140625" style="18"/>
  </cols>
  <sheetData>
    <row r="1" spans="2:8" s="344" customFormat="1" ht="26.25" customHeight="1" x14ac:dyDescent="0.2">
      <c r="B1" s="680" t="s">
        <v>22</v>
      </c>
      <c r="C1" s="680"/>
      <c r="D1" s="680"/>
      <c r="E1" s="680"/>
      <c r="F1" s="680"/>
      <c r="G1" s="680"/>
    </row>
    <row r="2" spans="2:8" ht="35.25" customHeight="1" x14ac:dyDescent="0.2">
      <c r="B2" s="679" t="s">
        <v>23</v>
      </c>
      <c r="C2" s="679"/>
      <c r="D2" s="679"/>
      <c r="E2" s="679"/>
      <c r="F2" s="679"/>
      <c r="G2" s="679"/>
    </row>
    <row r="3" spans="2:8" ht="15" customHeight="1" x14ac:dyDescent="0.2">
      <c r="B3" s="160" t="s">
        <v>1058</v>
      </c>
      <c r="C3" s="160"/>
      <c r="D3" s="160"/>
      <c r="E3" s="160"/>
      <c r="F3" s="160"/>
      <c r="G3" s="160"/>
    </row>
    <row r="4" spans="2:8" ht="15" customHeight="1" x14ac:dyDescent="0.2">
      <c r="B4" s="160"/>
      <c r="C4" s="160"/>
      <c r="D4" s="160"/>
      <c r="E4" s="160"/>
      <c r="F4" s="657" t="s">
        <v>20</v>
      </c>
      <c r="G4" s="657"/>
    </row>
    <row r="5" spans="2:8" ht="29.25" customHeight="1" x14ac:dyDescent="0.2">
      <c r="B5" s="656" t="s">
        <v>24</v>
      </c>
      <c r="C5" s="383" t="s">
        <v>739</v>
      </c>
      <c r="D5" s="383"/>
      <c r="E5" s="656" t="s">
        <v>25</v>
      </c>
      <c r="F5" s="658" t="s">
        <v>806</v>
      </c>
      <c r="G5" s="658"/>
    </row>
    <row r="6" spans="2:8" ht="26.25" customHeight="1" x14ac:dyDescent="0.2">
      <c r="B6" s="656"/>
      <c r="C6" s="383" t="s">
        <v>740</v>
      </c>
      <c r="D6" s="384" t="s">
        <v>741</v>
      </c>
      <c r="E6" s="659"/>
      <c r="F6" s="383" t="s">
        <v>16</v>
      </c>
      <c r="G6" s="383" t="s">
        <v>17</v>
      </c>
    </row>
    <row r="7" spans="2:8" ht="15" customHeight="1" x14ac:dyDescent="0.2">
      <c r="B7" s="353">
        <v>1</v>
      </c>
      <c r="C7" s="353">
        <v>2</v>
      </c>
      <c r="D7" s="353" t="s">
        <v>742</v>
      </c>
      <c r="E7" s="353">
        <v>4</v>
      </c>
      <c r="F7" s="353">
        <v>5</v>
      </c>
      <c r="G7" s="353">
        <v>6</v>
      </c>
    </row>
    <row r="8" spans="2:8" ht="15" customHeight="1" x14ac:dyDescent="0.2">
      <c r="B8" s="306">
        <v>4000</v>
      </c>
      <c r="C8" s="385" t="s">
        <v>1059</v>
      </c>
      <c r="D8" s="386"/>
      <c r="E8" s="346">
        <f>F8+G8-Sheet1!F141</f>
        <v>5564549.5999999996</v>
      </c>
      <c r="F8" s="346">
        <f>F10</f>
        <v>2941816.4</v>
      </c>
      <c r="G8" s="346">
        <f>G171+G206</f>
        <v>3282733.2</v>
      </c>
      <c r="H8" s="345"/>
    </row>
    <row r="9" spans="2:8" ht="15" customHeight="1" x14ac:dyDescent="0.2">
      <c r="B9" s="306"/>
      <c r="C9" s="387" t="s">
        <v>810</v>
      </c>
      <c r="D9" s="386"/>
      <c r="E9" s="350"/>
      <c r="F9" s="350"/>
      <c r="G9" s="350"/>
    </row>
    <row r="10" spans="2:8" ht="42" customHeight="1" x14ac:dyDescent="0.2">
      <c r="B10" s="306">
        <v>4050</v>
      </c>
      <c r="C10" s="383" t="s">
        <v>1060</v>
      </c>
      <c r="D10" s="388" t="s">
        <v>250</v>
      </c>
      <c r="E10" s="346">
        <f>F10-Sheet1!F141</f>
        <v>2281816.4</v>
      </c>
      <c r="F10" s="346">
        <f>F12+F25+F68+F83+F93++F127+F142+F115</f>
        <v>2941816.4</v>
      </c>
      <c r="G10" s="389" t="str">
        <f>G12</f>
        <v xml:space="preserve"> X</v>
      </c>
    </row>
    <row r="11" spans="2:8" ht="15" customHeight="1" x14ac:dyDescent="0.2">
      <c r="B11" s="306"/>
      <c r="C11" s="387" t="s">
        <v>810</v>
      </c>
      <c r="D11" s="386"/>
      <c r="E11" s="350"/>
      <c r="F11" s="350"/>
      <c r="G11" s="350"/>
    </row>
    <row r="12" spans="2:8" ht="32.25" customHeight="1" x14ac:dyDescent="0.2">
      <c r="B12" s="306">
        <v>4100</v>
      </c>
      <c r="C12" s="390" t="s">
        <v>1061</v>
      </c>
      <c r="D12" s="391" t="s">
        <v>250</v>
      </c>
      <c r="E12" s="346">
        <f>F12</f>
        <v>1129618.3999999999</v>
      </c>
      <c r="F12" s="346">
        <f>F14+F19+F22</f>
        <v>1129618.3999999999</v>
      </c>
      <c r="G12" s="392" t="str">
        <f>G22</f>
        <v xml:space="preserve"> X</v>
      </c>
    </row>
    <row r="13" spans="2:8" ht="15" customHeight="1" x14ac:dyDescent="0.2">
      <c r="B13" s="306"/>
      <c r="C13" s="387" t="s">
        <v>810</v>
      </c>
      <c r="D13" s="386"/>
      <c r="E13" s="350"/>
      <c r="F13" s="350"/>
      <c r="G13" s="350"/>
    </row>
    <row r="14" spans="2:8" ht="33" customHeight="1" x14ac:dyDescent="0.2">
      <c r="B14" s="306">
        <v>4110</v>
      </c>
      <c r="C14" s="393" t="s">
        <v>1062</v>
      </c>
      <c r="D14" s="391" t="s">
        <v>250</v>
      </c>
      <c r="E14" s="346">
        <f>F14</f>
        <v>1129618.3999999999</v>
      </c>
      <c r="F14" s="346">
        <f>F16+F17+F18</f>
        <v>1129618.3999999999</v>
      </c>
      <c r="G14" s="353" t="s">
        <v>259</v>
      </c>
    </row>
    <row r="15" spans="2:8" ht="15" customHeight="1" x14ac:dyDescent="0.2">
      <c r="B15" s="306"/>
      <c r="C15" s="387" t="s">
        <v>807</v>
      </c>
      <c r="D15" s="391"/>
      <c r="E15" s="350"/>
      <c r="F15" s="350"/>
      <c r="G15" s="353"/>
    </row>
    <row r="16" spans="2:8" ht="33.75" customHeight="1" x14ac:dyDescent="0.2">
      <c r="B16" s="306">
        <v>4111</v>
      </c>
      <c r="C16" s="394" t="s">
        <v>743</v>
      </c>
      <c r="D16" s="384" t="s">
        <v>102</v>
      </c>
      <c r="E16" s="346">
        <f>F16</f>
        <v>1013618.4</v>
      </c>
      <c r="F16" s="346">
        <f>Sheet6!I15+Sheet6!I399+Sheet6!I454+Sheet6!I471+Sheet6!I513</f>
        <v>1013618.4</v>
      </c>
      <c r="G16" s="353" t="s">
        <v>259</v>
      </c>
    </row>
    <row r="17" spans="2:7" ht="32.25" customHeight="1" x14ac:dyDescent="0.2">
      <c r="B17" s="306">
        <v>4112</v>
      </c>
      <c r="C17" s="394" t="s">
        <v>744</v>
      </c>
      <c r="D17" s="384" t="s">
        <v>103</v>
      </c>
      <c r="E17" s="346">
        <f>F17</f>
        <v>116000</v>
      </c>
      <c r="F17" s="346">
        <f>Sheet6!H23+Sheet6!H87+Sheet6!I828+Sheet6!I647+Sheet6!I514+Sheet6!I400+Sheet6!I472+Sheet6!I455</f>
        <v>116000</v>
      </c>
      <c r="G17" s="353" t="s">
        <v>259</v>
      </c>
    </row>
    <row r="18" spans="2:7" ht="15" customHeight="1" x14ac:dyDescent="0.2">
      <c r="B18" s="306">
        <v>4114</v>
      </c>
      <c r="C18" s="394" t="s">
        <v>745</v>
      </c>
      <c r="D18" s="384" t="s">
        <v>101</v>
      </c>
      <c r="E18" s="352">
        <f>F18</f>
        <v>0</v>
      </c>
      <c r="F18" s="352">
        <f>Sheet6!I16</f>
        <v>0</v>
      </c>
      <c r="G18" s="353" t="s">
        <v>259</v>
      </c>
    </row>
    <row r="19" spans="2:7" ht="15" customHeight="1" x14ac:dyDescent="0.2">
      <c r="B19" s="306">
        <v>4120</v>
      </c>
      <c r="C19" s="395" t="s">
        <v>1063</v>
      </c>
      <c r="D19" s="391" t="s">
        <v>250</v>
      </c>
      <c r="E19" s="352">
        <f>F19</f>
        <v>0</v>
      </c>
      <c r="F19" s="352">
        <f>F21</f>
        <v>0</v>
      </c>
      <c r="G19" s="353" t="s">
        <v>259</v>
      </c>
    </row>
    <row r="20" spans="2:7" ht="15" customHeight="1" x14ac:dyDescent="0.2">
      <c r="B20" s="306"/>
      <c r="C20" s="387" t="s">
        <v>807</v>
      </c>
      <c r="D20" s="391"/>
      <c r="E20" s="350"/>
      <c r="F20" s="350"/>
      <c r="G20" s="353"/>
    </row>
    <row r="21" spans="2:7" ht="15" customHeight="1" x14ac:dyDescent="0.2">
      <c r="B21" s="306">
        <v>4121</v>
      </c>
      <c r="C21" s="394" t="s">
        <v>746</v>
      </c>
      <c r="D21" s="384" t="s">
        <v>104</v>
      </c>
      <c r="E21" s="352">
        <f>F21</f>
        <v>0</v>
      </c>
      <c r="F21" s="350"/>
      <c r="G21" s="353" t="s">
        <v>259</v>
      </c>
    </row>
    <row r="22" spans="2:7" ht="15" customHeight="1" x14ac:dyDescent="0.2">
      <c r="B22" s="306">
        <v>4130</v>
      </c>
      <c r="C22" s="395" t="s">
        <v>1064</v>
      </c>
      <c r="D22" s="391" t="s">
        <v>250</v>
      </c>
      <c r="E22" s="346">
        <f>F22</f>
        <v>0</v>
      </c>
      <c r="F22" s="346">
        <f>F24</f>
        <v>0</v>
      </c>
      <c r="G22" s="353" t="s">
        <v>259</v>
      </c>
    </row>
    <row r="23" spans="2:7" ht="15" customHeight="1" x14ac:dyDescent="0.2">
      <c r="B23" s="306"/>
      <c r="C23" s="387" t="s">
        <v>807</v>
      </c>
      <c r="D23" s="391"/>
      <c r="E23" s="346"/>
      <c r="F23" s="347"/>
      <c r="G23" s="353"/>
    </row>
    <row r="24" spans="2:7" ht="15" customHeight="1" x14ac:dyDescent="0.2">
      <c r="B24" s="306">
        <v>4131</v>
      </c>
      <c r="C24" s="395" t="s">
        <v>105</v>
      </c>
      <c r="D24" s="384" t="s">
        <v>106</v>
      </c>
      <c r="E24" s="346">
        <f>F24</f>
        <v>0</v>
      </c>
      <c r="F24" s="346"/>
      <c r="G24" s="353" t="s">
        <v>260</v>
      </c>
    </row>
    <row r="25" spans="2:7" ht="15" customHeight="1" x14ac:dyDescent="0.2">
      <c r="B25" s="306">
        <v>4200</v>
      </c>
      <c r="C25" s="394" t="s">
        <v>1065</v>
      </c>
      <c r="D25" s="391" t="s">
        <v>250</v>
      </c>
      <c r="E25" s="346">
        <f>F25</f>
        <v>462898</v>
      </c>
      <c r="F25" s="346">
        <f>F27+F36+F41+F51+F54+F58</f>
        <v>462898</v>
      </c>
      <c r="G25" s="353" t="s">
        <v>259</v>
      </c>
    </row>
    <row r="26" spans="2:7" ht="15" customHeight="1" x14ac:dyDescent="0.2">
      <c r="B26" s="306"/>
      <c r="C26" s="387" t="s">
        <v>810</v>
      </c>
      <c r="D26" s="386"/>
      <c r="E26" s="350"/>
      <c r="F26" s="350"/>
      <c r="G26" s="350"/>
    </row>
    <row r="27" spans="2:7" ht="15" customHeight="1" x14ac:dyDescent="0.2">
      <c r="B27" s="306">
        <v>4210</v>
      </c>
      <c r="C27" s="395" t="s">
        <v>1066</v>
      </c>
      <c r="D27" s="391" t="s">
        <v>250</v>
      </c>
      <c r="E27" s="346">
        <f>F27</f>
        <v>99500</v>
      </c>
      <c r="F27" s="346">
        <f>F29+F30+F31+F32+F33+F34+F35</f>
        <v>99500</v>
      </c>
      <c r="G27" s="353" t="s">
        <v>259</v>
      </c>
    </row>
    <row r="28" spans="2:7" ht="15" customHeight="1" x14ac:dyDescent="0.2">
      <c r="B28" s="306"/>
      <c r="C28" s="387" t="s">
        <v>807</v>
      </c>
      <c r="D28" s="391"/>
      <c r="E28" s="352">
        <f t="shared" ref="E28:E67" si="0">F28</f>
        <v>0</v>
      </c>
      <c r="F28" s="350"/>
      <c r="G28" s="353"/>
    </row>
    <row r="29" spans="2:7" ht="15" customHeight="1" x14ac:dyDescent="0.2">
      <c r="B29" s="306">
        <v>4211</v>
      </c>
      <c r="C29" s="394" t="s">
        <v>107</v>
      </c>
      <c r="D29" s="384" t="s">
        <v>108</v>
      </c>
      <c r="E29" s="346">
        <f t="shared" si="0"/>
        <v>0</v>
      </c>
      <c r="F29" s="347">
        <f>Sheet6!I131</f>
        <v>0</v>
      </c>
      <c r="G29" s="353" t="s">
        <v>259</v>
      </c>
    </row>
    <row r="30" spans="2:7" ht="15" customHeight="1" x14ac:dyDescent="0.2">
      <c r="B30" s="306">
        <v>4212</v>
      </c>
      <c r="C30" s="395" t="s">
        <v>877</v>
      </c>
      <c r="D30" s="384" t="s">
        <v>109</v>
      </c>
      <c r="E30" s="346">
        <f t="shared" si="0"/>
        <v>65000</v>
      </c>
      <c r="F30" s="347">
        <f>Sheet6!I28+Sheet6!I115+Sheet6!I490+Sheet6!I655+Sheet6!I742</f>
        <v>65000</v>
      </c>
      <c r="G30" s="353" t="s">
        <v>259</v>
      </c>
    </row>
    <row r="31" spans="2:7" ht="15" customHeight="1" x14ac:dyDescent="0.2">
      <c r="B31" s="306">
        <v>4213</v>
      </c>
      <c r="C31" s="394" t="s">
        <v>747</v>
      </c>
      <c r="D31" s="384" t="s">
        <v>110</v>
      </c>
      <c r="E31" s="346">
        <f t="shared" si="0"/>
        <v>20000</v>
      </c>
      <c r="F31" s="347">
        <f>Sheet6!I29+Sheet6!I473+Sheet6!I282</f>
        <v>20000</v>
      </c>
      <c r="G31" s="353" t="s">
        <v>259</v>
      </c>
    </row>
    <row r="32" spans="2:7" ht="15" customHeight="1" x14ac:dyDescent="0.2">
      <c r="B32" s="306">
        <v>4214</v>
      </c>
      <c r="C32" s="394" t="s">
        <v>748</v>
      </c>
      <c r="D32" s="384" t="s">
        <v>111</v>
      </c>
      <c r="E32" s="346">
        <f t="shared" si="0"/>
        <v>10000</v>
      </c>
      <c r="F32" s="347">
        <f>Sheet6!I27+Sheet6!I631+Sheet6!I651</f>
        <v>10000</v>
      </c>
      <c r="G32" s="353" t="s">
        <v>259</v>
      </c>
    </row>
    <row r="33" spans="2:7" ht="15" customHeight="1" x14ac:dyDescent="0.2">
      <c r="B33" s="306">
        <v>4215</v>
      </c>
      <c r="C33" s="394" t="s">
        <v>749</v>
      </c>
      <c r="D33" s="384" t="s">
        <v>112</v>
      </c>
      <c r="E33" s="346">
        <f t="shared" si="0"/>
        <v>1500</v>
      </c>
      <c r="F33" s="348">
        <f>Sheet6!I17</f>
        <v>1500</v>
      </c>
      <c r="G33" s="353" t="s">
        <v>259</v>
      </c>
    </row>
    <row r="34" spans="2:7" ht="15" customHeight="1" x14ac:dyDescent="0.2">
      <c r="B34" s="306">
        <v>4216</v>
      </c>
      <c r="C34" s="394" t="s">
        <v>750</v>
      </c>
      <c r="D34" s="384" t="s">
        <v>113</v>
      </c>
      <c r="E34" s="346">
        <f t="shared" si="0"/>
        <v>3000</v>
      </c>
      <c r="F34" s="347">
        <f>Sheet6!I30</f>
        <v>3000</v>
      </c>
      <c r="G34" s="353" t="s">
        <v>259</v>
      </c>
    </row>
    <row r="35" spans="2:7" ht="15" customHeight="1" x14ac:dyDescent="0.2">
      <c r="B35" s="306">
        <v>4217</v>
      </c>
      <c r="C35" s="394" t="s">
        <v>751</v>
      </c>
      <c r="D35" s="384" t="s">
        <v>114</v>
      </c>
      <c r="E35" s="352">
        <f t="shared" si="0"/>
        <v>0</v>
      </c>
      <c r="F35" s="350"/>
      <c r="G35" s="353" t="s">
        <v>259</v>
      </c>
    </row>
    <row r="36" spans="2:7" ht="15" customHeight="1" x14ac:dyDescent="0.2">
      <c r="B36" s="306">
        <v>4220</v>
      </c>
      <c r="C36" s="395" t="s">
        <v>1067</v>
      </c>
      <c r="D36" s="391" t="s">
        <v>250</v>
      </c>
      <c r="E36" s="346">
        <f t="shared" si="0"/>
        <v>5750</v>
      </c>
      <c r="F36" s="346">
        <f>F38+F39+F40</f>
        <v>5750</v>
      </c>
      <c r="G36" s="353" t="s">
        <v>259</v>
      </c>
    </row>
    <row r="37" spans="2:7" ht="15" customHeight="1" x14ac:dyDescent="0.2">
      <c r="B37" s="306"/>
      <c r="C37" s="387" t="s">
        <v>807</v>
      </c>
      <c r="D37" s="391"/>
      <c r="E37" s="346">
        <f t="shared" si="0"/>
        <v>0</v>
      </c>
      <c r="F37" s="347"/>
      <c r="G37" s="353"/>
    </row>
    <row r="38" spans="2:7" ht="15" customHeight="1" x14ac:dyDescent="0.2">
      <c r="B38" s="306">
        <v>4221</v>
      </c>
      <c r="C38" s="394" t="s">
        <v>752</v>
      </c>
      <c r="D38" s="353">
        <v>4221</v>
      </c>
      <c r="E38" s="346">
        <f t="shared" si="0"/>
        <v>750</v>
      </c>
      <c r="F38" s="347">
        <f>Sheet6!I34+Sheet6!I632</f>
        <v>750</v>
      </c>
      <c r="G38" s="353" t="s">
        <v>259</v>
      </c>
    </row>
    <row r="39" spans="2:7" ht="15" customHeight="1" x14ac:dyDescent="0.2">
      <c r="B39" s="306">
        <v>4222</v>
      </c>
      <c r="C39" s="394" t="s">
        <v>753</v>
      </c>
      <c r="D39" s="384" t="s">
        <v>212</v>
      </c>
      <c r="E39" s="346">
        <f t="shared" si="0"/>
        <v>5000</v>
      </c>
      <c r="F39" s="347">
        <f>Sheet6!I35</f>
        <v>5000</v>
      </c>
      <c r="G39" s="353" t="s">
        <v>259</v>
      </c>
    </row>
    <row r="40" spans="2:7" ht="15" customHeight="1" x14ac:dyDescent="0.2">
      <c r="B40" s="306">
        <v>4223</v>
      </c>
      <c r="C40" s="394" t="s">
        <v>754</v>
      </c>
      <c r="D40" s="384" t="s">
        <v>213</v>
      </c>
      <c r="E40" s="352">
        <f t="shared" si="0"/>
        <v>0</v>
      </c>
      <c r="F40" s="350">
        <f>Sheet6!I18+Sheet6!I36</f>
        <v>0</v>
      </c>
      <c r="G40" s="353" t="s">
        <v>259</v>
      </c>
    </row>
    <row r="41" spans="2:7" ht="15" customHeight="1" x14ac:dyDescent="0.2">
      <c r="B41" s="306">
        <v>4230</v>
      </c>
      <c r="C41" s="395" t="s">
        <v>1068</v>
      </c>
      <c r="D41" s="391" t="s">
        <v>250</v>
      </c>
      <c r="E41" s="346">
        <f t="shared" si="0"/>
        <v>74550</v>
      </c>
      <c r="F41" s="346">
        <f>F43+F44+F45+F46+F47+F48+F49+F50</f>
        <v>74550</v>
      </c>
      <c r="G41" s="353" t="s">
        <v>259</v>
      </c>
    </row>
    <row r="42" spans="2:7" ht="15" customHeight="1" x14ac:dyDescent="0.2">
      <c r="B42" s="306"/>
      <c r="C42" s="387" t="s">
        <v>807</v>
      </c>
      <c r="D42" s="391"/>
      <c r="E42" s="352">
        <f t="shared" si="0"/>
        <v>0</v>
      </c>
      <c r="F42" s="350"/>
      <c r="G42" s="353"/>
    </row>
    <row r="43" spans="2:7" ht="15" customHeight="1" x14ac:dyDescent="0.2">
      <c r="B43" s="306">
        <v>4231</v>
      </c>
      <c r="C43" s="394" t="s">
        <v>755</v>
      </c>
      <c r="D43" s="384" t="s">
        <v>214</v>
      </c>
      <c r="E43" s="346">
        <f t="shared" si="0"/>
        <v>0</v>
      </c>
      <c r="F43" s="347">
        <f>Sheet6!H94+Sheet6!H676+Sheet6!H743+Sheet6!H798+Sheet6!H527</f>
        <v>0</v>
      </c>
      <c r="G43" s="353" t="s">
        <v>259</v>
      </c>
    </row>
    <row r="44" spans="2:7" ht="15" customHeight="1" x14ac:dyDescent="0.2">
      <c r="B44" s="306">
        <v>4232</v>
      </c>
      <c r="C44" s="394" t="s">
        <v>756</v>
      </c>
      <c r="D44" s="384" t="s">
        <v>215</v>
      </c>
      <c r="E44" s="346">
        <f t="shared" si="0"/>
        <v>5500</v>
      </c>
      <c r="F44" s="347">
        <f>Sheet6!I39+Sheet6!I93+Sheet6!I116</f>
        <v>5500</v>
      </c>
      <c r="G44" s="353" t="s">
        <v>259</v>
      </c>
    </row>
    <row r="45" spans="2:7" ht="15" customHeight="1" x14ac:dyDescent="0.2">
      <c r="B45" s="306">
        <v>4233</v>
      </c>
      <c r="C45" s="394" t="s">
        <v>757</v>
      </c>
      <c r="D45" s="384" t="s">
        <v>216</v>
      </c>
      <c r="E45" s="346">
        <f t="shared" si="0"/>
        <v>1000</v>
      </c>
      <c r="F45" s="347">
        <f>Sheet6!I19</f>
        <v>1000</v>
      </c>
      <c r="G45" s="353" t="s">
        <v>259</v>
      </c>
    </row>
    <row r="46" spans="2:7" ht="15" customHeight="1" x14ac:dyDescent="0.2">
      <c r="B46" s="306">
        <v>4234</v>
      </c>
      <c r="C46" s="394" t="s">
        <v>758</v>
      </c>
      <c r="D46" s="384" t="s">
        <v>217</v>
      </c>
      <c r="E46" s="346">
        <f t="shared" si="0"/>
        <v>3000</v>
      </c>
      <c r="F46" s="347">
        <f>Sheet6!I33</f>
        <v>3000</v>
      </c>
      <c r="G46" s="353" t="s">
        <v>259</v>
      </c>
    </row>
    <row r="47" spans="2:7" ht="15" customHeight="1" x14ac:dyDescent="0.2">
      <c r="B47" s="306">
        <v>4235</v>
      </c>
      <c r="C47" s="396" t="s">
        <v>759</v>
      </c>
      <c r="D47" s="383">
        <v>4235</v>
      </c>
      <c r="E47" s="346">
        <f t="shared" si="0"/>
        <v>0</v>
      </c>
      <c r="F47" s="347">
        <f>Sheet6!I40</f>
        <v>0</v>
      </c>
      <c r="G47" s="353" t="s">
        <v>259</v>
      </c>
    </row>
    <row r="48" spans="2:7" ht="15" customHeight="1" x14ac:dyDescent="0.2">
      <c r="B48" s="306">
        <v>4236</v>
      </c>
      <c r="C48" s="394" t="s">
        <v>760</v>
      </c>
      <c r="D48" s="384" t="s">
        <v>218</v>
      </c>
      <c r="E48" s="346">
        <f t="shared" si="0"/>
        <v>2000</v>
      </c>
      <c r="F48" s="347">
        <f>Sheet6!I119</f>
        <v>2000</v>
      </c>
      <c r="G48" s="353" t="s">
        <v>259</v>
      </c>
    </row>
    <row r="49" spans="2:7" ht="15" customHeight="1" x14ac:dyDescent="0.2">
      <c r="B49" s="306">
        <v>4237</v>
      </c>
      <c r="C49" s="394" t="s">
        <v>761</v>
      </c>
      <c r="D49" s="384" t="s">
        <v>219</v>
      </c>
      <c r="E49" s="346">
        <f t="shared" si="0"/>
        <v>3200</v>
      </c>
      <c r="F49" s="347">
        <f>Sheet6!I20+Sheet6!I120+Sheet6!I662</f>
        <v>3200</v>
      </c>
      <c r="G49" s="353" t="s">
        <v>259</v>
      </c>
    </row>
    <row r="50" spans="2:7" ht="15" customHeight="1" x14ac:dyDescent="0.2">
      <c r="B50" s="306">
        <v>4238</v>
      </c>
      <c r="C50" s="394" t="s">
        <v>762</v>
      </c>
      <c r="D50" s="384" t="s">
        <v>220</v>
      </c>
      <c r="E50" s="346">
        <f t="shared" si="0"/>
        <v>59850</v>
      </c>
      <c r="F50" s="350">
        <f>Sheet6!I22+Sheet6!I128+Sheet6!I189+Sheet6!I265+Sheet6!I283+Sheet6!I318+Sheet6!I401+Sheet6!I474+Sheet6!I663+Sheet6!I493+Sheet6!I515+Sheet6!I456</f>
        <v>59850</v>
      </c>
      <c r="G50" s="353" t="s">
        <v>259</v>
      </c>
    </row>
    <row r="51" spans="2:7" ht="15" customHeight="1" x14ac:dyDescent="0.2">
      <c r="B51" s="306">
        <v>4240</v>
      </c>
      <c r="C51" s="395" t="s">
        <v>1069</v>
      </c>
      <c r="D51" s="391" t="s">
        <v>250</v>
      </c>
      <c r="E51" s="346">
        <f t="shared" si="0"/>
        <v>22400</v>
      </c>
      <c r="F51" s="346">
        <f>F53</f>
        <v>22400</v>
      </c>
      <c r="G51" s="353" t="s">
        <v>259</v>
      </c>
    </row>
    <row r="52" spans="2:7" ht="15" customHeight="1" x14ac:dyDescent="0.2">
      <c r="B52" s="306"/>
      <c r="C52" s="387" t="s">
        <v>807</v>
      </c>
      <c r="D52" s="391"/>
      <c r="E52" s="346">
        <f t="shared" si="0"/>
        <v>0</v>
      </c>
      <c r="F52" s="347"/>
      <c r="G52" s="353"/>
    </row>
    <row r="53" spans="2:7" ht="15" customHeight="1" x14ac:dyDescent="0.2">
      <c r="B53" s="306">
        <v>4241</v>
      </c>
      <c r="C53" s="394" t="s">
        <v>763</v>
      </c>
      <c r="D53" s="384" t="s">
        <v>221</v>
      </c>
      <c r="E53" s="346">
        <f t="shared" si="0"/>
        <v>22400</v>
      </c>
      <c r="F53" s="347">
        <f>Sheet6!I37+Sheet6!I117+Sheet6!I649+Sheet6!I744+Sheet6!I516+Sheet6!I475</f>
        <v>22400</v>
      </c>
      <c r="G53" s="353" t="s">
        <v>259</v>
      </c>
    </row>
    <row r="54" spans="2:7" ht="15" customHeight="1" x14ac:dyDescent="0.2">
      <c r="B54" s="306">
        <v>4250</v>
      </c>
      <c r="C54" s="395" t="s">
        <v>1070</v>
      </c>
      <c r="D54" s="391" t="s">
        <v>250</v>
      </c>
      <c r="E54" s="346">
        <f t="shared" si="0"/>
        <v>41880</v>
      </c>
      <c r="F54" s="346">
        <f>F56+F57</f>
        <v>41880</v>
      </c>
      <c r="G54" s="353" t="s">
        <v>259</v>
      </c>
    </row>
    <row r="55" spans="2:7" ht="15" customHeight="1" x14ac:dyDescent="0.2">
      <c r="B55" s="306"/>
      <c r="C55" s="387" t="s">
        <v>807</v>
      </c>
      <c r="D55" s="391"/>
      <c r="E55" s="352">
        <f t="shared" si="0"/>
        <v>0</v>
      </c>
      <c r="F55" s="350"/>
      <c r="G55" s="353"/>
    </row>
    <row r="56" spans="2:7" ht="15" customHeight="1" x14ac:dyDescent="0.2">
      <c r="B56" s="306">
        <v>4251</v>
      </c>
      <c r="C56" s="394" t="s">
        <v>764</v>
      </c>
      <c r="D56" s="384" t="s">
        <v>222</v>
      </c>
      <c r="E56" s="346">
        <f t="shared" si="0"/>
        <v>23000</v>
      </c>
      <c r="F56" s="349">
        <f>Sheet6!I25+Sheet6!I125+Sheet6!I491+Sheet6!I654+Sheet6!I745</f>
        <v>23000</v>
      </c>
      <c r="G56" s="353" t="s">
        <v>259</v>
      </c>
    </row>
    <row r="57" spans="2:7" ht="15" customHeight="1" x14ac:dyDescent="0.2">
      <c r="B57" s="306">
        <v>4252</v>
      </c>
      <c r="C57" s="394" t="s">
        <v>765</v>
      </c>
      <c r="D57" s="384" t="s">
        <v>223</v>
      </c>
      <c r="E57" s="346">
        <f t="shared" si="0"/>
        <v>18880</v>
      </c>
      <c r="F57" s="346">
        <f>Sheet6!I38+Sheet6!I634+Sheet6!I522+Sheet6!I403+Sheet6!I476+Sheet6!I458</f>
        <v>18880</v>
      </c>
      <c r="G57" s="353" t="s">
        <v>259</v>
      </c>
    </row>
    <row r="58" spans="2:7" ht="15" customHeight="1" x14ac:dyDescent="0.2">
      <c r="B58" s="306">
        <v>4260</v>
      </c>
      <c r="C58" s="395" t="s">
        <v>1071</v>
      </c>
      <c r="D58" s="391" t="s">
        <v>250</v>
      </c>
      <c r="E58" s="346">
        <f t="shared" si="0"/>
        <v>218818</v>
      </c>
      <c r="F58" s="346">
        <f>F60+F61+F62+F63+F64+F65+F66+F67</f>
        <v>218818</v>
      </c>
      <c r="G58" s="353" t="s">
        <v>259</v>
      </c>
    </row>
    <row r="59" spans="2:7" ht="15" customHeight="1" x14ac:dyDescent="0.2">
      <c r="B59" s="306"/>
      <c r="C59" s="387" t="s">
        <v>807</v>
      </c>
      <c r="D59" s="391"/>
      <c r="E59" s="352">
        <f t="shared" si="0"/>
        <v>0</v>
      </c>
      <c r="F59" s="350"/>
      <c r="G59" s="353"/>
    </row>
    <row r="60" spans="2:7" ht="15" customHeight="1" x14ac:dyDescent="0.2">
      <c r="B60" s="306">
        <v>4261</v>
      </c>
      <c r="C60" s="394" t="s">
        <v>773</v>
      </c>
      <c r="D60" s="384" t="s">
        <v>224</v>
      </c>
      <c r="E60" s="346">
        <f t="shared" si="0"/>
        <v>3380</v>
      </c>
      <c r="F60" s="347">
        <f>Sheet6!I24+Sheet6!I88+Sheet6!I635+Sheet6!I650+Sheet6!I664+Sheet6!I737+Sheet6!I517+Sheet6!I404+Sheet6!I477</f>
        <v>3380</v>
      </c>
      <c r="G60" s="353" t="s">
        <v>259</v>
      </c>
    </row>
    <row r="61" spans="2:7" ht="15" customHeight="1" x14ac:dyDescent="0.2">
      <c r="B61" s="306">
        <v>4262</v>
      </c>
      <c r="C61" s="394" t="s">
        <v>774</v>
      </c>
      <c r="D61" s="384" t="s">
        <v>225</v>
      </c>
      <c r="E61" s="352">
        <f t="shared" si="0"/>
        <v>0</v>
      </c>
      <c r="F61" s="350"/>
      <c r="G61" s="353" t="s">
        <v>259</v>
      </c>
    </row>
    <row r="62" spans="2:7" ht="15" customHeight="1" x14ac:dyDescent="0.2">
      <c r="B62" s="306">
        <v>4263</v>
      </c>
      <c r="C62" s="394" t="s">
        <v>123</v>
      </c>
      <c r="D62" s="384" t="s">
        <v>226</v>
      </c>
      <c r="E62" s="352">
        <f t="shared" si="0"/>
        <v>0</v>
      </c>
      <c r="F62" s="350"/>
      <c r="G62" s="353" t="s">
        <v>259</v>
      </c>
    </row>
    <row r="63" spans="2:7" ht="15" customHeight="1" x14ac:dyDescent="0.2">
      <c r="B63" s="306">
        <v>4264</v>
      </c>
      <c r="C63" s="394" t="s">
        <v>775</v>
      </c>
      <c r="D63" s="384" t="s">
        <v>227</v>
      </c>
      <c r="E63" s="346">
        <f t="shared" si="0"/>
        <v>89797</v>
      </c>
      <c r="F63" s="347">
        <f>Sheet6!I41+Sheet6!I405+Sheet6!I459+Sheet6!I478+Sheet6!I521</f>
        <v>89797</v>
      </c>
      <c r="G63" s="353" t="s">
        <v>259</v>
      </c>
    </row>
    <row r="64" spans="2:7" ht="25.5" customHeight="1" x14ac:dyDescent="0.2">
      <c r="B64" s="306">
        <v>4265</v>
      </c>
      <c r="C64" s="397" t="s">
        <v>776</v>
      </c>
      <c r="D64" s="384" t="s">
        <v>228</v>
      </c>
      <c r="E64" s="352">
        <f t="shared" si="0"/>
        <v>0</v>
      </c>
      <c r="F64" s="350"/>
      <c r="G64" s="353" t="s">
        <v>259</v>
      </c>
    </row>
    <row r="65" spans="2:7" ht="15" customHeight="1" x14ac:dyDescent="0.2">
      <c r="B65" s="306">
        <v>4266</v>
      </c>
      <c r="C65" s="394" t="s">
        <v>777</v>
      </c>
      <c r="D65" s="384" t="s">
        <v>229</v>
      </c>
      <c r="E65" s="346">
        <f t="shared" si="0"/>
        <v>100</v>
      </c>
      <c r="F65" s="347">
        <f>Sheet6!H614+Sheet6!H738+Sheet6!I118</f>
        <v>100</v>
      </c>
      <c r="G65" s="353" t="s">
        <v>259</v>
      </c>
    </row>
    <row r="66" spans="2:7" ht="15" customHeight="1" x14ac:dyDescent="0.2">
      <c r="B66" s="306">
        <v>4267</v>
      </c>
      <c r="C66" s="394" t="s">
        <v>778</v>
      </c>
      <c r="D66" s="384" t="s">
        <v>230</v>
      </c>
      <c r="E66" s="346">
        <f t="shared" si="0"/>
        <v>32190</v>
      </c>
      <c r="F66" s="347">
        <f>Sheet6!I32+Sheet6!I121+Sheet6!I190+Sheet6!I652+Sheet6!I666+Sheet6!I739+Sheet6!I519+Sheet6!I406+Sheet6!I479+Sheet6!I460</f>
        <v>32190</v>
      </c>
      <c r="G66" s="353" t="s">
        <v>259</v>
      </c>
    </row>
    <row r="67" spans="2:7" ht="15" customHeight="1" x14ac:dyDescent="0.2">
      <c r="B67" s="306">
        <v>4268</v>
      </c>
      <c r="C67" s="394" t="s">
        <v>779</v>
      </c>
      <c r="D67" s="384" t="s">
        <v>231</v>
      </c>
      <c r="E67" s="346">
        <f t="shared" si="0"/>
        <v>93351</v>
      </c>
      <c r="F67" s="347">
        <f>Sheet6!I26+Sheet6!I122+Sheet6!I191+Sheet6!I407+Sheet6!I461+Sheet6!I480+Sheet6!I492+Sheet6!I520+Sheet6!I665</f>
        <v>93351</v>
      </c>
      <c r="G67" s="353" t="s">
        <v>259</v>
      </c>
    </row>
    <row r="68" spans="2:7" ht="15" customHeight="1" x14ac:dyDescent="0.2">
      <c r="B68" s="306">
        <v>4300</v>
      </c>
      <c r="C68" s="395" t="s">
        <v>1072</v>
      </c>
      <c r="D68" s="391" t="s">
        <v>250</v>
      </c>
      <c r="E68" s="352">
        <f>F68</f>
        <v>0</v>
      </c>
      <c r="F68" s="352">
        <f>F69+F74+F78</f>
        <v>0</v>
      </c>
      <c r="G68" s="353" t="s">
        <v>259</v>
      </c>
    </row>
    <row r="69" spans="2:7" ht="15" customHeight="1" x14ac:dyDescent="0.2">
      <c r="B69" s="306"/>
      <c r="C69" s="387" t="s">
        <v>810</v>
      </c>
      <c r="D69" s="386"/>
      <c r="E69" s="350"/>
      <c r="F69" s="350"/>
      <c r="G69" s="350"/>
    </row>
    <row r="70" spans="2:7" ht="15" customHeight="1" x14ac:dyDescent="0.2">
      <c r="B70" s="306">
        <v>4310</v>
      </c>
      <c r="C70" s="395" t="s">
        <v>1073</v>
      </c>
      <c r="D70" s="391" t="s">
        <v>250</v>
      </c>
      <c r="E70" s="352">
        <f>F70</f>
        <v>0</v>
      </c>
      <c r="F70" s="352">
        <f>F72+F73</f>
        <v>0</v>
      </c>
      <c r="G70" s="353" t="s">
        <v>259</v>
      </c>
    </row>
    <row r="71" spans="2:7" ht="15" customHeight="1" x14ac:dyDescent="0.2">
      <c r="B71" s="306"/>
      <c r="C71" s="387" t="s">
        <v>807</v>
      </c>
      <c r="D71" s="391"/>
      <c r="E71" s="352"/>
      <c r="F71" s="350"/>
      <c r="G71" s="353"/>
    </row>
    <row r="72" spans="2:7" ht="15" customHeight="1" x14ac:dyDescent="0.2">
      <c r="B72" s="306">
        <v>4311</v>
      </c>
      <c r="C72" s="394" t="s">
        <v>780</v>
      </c>
      <c r="D72" s="384" t="s">
        <v>232</v>
      </c>
      <c r="E72" s="352">
        <f>F72</f>
        <v>0</v>
      </c>
      <c r="F72" s="350"/>
      <c r="G72" s="353" t="s">
        <v>259</v>
      </c>
    </row>
    <row r="73" spans="2:7" ht="15" customHeight="1" x14ac:dyDescent="0.2">
      <c r="B73" s="306">
        <v>4312</v>
      </c>
      <c r="C73" s="394" t="s">
        <v>781</v>
      </c>
      <c r="D73" s="384" t="s">
        <v>233</v>
      </c>
      <c r="E73" s="352">
        <f>F73</f>
        <v>0</v>
      </c>
      <c r="F73" s="350"/>
      <c r="G73" s="353" t="s">
        <v>259</v>
      </c>
    </row>
    <row r="74" spans="2:7" ht="15" customHeight="1" x14ac:dyDescent="0.2">
      <c r="B74" s="306">
        <v>4320</v>
      </c>
      <c r="C74" s="395" t="s">
        <v>1074</v>
      </c>
      <c r="D74" s="391" t="s">
        <v>250</v>
      </c>
      <c r="E74" s="352">
        <f>F74</f>
        <v>0</v>
      </c>
      <c r="F74" s="352">
        <f>F76+F77</f>
        <v>0</v>
      </c>
      <c r="G74" s="353" t="s">
        <v>259</v>
      </c>
    </row>
    <row r="75" spans="2:7" ht="15" customHeight="1" x14ac:dyDescent="0.2">
      <c r="B75" s="306"/>
      <c r="C75" s="387" t="s">
        <v>807</v>
      </c>
      <c r="D75" s="391"/>
      <c r="E75" s="350"/>
      <c r="F75" s="350"/>
      <c r="G75" s="353"/>
    </row>
    <row r="76" spans="2:7" ht="15" customHeight="1" x14ac:dyDescent="0.2">
      <c r="B76" s="306">
        <v>4321</v>
      </c>
      <c r="C76" s="394" t="s">
        <v>782</v>
      </c>
      <c r="D76" s="384" t="s">
        <v>234</v>
      </c>
      <c r="E76" s="352">
        <f>F76</f>
        <v>0</v>
      </c>
      <c r="F76" s="350"/>
      <c r="G76" s="353" t="s">
        <v>259</v>
      </c>
    </row>
    <row r="77" spans="2:7" ht="15" customHeight="1" x14ac:dyDescent="0.2">
      <c r="B77" s="306">
        <v>4322</v>
      </c>
      <c r="C77" s="394" t="s">
        <v>783</v>
      </c>
      <c r="D77" s="384" t="s">
        <v>235</v>
      </c>
      <c r="E77" s="352">
        <f>F77</f>
        <v>0</v>
      </c>
      <c r="F77" s="350"/>
      <c r="G77" s="353" t="s">
        <v>259</v>
      </c>
    </row>
    <row r="78" spans="2:7" ht="15" customHeight="1" x14ac:dyDescent="0.2">
      <c r="B78" s="306">
        <v>4330</v>
      </c>
      <c r="C78" s="395" t="s">
        <v>1075</v>
      </c>
      <c r="D78" s="391" t="s">
        <v>250</v>
      </c>
      <c r="E78" s="352">
        <f>F78</f>
        <v>0</v>
      </c>
      <c r="F78" s="352">
        <f>F80+F81+F82</f>
        <v>0</v>
      </c>
      <c r="G78" s="353" t="s">
        <v>259</v>
      </c>
    </row>
    <row r="79" spans="2:7" ht="15" customHeight="1" x14ac:dyDescent="0.2">
      <c r="B79" s="306"/>
      <c r="C79" s="387" t="s">
        <v>807</v>
      </c>
      <c r="D79" s="391"/>
      <c r="E79" s="350"/>
      <c r="F79" s="350"/>
      <c r="G79" s="353"/>
    </row>
    <row r="80" spans="2:7" ht="15" customHeight="1" x14ac:dyDescent="0.2">
      <c r="B80" s="306">
        <v>4331</v>
      </c>
      <c r="C80" s="394" t="s">
        <v>784</v>
      </c>
      <c r="D80" s="384" t="s">
        <v>236</v>
      </c>
      <c r="E80" s="352">
        <f>F80</f>
        <v>0</v>
      </c>
      <c r="F80" s="350"/>
      <c r="G80" s="353" t="s">
        <v>259</v>
      </c>
    </row>
    <row r="81" spans="2:7" ht="15" customHeight="1" x14ac:dyDescent="0.2">
      <c r="B81" s="306">
        <v>4332</v>
      </c>
      <c r="C81" s="394" t="s">
        <v>785</v>
      </c>
      <c r="D81" s="384" t="s">
        <v>237</v>
      </c>
      <c r="E81" s="352">
        <f>F81</f>
        <v>0</v>
      </c>
      <c r="F81" s="350"/>
      <c r="G81" s="353" t="s">
        <v>259</v>
      </c>
    </row>
    <row r="82" spans="2:7" ht="15" customHeight="1" x14ac:dyDescent="0.2">
      <c r="B82" s="306">
        <v>4333</v>
      </c>
      <c r="C82" s="394" t="s">
        <v>786</v>
      </c>
      <c r="D82" s="384" t="s">
        <v>238</v>
      </c>
      <c r="E82" s="352">
        <f>F82</f>
        <v>0</v>
      </c>
      <c r="F82" s="350"/>
      <c r="G82" s="353" t="s">
        <v>259</v>
      </c>
    </row>
    <row r="83" spans="2:7" ht="15" customHeight="1" x14ac:dyDescent="0.2">
      <c r="B83" s="306">
        <v>4400</v>
      </c>
      <c r="C83" s="394" t="s">
        <v>1076</v>
      </c>
      <c r="D83" s="391" t="s">
        <v>250</v>
      </c>
      <c r="E83" s="346">
        <f>F83</f>
        <v>580000</v>
      </c>
      <c r="F83" s="346">
        <f>F85+F89</f>
        <v>580000</v>
      </c>
      <c r="G83" s="353" t="s">
        <v>259</v>
      </c>
    </row>
    <row r="84" spans="2:7" ht="15" customHeight="1" x14ac:dyDescent="0.2">
      <c r="B84" s="306"/>
      <c r="C84" s="387" t="s">
        <v>810</v>
      </c>
      <c r="D84" s="386"/>
      <c r="E84" s="347"/>
      <c r="F84" s="350"/>
      <c r="G84" s="350"/>
    </row>
    <row r="85" spans="2:7" ht="15" customHeight="1" x14ac:dyDescent="0.2">
      <c r="B85" s="306">
        <v>4410</v>
      </c>
      <c r="C85" s="395" t="s">
        <v>1077</v>
      </c>
      <c r="D85" s="391" t="s">
        <v>250</v>
      </c>
      <c r="E85" s="346">
        <f>F85</f>
        <v>580000</v>
      </c>
      <c r="F85" s="346">
        <f>F87+F88</f>
        <v>580000</v>
      </c>
      <c r="G85" s="353" t="s">
        <v>259</v>
      </c>
    </row>
    <row r="86" spans="2:7" ht="15" customHeight="1" x14ac:dyDescent="0.2">
      <c r="B86" s="306"/>
      <c r="C86" s="387" t="s">
        <v>807</v>
      </c>
      <c r="D86" s="391"/>
      <c r="E86" s="347"/>
      <c r="F86" s="350"/>
      <c r="G86" s="353"/>
    </row>
    <row r="87" spans="2:7" ht="15" customHeight="1" x14ac:dyDescent="0.2">
      <c r="B87" s="306">
        <v>4411</v>
      </c>
      <c r="C87" s="394" t="s">
        <v>787</v>
      </c>
      <c r="D87" s="384" t="s">
        <v>239</v>
      </c>
      <c r="E87" s="346">
        <f>F87</f>
        <v>580000</v>
      </c>
      <c r="F87" s="398">
        <f>Sheet6!I799+Sheet6!I734+Sheet6!I657+Sheet6!I637+Sheet6!I621+Sheet6!I603+Sheet6!I528</f>
        <v>580000</v>
      </c>
      <c r="G87" s="353" t="s">
        <v>259</v>
      </c>
    </row>
    <row r="88" spans="2:7" ht="15" customHeight="1" x14ac:dyDescent="0.2">
      <c r="B88" s="306">
        <v>4412</v>
      </c>
      <c r="C88" s="394" t="s">
        <v>801</v>
      </c>
      <c r="D88" s="384" t="s">
        <v>240</v>
      </c>
      <c r="E88" s="352">
        <f>F88</f>
        <v>0</v>
      </c>
      <c r="F88" s="350"/>
      <c r="G88" s="353" t="s">
        <v>259</v>
      </c>
    </row>
    <row r="89" spans="2:7" ht="15" customHeight="1" x14ac:dyDescent="0.2">
      <c r="B89" s="306">
        <v>4420</v>
      </c>
      <c r="C89" s="395" t="s">
        <v>1078</v>
      </c>
      <c r="D89" s="391" t="s">
        <v>250</v>
      </c>
      <c r="E89" s="315">
        <f>F89</f>
        <v>0</v>
      </c>
      <c r="F89" s="315">
        <f>F91+F92</f>
        <v>0</v>
      </c>
      <c r="G89" s="353" t="s">
        <v>259</v>
      </c>
    </row>
    <row r="90" spans="2:7" ht="15" customHeight="1" x14ac:dyDescent="0.2">
      <c r="B90" s="306"/>
      <c r="C90" s="387" t="s">
        <v>807</v>
      </c>
      <c r="D90" s="391"/>
      <c r="E90" s="399"/>
      <c r="F90" s="350"/>
      <c r="G90" s="353"/>
    </row>
    <row r="91" spans="2:7" ht="15" customHeight="1" x14ac:dyDescent="0.2">
      <c r="B91" s="306">
        <v>4421</v>
      </c>
      <c r="C91" s="394" t="s">
        <v>905</v>
      </c>
      <c r="D91" s="384" t="s">
        <v>241</v>
      </c>
      <c r="E91" s="315">
        <f>F91</f>
        <v>0</v>
      </c>
      <c r="F91" s="351">
        <f>Sheet6!I130</f>
        <v>0</v>
      </c>
      <c r="G91" s="353" t="s">
        <v>259</v>
      </c>
    </row>
    <row r="92" spans="2:7" ht="15" customHeight="1" x14ac:dyDescent="0.2">
      <c r="B92" s="306">
        <v>4422</v>
      </c>
      <c r="C92" s="394" t="s">
        <v>34</v>
      </c>
      <c r="D92" s="384" t="s">
        <v>242</v>
      </c>
      <c r="E92" s="352">
        <f>F92</f>
        <v>0</v>
      </c>
      <c r="F92" s="350"/>
      <c r="G92" s="353" t="s">
        <v>259</v>
      </c>
    </row>
    <row r="93" spans="2:7" ht="27" customHeight="1" x14ac:dyDescent="0.2">
      <c r="B93" s="306">
        <v>4500</v>
      </c>
      <c r="C93" s="397" t="s">
        <v>1079</v>
      </c>
      <c r="D93" s="391" t="s">
        <v>250</v>
      </c>
      <c r="E93" s="346">
        <f>F93</f>
        <v>0</v>
      </c>
      <c r="F93" s="346">
        <f>F95+F99+F103</f>
        <v>0</v>
      </c>
      <c r="G93" s="353" t="s">
        <v>259</v>
      </c>
    </row>
    <row r="94" spans="2:7" ht="15" customHeight="1" x14ac:dyDescent="0.2">
      <c r="B94" s="306"/>
      <c r="C94" s="387" t="s">
        <v>810</v>
      </c>
      <c r="D94" s="386"/>
      <c r="E94" s="350"/>
      <c r="F94" s="350"/>
      <c r="G94" s="350"/>
    </row>
    <row r="95" spans="2:7" ht="28.5" customHeight="1" x14ac:dyDescent="0.2">
      <c r="B95" s="306">
        <v>4510</v>
      </c>
      <c r="C95" s="400" t="s">
        <v>1080</v>
      </c>
      <c r="D95" s="391" t="s">
        <v>250</v>
      </c>
      <c r="E95" s="352">
        <f>F95</f>
        <v>0</v>
      </c>
      <c r="F95" s="350"/>
      <c r="G95" s="353" t="s">
        <v>259</v>
      </c>
    </row>
    <row r="96" spans="2:7" ht="15" customHeight="1" x14ac:dyDescent="0.2">
      <c r="B96" s="306"/>
      <c r="C96" s="387" t="s">
        <v>807</v>
      </c>
      <c r="D96" s="391"/>
      <c r="E96" s="350"/>
      <c r="F96" s="350"/>
      <c r="G96" s="353"/>
    </row>
    <row r="97" spans="2:7" ht="15" customHeight="1" x14ac:dyDescent="0.2">
      <c r="B97" s="306">
        <v>4511</v>
      </c>
      <c r="C97" s="401" t="s">
        <v>878</v>
      </c>
      <c r="D97" s="384" t="s">
        <v>243</v>
      </c>
      <c r="E97" s="352">
        <f>F97</f>
        <v>0</v>
      </c>
      <c r="F97" s="350"/>
      <c r="G97" s="353" t="s">
        <v>259</v>
      </c>
    </row>
    <row r="98" spans="2:7" ht="15" customHeight="1" x14ac:dyDescent="0.2">
      <c r="B98" s="306">
        <v>4512</v>
      </c>
      <c r="C98" s="394" t="s">
        <v>35</v>
      </c>
      <c r="D98" s="384" t="s">
        <v>244</v>
      </c>
      <c r="E98" s="352">
        <f>F98</f>
        <v>0</v>
      </c>
      <c r="F98" s="350"/>
      <c r="G98" s="353" t="s">
        <v>259</v>
      </c>
    </row>
    <row r="99" spans="2:7" ht="31.5" customHeight="1" x14ac:dyDescent="0.2">
      <c r="B99" s="306">
        <v>4520</v>
      </c>
      <c r="C99" s="400" t="s">
        <v>1081</v>
      </c>
      <c r="D99" s="391" t="s">
        <v>250</v>
      </c>
      <c r="E99" s="352">
        <f>F99</f>
        <v>0</v>
      </c>
      <c r="F99" s="352">
        <f>F101+F102</f>
        <v>0</v>
      </c>
      <c r="G99" s="353" t="s">
        <v>259</v>
      </c>
    </row>
    <row r="100" spans="2:7" ht="15" customHeight="1" x14ac:dyDescent="0.2">
      <c r="B100" s="306"/>
      <c r="C100" s="387" t="s">
        <v>807</v>
      </c>
      <c r="D100" s="391"/>
      <c r="E100" s="350"/>
      <c r="F100" s="350"/>
      <c r="G100" s="353"/>
    </row>
    <row r="101" spans="2:7" ht="15" customHeight="1" x14ac:dyDescent="0.2">
      <c r="B101" s="306">
        <v>4521</v>
      </c>
      <c r="C101" s="394" t="s">
        <v>859</v>
      </c>
      <c r="D101" s="384" t="s">
        <v>245</v>
      </c>
      <c r="E101" s="352">
        <f>F101</f>
        <v>0</v>
      </c>
      <c r="F101" s="350"/>
      <c r="G101" s="353" t="s">
        <v>259</v>
      </c>
    </row>
    <row r="102" spans="2:7" ht="15" customHeight="1" x14ac:dyDescent="0.2">
      <c r="B102" s="306">
        <v>4522</v>
      </c>
      <c r="C102" s="394" t="s">
        <v>0</v>
      </c>
      <c r="D102" s="384" t="s">
        <v>246</v>
      </c>
      <c r="E102" s="352">
        <f>F102</f>
        <v>0</v>
      </c>
      <c r="F102" s="350"/>
      <c r="G102" s="353" t="s">
        <v>259</v>
      </c>
    </row>
    <row r="103" spans="2:7" ht="45.75" customHeight="1" x14ac:dyDescent="0.2">
      <c r="B103" s="306">
        <v>4530</v>
      </c>
      <c r="C103" s="400" t="s">
        <v>1082</v>
      </c>
      <c r="D103" s="391" t="s">
        <v>250</v>
      </c>
      <c r="E103" s="346">
        <f>F103+G103</f>
        <v>0</v>
      </c>
      <c r="F103" s="346">
        <f>F105+F106+F107</f>
        <v>0</v>
      </c>
      <c r="G103" s="352">
        <f>G105+G106+G107</f>
        <v>0</v>
      </c>
    </row>
    <row r="104" spans="2:7" ht="15" customHeight="1" x14ac:dyDescent="0.2">
      <c r="B104" s="306"/>
      <c r="C104" s="387" t="s">
        <v>807</v>
      </c>
      <c r="D104" s="391"/>
      <c r="E104" s="347"/>
      <c r="F104" s="347"/>
      <c r="G104" s="353"/>
    </row>
    <row r="105" spans="2:7" ht="15" customHeight="1" x14ac:dyDescent="0.2">
      <c r="B105" s="306">
        <v>4531</v>
      </c>
      <c r="C105" s="396" t="s">
        <v>860</v>
      </c>
      <c r="D105" s="384" t="s">
        <v>133</v>
      </c>
      <c r="E105" s="346">
        <f>F105+G105</f>
        <v>0</v>
      </c>
      <c r="F105" s="347"/>
      <c r="G105" s="353"/>
    </row>
    <row r="106" spans="2:7" ht="15" customHeight="1" x14ac:dyDescent="0.2">
      <c r="B106" s="306">
        <v>4532</v>
      </c>
      <c r="C106" s="396" t="s">
        <v>895</v>
      </c>
      <c r="D106" s="384" t="s">
        <v>134</v>
      </c>
      <c r="E106" s="352">
        <f>F106+G106</f>
        <v>0</v>
      </c>
      <c r="F106" s="350"/>
      <c r="G106" s="353"/>
    </row>
    <row r="107" spans="2:7" ht="15" customHeight="1" x14ac:dyDescent="0.2">
      <c r="B107" s="306">
        <v>4533</v>
      </c>
      <c r="C107" s="396" t="s">
        <v>879</v>
      </c>
      <c r="D107" s="384" t="s">
        <v>135</v>
      </c>
      <c r="E107" s="352">
        <f>F107+G107</f>
        <v>0</v>
      </c>
      <c r="F107" s="352">
        <f>F109+F113+F114</f>
        <v>0</v>
      </c>
      <c r="G107" s="352">
        <f>G109+G113+G114</f>
        <v>0</v>
      </c>
    </row>
    <row r="108" spans="2:7" ht="15" customHeight="1" x14ac:dyDescent="0.2">
      <c r="B108" s="306"/>
      <c r="C108" s="402" t="s">
        <v>810</v>
      </c>
      <c r="D108" s="384"/>
      <c r="E108" s="350"/>
      <c r="F108" s="350"/>
      <c r="G108" s="353"/>
    </row>
    <row r="109" spans="2:7" ht="15" customHeight="1" x14ac:dyDescent="0.2">
      <c r="B109" s="306">
        <v>4534</v>
      </c>
      <c r="C109" s="402" t="s">
        <v>698</v>
      </c>
      <c r="D109" s="384"/>
      <c r="E109" s="352">
        <f>F109+G109</f>
        <v>0</v>
      </c>
      <c r="F109" s="352">
        <f>F111+F112</f>
        <v>0</v>
      </c>
      <c r="G109" s="352">
        <f>G111+G112</f>
        <v>0</v>
      </c>
    </row>
    <row r="110" spans="2:7" ht="15" customHeight="1" x14ac:dyDescent="0.2">
      <c r="B110" s="306"/>
      <c r="C110" s="402" t="s">
        <v>826</v>
      </c>
      <c r="D110" s="384"/>
      <c r="E110" s="350"/>
      <c r="F110" s="350"/>
      <c r="G110" s="353"/>
    </row>
    <row r="111" spans="2:7" ht="33" customHeight="1" x14ac:dyDescent="0.2">
      <c r="B111" s="399">
        <v>4535</v>
      </c>
      <c r="C111" s="403" t="s">
        <v>825</v>
      </c>
      <c r="D111" s="384"/>
      <c r="E111" s="352">
        <f>F111+G111</f>
        <v>0</v>
      </c>
      <c r="F111" s="350"/>
      <c r="G111" s="353"/>
    </row>
    <row r="112" spans="2:7" ht="15" customHeight="1" x14ac:dyDescent="0.2">
      <c r="B112" s="306">
        <v>4536</v>
      </c>
      <c r="C112" s="402" t="s">
        <v>827</v>
      </c>
      <c r="D112" s="384"/>
      <c r="E112" s="352">
        <f>F112+G112</f>
        <v>0</v>
      </c>
      <c r="F112" s="350"/>
      <c r="G112" s="353"/>
    </row>
    <row r="113" spans="2:7" ht="15" customHeight="1" x14ac:dyDescent="0.2">
      <c r="B113" s="306">
        <v>4537</v>
      </c>
      <c r="C113" s="402" t="s">
        <v>828</v>
      </c>
      <c r="D113" s="384"/>
      <c r="E113" s="352">
        <f>F113+G113</f>
        <v>0</v>
      </c>
      <c r="F113" s="350"/>
      <c r="G113" s="353"/>
    </row>
    <row r="114" spans="2:7" ht="15" customHeight="1" x14ac:dyDescent="0.2">
      <c r="B114" s="306">
        <v>4538</v>
      </c>
      <c r="C114" s="402" t="s">
        <v>830</v>
      </c>
      <c r="D114" s="384"/>
      <c r="E114" s="352">
        <f>F114+G114</f>
        <v>0</v>
      </c>
      <c r="F114" s="350"/>
      <c r="G114" s="353"/>
    </row>
    <row r="115" spans="2:7" ht="26.25" customHeight="1" x14ac:dyDescent="0.2">
      <c r="B115" s="306">
        <v>4540</v>
      </c>
      <c r="C115" s="400" t="s">
        <v>1083</v>
      </c>
      <c r="D115" s="391" t="s">
        <v>250</v>
      </c>
      <c r="E115" s="346">
        <f>E119</f>
        <v>3500</v>
      </c>
      <c r="F115" s="404">
        <f>F119</f>
        <v>3500</v>
      </c>
      <c r="G115" s="352">
        <f>G117+G118+G119</f>
        <v>0</v>
      </c>
    </row>
    <row r="116" spans="2:7" ht="15" customHeight="1" x14ac:dyDescent="0.2">
      <c r="B116" s="306"/>
      <c r="C116" s="387" t="s">
        <v>807</v>
      </c>
      <c r="D116" s="391"/>
      <c r="E116" s="352"/>
      <c r="F116" s="350"/>
      <c r="G116" s="353"/>
    </row>
    <row r="117" spans="2:7" ht="15" customHeight="1" x14ac:dyDescent="0.2">
      <c r="B117" s="306">
        <v>4541</v>
      </c>
      <c r="C117" s="396" t="s">
        <v>136</v>
      </c>
      <c r="D117" s="384" t="s">
        <v>138</v>
      </c>
      <c r="E117" s="352">
        <f>G117</f>
        <v>0</v>
      </c>
      <c r="F117" s="353" t="s">
        <v>259</v>
      </c>
      <c r="G117" s="353"/>
    </row>
    <row r="118" spans="2:7" ht="15" customHeight="1" x14ac:dyDescent="0.2">
      <c r="B118" s="306">
        <v>4542</v>
      </c>
      <c r="C118" s="396" t="s">
        <v>137</v>
      </c>
      <c r="D118" s="384" t="s">
        <v>139</v>
      </c>
      <c r="E118" s="352">
        <f>G118</f>
        <v>0</v>
      </c>
      <c r="F118" s="353" t="s">
        <v>259</v>
      </c>
      <c r="G118" s="353"/>
    </row>
    <row r="119" spans="2:7" ht="15" customHeight="1" x14ac:dyDescent="0.2">
      <c r="B119" s="306">
        <v>4543</v>
      </c>
      <c r="C119" s="396" t="s">
        <v>880</v>
      </c>
      <c r="D119" s="384" t="s">
        <v>140</v>
      </c>
      <c r="E119" s="405">
        <f>E126</f>
        <v>3500</v>
      </c>
      <c r="F119" s="354">
        <f>Sheet6!I127+Sheet6!I746</f>
        <v>3500</v>
      </c>
      <c r="G119" s="352">
        <f>G121+G124+G125+G126</f>
        <v>0</v>
      </c>
    </row>
    <row r="120" spans="2:7" ht="15" customHeight="1" x14ac:dyDescent="0.2">
      <c r="B120" s="306"/>
      <c r="C120" s="402" t="s">
        <v>810</v>
      </c>
      <c r="D120" s="384"/>
      <c r="E120" s="347"/>
      <c r="F120" s="347"/>
      <c r="G120" s="353"/>
    </row>
    <row r="121" spans="2:7" ht="15" customHeight="1" x14ac:dyDescent="0.2">
      <c r="B121" s="306">
        <v>4544</v>
      </c>
      <c r="C121" s="402" t="s">
        <v>699</v>
      </c>
      <c r="D121" s="384"/>
      <c r="E121" s="346">
        <f>G121</f>
        <v>0</v>
      </c>
      <c r="F121" s="354" t="s">
        <v>259</v>
      </c>
      <c r="G121" s="352">
        <f>G123+G124</f>
        <v>0</v>
      </c>
    </row>
    <row r="122" spans="2:7" ht="15" customHeight="1" x14ac:dyDescent="0.2">
      <c r="B122" s="306"/>
      <c r="C122" s="402" t="s">
        <v>826</v>
      </c>
      <c r="D122" s="384"/>
      <c r="E122" s="347"/>
      <c r="F122" s="347"/>
      <c r="G122" s="353"/>
    </row>
    <row r="123" spans="2:7" ht="30" customHeight="1" x14ac:dyDescent="0.2">
      <c r="B123" s="399">
        <v>4545</v>
      </c>
      <c r="C123" s="403" t="s">
        <v>825</v>
      </c>
      <c r="D123" s="384"/>
      <c r="E123" s="346">
        <f>G123</f>
        <v>0</v>
      </c>
      <c r="F123" s="354" t="s">
        <v>259</v>
      </c>
      <c r="G123" s="353"/>
    </row>
    <row r="124" spans="2:7" ht="15" customHeight="1" x14ac:dyDescent="0.2">
      <c r="B124" s="306">
        <v>4546</v>
      </c>
      <c r="C124" s="402" t="s">
        <v>829</v>
      </c>
      <c r="D124" s="384"/>
      <c r="E124" s="346">
        <f>G124</f>
        <v>0</v>
      </c>
      <c r="F124" s="354" t="s">
        <v>259</v>
      </c>
      <c r="G124" s="353"/>
    </row>
    <row r="125" spans="2:7" ht="15" customHeight="1" x14ac:dyDescent="0.2">
      <c r="B125" s="306">
        <v>4547</v>
      </c>
      <c r="C125" s="402" t="s">
        <v>828</v>
      </c>
      <c r="D125" s="384"/>
      <c r="E125" s="346">
        <f>G125</f>
        <v>0</v>
      </c>
      <c r="F125" s="354" t="s">
        <v>259</v>
      </c>
      <c r="G125" s="353"/>
    </row>
    <row r="126" spans="2:7" ht="15" customHeight="1" x14ac:dyDescent="0.2">
      <c r="B126" s="306">
        <v>4548</v>
      </c>
      <c r="C126" s="402" t="s">
        <v>830</v>
      </c>
      <c r="D126" s="384"/>
      <c r="E126" s="346">
        <f>F126</f>
        <v>3500</v>
      </c>
      <c r="F126" s="354">
        <f>Sheet6!I127+Sheet6!I746</f>
        <v>3500</v>
      </c>
      <c r="G126" s="353"/>
    </row>
    <row r="127" spans="2:7" ht="38.25" customHeight="1" x14ac:dyDescent="0.2">
      <c r="B127" s="306">
        <v>4600</v>
      </c>
      <c r="C127" s="400" t="s">
        <v>1084</v>
      </c>
      <c r="D127" s="391" t="s">
        <v>250</v>
      </c>
      <c r="E127" s="346">
        <f>F127</f>
        <v>85000</v>
      </c>
      <c r="F127" s="346">
        <f>F131+F133+F139</f>
        <v>85000</v>
      </c>
      <c r="G127" s="353" t="s">
        <v>259</v>
      </c>
    </row>
    <row r="128" spans="2:7" ht="15" customHeight="1" x14ac:dyDescent="0.2">
      <c r="B128" s="306"/>
      <c r="C128" s="387" t="s">
        <v>810</v>
      </c>
      <c r="D128" s="386"/>
      <c r="E128" s="350"/>
      <c r="F128" s="350"/>
      <c r="G128" s="350"/>
    </row>
    <row r="129" spans="2:7" ht="15" customHeight="1" x14ac:dyDescent="0.2">
      <c r="B129" s="306">
        <v>4610</v>
      </c>
      <c r="C129" s="406" t="s">
        <v>5</v>
      </c>
      <c r="D129" s="386"/>
      <c r="E129" s="352">
        <f>F129</f>
        <v>0</v>
      </c>
      <c r="F129" s="352">
        <f>F131+F132</f>
        <v>0</v>
      </c>
      <c r="G129" s="353" t="s">
        <v>260</v>
      </c>
    </row>
    <row r="130" spans="2:7" ht="15" customHeight="1" x14ac:dyDescent="0.2">
      <c r="B130" s="306"/>
      <c r="C130" s="387" t="s">
        <v>810</v>
      </c>
      <c r="D130" s="386"/>
      <c r="E130" s="350"/>
      <c r="F130" s="350"/>
      <c r="G130" s="353"/>
    </row>
    <row r="131" spans="2:7" ht="15" customHeight="1" x14ac:dyDescent="0.2">
      <c r="B131" s="306">
        <v>4610</v>
      </c>
      <c r="C131" s="394" t="s">
        <v>716</v>
      </c>
      <c r="D131" s="386" t="s">
        <v>715</v>
      </c>
      <c r="E131" s="352">
        <f>F131</f>
        <v>0</v>
      </c>
      <c r="F131" s="350"/>
      <c r="G131" s="353" t="s">
        <v>259</v>
      </c>
    </row>
    <row r="132" spans="2:7" ht="15" customHeight="1" x14ac:dyDescent="0.2">
      <c r="B132" s="306">
        <v>4620</v>
      </c>
      <c r="C132" s="394" t="s">
        <v>7</v>
      </c>
      <c r="D132" s="386" t="s">
        <v>6</v>
      </c>
      <c r="E132" s="352">
        <f>F132</f>
        <v>0</v>
      </c>
      <c r="F132" s="350"/>
      <c r="G132" s="353" t="s">
        <v>259</v>
      </c>
    </row>
    <row r="133" spans="2:7" ht="15" customHeight="1" x14ac:dyDescent="0.2">
      <c r="B133" s="306">
        <v>4630</v>
      </c>
      <c r="C133" s="395" t="s">
        <v>1085</v>
      </c>
      <c r="D133" s="391" t="s">
        <v>250</v>
      </c>
      <c r="E133" s="346">
        <f t="shared" ref="E133:E141" si="1">F133</f>
        <v>85000</v>
      </c>
      <c r="F133" s="346">
        <f>F135+F136+F137+F138</f>
        <v>85000</v>
      </c>
      <c r="G133" s="353" t="s">
        <v>259</v>
      </c>
    </row>
    <row r="134" spans="2:7" ht="15" customHeight="1" x14ac:dyDescent="0.2">
      <c r="B134" s="306"/>
      <c r="C134" s="387" t="s">
        <v>807</v>
      </c>
      <c r="D134" s="391"/>
      <c r="E134" s="352">
        <f t="shared" si="1"/>
        <v>0</v>
      </c>
      <c r="F134" s="350"/>
      <c r="G134" s="353"/>
    </row>
    <row r="135" spans="2:7" ht="15" customHeight="1" x14ac:dyDescent="0.2">
      <c r="B135" s="306">
        <v>4631</v>
      </c>
      <c r="C135" s="394" t="s">
        <v>145</v>
      </c>
      <c r="D135" s="384" t="s">
        <v>141</v>
      </c>
      <c r="E135" s="352">
        <f t="shared" si="1"/>
        <v>0</v>
      </c>
      <c r="F135" s="350">
        <f>Sheet6!I892</f>
        <v>0</v>
      </c>
      <c r="G135" s="353" t="s">
        <v>259</v>
      </c>
    </row>
    <row r="136" spans="2:7" ht="15" customHeight="1" x14ac:dyDescent="0.2">
      <c r="B136" s="306">
        <v>4632</v>
      </c>
      <c r="C136" s="394" t="s">
        <v>146</v>
      </c>
      <c r="D136" s="384" t="s">
        <v>142</v>
      </c>
      <c r="E136" s="352">
        <f t="shared" si="1"/>
        <v>5000</v>
      </c>
      <c r="F136" s="350">
        <f>Sheet6!I667+Sheet6!I890</f>
        <v>5000</v>
      </c>
      <c r="G136" s="353" t="s">
        <v>259</v>
      </c>
    </row>
    <row r="137" spans="2:7" ht="15" customHeight="1" x14ac:dyDescent="0.2">
      <c r="B137" s="306">
        <v>4633</v>
      </c>
      <c r="C137" s="394" t="s">
        <v>147</v>
      </c>
      <c r="D137" s="384" t="s">
        <v>143</v>
      </c>
      <c r="E137" s="352">
        <f t="shared" si="1"/>
        <v>0</v>
      </c>
      <c r="F137" s="350"/>
      <c r="G137" s="353" t="s">
        <v>259</v>
      </c>
    </row>
    <row r="138" spans="2:7" ht="15" customHeight="1" x14ac:dyDescent="0.2">
      <c r="B138" s="306">
        <v>4634</v>
      </c>
      <c r="C138" s="394" t="s">
        <v>148</v>
      </c>
      <c r="D138" s="384" t="s">
        <v>144</v>
      </c>
      <c r="E138" s="346">
        <f t="shared" si="1"/>
        <v>80000</v>
      </c>
      <c r="F138" s="346">
        <f>Sheet6!H891+Sheet6!I267+Sheet6!I129</f>
        <v>80000</v>
      </c>
      <c r="G138" s="353" t="s">
        <v>259</v>
      </c>
    </row>
    <row r="139" spans="2:7" ht="15" customHeight="1" x14ac:dyDescent="0.2">
      <c r="B139" s="306">
        <v>4640</v>
      </c>
      <c r="C139" s="395" t="s">
        <v>1086</v>
      </c>
      <c r="D139" s="391" t="s">
        <v>250</v>
      </c>
      <c r="E139" s="352">
        <f t="shared" si="1"/>
        <v>0</v>
      </c>
      <c r="F139" s="352">
        <f>F141</f>
        <v>0</v>
      </c>
      <c r="G139" s="353" t="s">
        <v>259</v>
      </c>
    </row>
    <row r="140" spans="2:7" ht="15" customHeight="1" x14ac:dyDescent="0.2">
      <c r="B140" s="306"/>
      <c r="C140" s="387" t="s">
        <v>807</v>
      </c>
      <c r="D140" s="391"/>
      <c r="E140" s="352"/>
      <c r="F140" s="350"/>
      <c r="G140" s="353"/>
    </row>
    <row r="141" spans="2:7" ht="15" customHeight="1" x14ac:dyDescent="0.2">
      <c r="B141" s="306">
        <v>4641</v>
      </c>
      <c r="C141" s="394" t="s">
        <v>149</v>
      </c>
      <c r="D141" s="384" t="s">
        <v>150</v>
      </c>
      <c r="E141" s="352">
        <f t="shared" si="1"/>
        <v>0</v>
      </c>
      <c r="F141" s="350"/>
      <c r="G141" s="353" t="s">
        <v>259</v>
      </c>
    </row>
    <row r="142" spans="2:7" ht="15" customHeight="1" x14ac:dyDescent="0.2">
      <c r="B142" s="306">
        <v>4700</v>
      </c>
      <c r="C142" s="395" t="s">
        <v>1087</v>
      </c>
      <c r="D142" s="391" t="s">
        <v>250</v>
      </c>
      <c r="E142" s="346">
        <f>F142+G142-Sheet1!F141</f>
        <v>20800</v>
      </c>
      <c r="F142" s="346">
        <f>F144+F148+F154+F157+F161+F164+F167</f>
        <v>680800</v>
      </c>
      <c r="G142" s="352">
        <f>G167</f>
        <v>0</v>
      </c>
    </row>
    <row r="143" spans="2:7" ht="15" customHeight="1" x14ac:dyDescent="0.2">
      <c r="B143" s="306"/>
      <c r="C143" s="387" t="s">
        <v>810</v>
      </c>
      <c r="D143" s="386"/>
      <c r="E143" s="350"/>
      <c r="F143" s="350"/>
      <c r="G143" s="350"/>
    </row>
    <row r="144" spans="2:7" ht="15" customHeight="1" x14ac:dyDescent="0.2">
      <c r="B144" s="306">
        <v>4710</v>
      </c>
      <c r="C144" s="395" t="s">
        <v>1088</v>
      </c>
      <c r="D144" s="391" t="s">
        <v>250</v>
      </c>
      <c r="E144" s="346">
        <f>F144</f>
        <v>5000</v>
      </c>
      <c r="F144" s="346">
        <f>F146+F147</f>
        <v>5000</v>
      </c>
      <c r="G144" s="353" t="s">
        <v>259</v>
      </c>
    </row>
    <row r="145" spans="2:7" ht="15" customHeight="1" x14ac:dyDescent="0.2">
      <c r="B145" s="306"/>
      <c r="C145" s="387" t="s">
        <v>807</v>
      </c>
      <c r="D145" s="391"/>
      <c r="E145" s="347"/>
      <c r="F145" s="347"/>
      <c r="G145" s="353"/>
    </row>
    <row r="146" spans="2:7" ht="15" customHeight="1" x14ac:dyDescent="0.2">
      <c r="B146" s="306">
        <v>4711</v>
      </c>
      <c r="C146" s="394" t="s">
        <v>717</v>
      </c>
      <c r="D146" s="384" t="s">
        <v>151</v>
      </c>
      <c r="E146" s="346">
        <f>F146</f>
        <v>0</v>
      </c>
      <c r="F146" s="347"/>
      <c r="G146" s="353" t="s">
        <v>259</v>
      </c>
    </row>
    <row r="147" spans="2:7" ht="15" customHeight="1" x14ac:dyDescent="0.2">
      <c r="B147" s="306">
        <v>4712</v>
      </c>
      <c r="C147" s="394" t="s">
        <v>174</v>
      </c>
      <c r="D147" s="384" t="s">
        <v>152</v>
      </c>
      <c r="E147" s="346">
        <f>F147</f>
        <v>5000</v>
      </c>
      <c r="F147" s="407">
        <f>SUM(Sheet6!I126)</f>
        <v>5000</v>
      </c>
      <c r="G147" s="353" t="s">
        <v>259</v>
      </c>
    </row>
    <row r="148" spans="2:7" ht="15" customHeight="1" x14ac:dyDescent="0.2">
      <c r="B148" s="306">
        <v>4720</v>
      </c>
      <c r="C148" s="395" t="s">
        <v>1089</v>
      </c>
      <c r="D148" s="391" t="s">
        <v>4</v>
      </c>
      <c r="E148" s="346">
        <f>F148</f>
        <v>15800</v>
      </c>
      <c r="F148" s="346">
        <f>F150+F151+F152+F153</f>
        <v>15800</v>
      </c>
      <c r="G148" s="353" t="s">
        <v>259</v>
      </c>
    </row>
    <row r="149" spans="2:7" ht="15" customHeight="1" x14ac:dyDescent="0.2">
      <c r="B149" s="306"/>
      <c r="C149" s="387" t="s">
        <v>807</v>
      </c>
      <c r="D149" s="391"/>
      <c r="E149" s="352"/>
      <c r="F149" s="350"/>
      <c r="G149" s="353"/>
    </row>
    <row r="150" spans="2:7" ht="15" customHeight="1" x14ac:dyDescent="0.2">
      <c r="B150" s="306">
        <v>4721</v>
      </c>
      <c r="C150" s="394" t="s">
        <v>36</v>
      </c>
      <c r="D150" s="384" t="s">
        <v>175</v>
      </c>
      <c r="E150" s="352">
        <f>F150</f>
        <v>0</v>
      </c>
      <c r="F150" s="350"/>
      <c r="G150" s="353" t="s">
        <v>259</v>
      </c>
    </row>
    <row r="151" spans="2:7" ht="15" customHeight="1" x14ac:dyDescent="0.2">
      <c r="B151" s="306">
        <v>4722</v>
      </c>
      <c r="C151" s="394" t="s">
        <v>37</v>
      </c>
      <c r="D151" s="383">
        <v>4822</v>
      </c>
      <c r="E151" s="352">
        <f>F151</f>
        <v>0</v>
      </c>
      <c r="F151" s="350">
        <f>Sheet6!I66</f>
        <v>0</v>
      </c>
      <c r="G151" s="353" t="s">
        <v>259</v>
      </c>
    </row>
    <row r="152" spans="2:7" ht="15" customHeight="1" x14ac:dyDescent="0.2">
      <c r="B152" s="306">
        <v>4723</v>
      </c>
      <c r="C152" s="394" t="s">
        <v>178</v>
      </c>
      <c r="D152" s="384" t="s">
        <v>176</v>
      </c>
      <c r="E152" s="346">
        <f>F152</f>
        <v>15800</v>
      </c>
      <c r="F152" s="346">
        <f>Sheet6!I482+Sheet6!I409+Sheet6!I124+Sheet6!I31+Sheet6!I525</f>
        <v>15800</v>
      </c>
      <c r="G152" s="353" t="s">
        <v>259</v>
      </c>
    </row>
    <row r="153" spans="2:7" ht="15" customHeight="1" x14ac:dyDescent="0.2">
      <c r="B153" s="306">
        <v>4724</v>
      </c>
      <c r="C153" s="394" t="s">
        <v>179</v>
      </c>
      <c r="D153" s="384" t="s">
        <v>177</v>
      </c>
      <c r="E153" s="352">
        <f>F153</f>
        <v>0</v>
      </c>
      <c r="F153" s="350"/>
      <c r="G153" s="353" t="s">
        <v>259</v>
      </c>
    </row>
    <row r="154" spans="2:7" ht="15" customHeight="1" x14ac:dyDescent="0.2">
      <c r="B154" s="306">
        <v>4730</v>
      </c>
      <c r="C154" s="395" t="s">
        <v>1090</v>
      </c>
      <c r="D154" s="391" t="s">
        <v>250</v>
      </c>
      <c r="E154" s="352">
        <f>F154</f>
        <v>0</v>
      </c>
      <c r="F154" s="352">
        <f>F156</f>
        <v>0</v>
      </c>
      <c r="G154" s="353" t="s">
        <v>259</v>
      </c>
    </row>
    <row r="155" spans="2:7" ht="15" customHeight="1" x14ac:dyDescent="0.2">
      <c r="B155" s="306"/>
      <c r="C155" s="387" t="s">
        <v>807</v>
      </c>
      <c r="D155" s="391"/>
      <c r="E155" s="350"/>
      <c r="F155" s="350"/>
      <c r="G155" s="353"/>
    </row>
    <row r="156" spans="2:7" ht="15" customHeight="1" x14ac:dyDescent="0.2">
      <c r="B156" s="306">
        <v>4731</v>
      </c>
      <c r="C156" s="401" t="s">
        <v>881</v>
      </c>
      <c r="D156" s="384" t="s">
        <v>180</v>
      </c>
      <c r="E156" s="352">
        <f>F156</f>
        <v>0</v>
      </c>
      <c r="F156" s="350"/>
      <c r="G156" s="353" t="s">
        <v>259</v>
      </c>
    </row>
    <row r="157" spans="2:7" ht="15" customHeight="1" x14ac:dyDescent="0.2">
      <c r="B157" s="306">
        <v>4740</v>
      </c>
      <c r="C157" s="408" t="s">
        <v>1091</v>
      </c>
      <c r="D157" s="391" t="s">
        <v>250</v>
      </c>
      <c r="E157" s="352">
        <f>F157</f>
        <v>0</v>
      </c>
      <c r="F157" s="352">
        <f>F159+F160</f>
        <v>0</v>
      </c>
      <c r="G157" s="353" t="s">
        <v>259</v>
      </c>
    </row>
    <row r="158" spans="2:7" ht="15" customHeight="1" x14ac:dyDescent="0.2">
      <c r="B158" s="306"/>
      <c r="C158" s="387" t="s">
        <v>807</v>
      </c>
      <c r="D158" s="391"/>
      <c r="E158" s="350"/>
      <c r="F158" s="350"/>
      <c r="G158" s="353"/>
    </row>
    <row r="159" spans="2:7" ht="15" customHeight="1" x14ac:dyDescent="0.2">
      <c r="B159" s="306">
        <v>4741</v>
      </c>
      <c r="C159" s="394" t="s">
        <v>38</v>
      </c>
      <c r="D159" s="384" t="s">
        <v>181</v>
      </c>
      <c r="E159" s="352">
        <f>F159</f>
        <v>0</v>
      </c>
      <c r="F159" s="350"/>
      <c r="G159" s="353" t="s">
        <v>259</v>
      </c>
    </row>
    <row r="160" spans="2:7" ht="15" customHeight="1" x14ac:dyDescent="0.2">
      <c r="B160" s="306">
        <v>4742</v>
      </c>
      <c r="C160" s="394" t="s">
        <v>183</v>
      </c>
      <c r="D160" s="384" t="s">
        <v>182</v>
      </c>
      <c r="E160" s="352">
        <f>F160</f>
        <v>0</v>
      </c>
      <c r="F160" s="350"/>
      <c r="G160" s="353" t="s">
        <v>259</v>
      </c>
    </row>
    <row r="161" spans="2:7" ht="15" customHeight="1" x14ac:dyDescent="0.2">
      <c r="B161" s="306">
        <v>4750</v>
      </c>
      <c r="C161" s="395" t="s">
        <v>1092</v>
      </c>
      <c r="D161" s="391" t="s">
        <v>250</v>
      </c>
      <c r="E161" s="352">
        <f>F161</f>
        <v>0</v>
      </c>
      <c r="F161" s="352">
        <f>F163</f>
        <v>0</v>
      </c>
      <c r="G161" s="353" t="s">
        <v>259</v>
      </c>
    </row>
    <row r="162" spans="2:7" ht="15" customHeight="1" x14ac:dyDescent="0.2">
      <c r="B162" s="306"/>
      <c r="C162" s="387" t="s">
        <v>807</v>
      </c>
      <c r="D162" s="391"/>
      <c r="E162" s="350"/>
      <c r="F162" s="350"/>
      <c r="G162" s="353"/>
    </row>
    <row r="163" spans="2:7" ht="15" customHeight="1" x14ac:dyDescent="0.2">
      <c r="B163" s="306">
        <v>4751</v>
      </c>
      <c r="C163" s="394" t="s">
        <v>184</v>
      </c>
      <c r="D163" s="384" t="s">
        <v>185</v>
      </c>
      <c r="E163" s="352">
        <f>F163</f>
        <v>0</v>
      </c>
      <c r="F163" s="350"/>
      <c r="G163" s="353" t="s">
        <v>259</v>
      </c>
    </row>
    <row r="164" spans="2:7" ht="15" customHeight="1" x14ac:dyDescent="0.2">
      <c r="B164" s="306">
        <v>4760</v>
      </c>
      <c r="C164" s="408" t="s">
        <v>882</v>
      </c>
      <c r="D164" s="391" t="s">
        <v>250</v>
      </c>
      <c r="E164" s="352">
        <f>F164</f>
        <v>0</v>
      </c>
      <c r="F164" s="352">
        <f>F166</f>
        <v>0</v>
      </c>
      <c r="G164" s="353" t="s">
        <v>259</v>
      </c>
    </row>
    <row r="165" spans="2:7" ht="15" customHeight="1" x14ac:dyDescent="0.2">
      <c r="B165" s="306"/>
      <c r="C165" s="387" t="s">
        <v>807</v>
      </c>
      <c r="D165" s="391"/>
      <c r="E165" s="350"/>
      <c r="F165" s="350"/>
      <c r="G165" s="353"/>
    </row>
    <row r="166" spans="2:7" ht="15" customHeight="1" x14ac:dyDescent="0.2">
      <c r="B166" s="306">
        <v>4761</v>
      </c>
      <c r="C166" s="394" t="s">
        <v>187</v>
      </c>
      <c r="D166" s="384" t="s">
        <v>186</v>
      </c>
      <c r="E166" s="352">
        <f>F166</f>
        <v>0</v>
      </c>
      <c r="F166" s="350"/>
      <c r="G166" s="353" t="s">
        <v>259</v>
      </c>
    </row>
    <row r="167" spans="2:7" ht="15" customHeight="1" x14ac:dyDescent="0.2">
      <c r="B167" s="306">
        <v>4770</v>
      </c>
      <c r="C167" s="395" t="s">
        <v>883</v>
      </c>
      <c r="D167" s="391" t="s">
        <v>250</v>
      </c>
      <c r="E167" s="346">
        <f>F167+G167-Sheet1!F141</f>
        <v>0</v>
      </c>
      <c r="F167" s="346">
        <f>F169</f>
        <v>660000</v>
      </c>
      <c r="G167" s="352">
        <f>G169</f>
        <v>0</v>
      </c>
    </row>
    <row r="168" spans="2:7" ht="15" customHeight="1" x14ac:dyDescent="0.2">
      <c r="B168" s="306"/>
      <c r="C168" s="387" t="s">
        <v>807</v>
      </c>
      <c r="D168" s="391"/>
      <c r="E168" s="350"/>
      <c r="F168" s="347"/>
      <c r="G168" s="353"/>
    </row>
    <row r="169" spans="2:7" ht="15" customHeight="1" x14ac:dyDescent="0.2">
      <c r="B169" s="306">
        <v>4771</v>
      </c>
      <c r="C169" s="394" t="s">
        <v>192</v>
      </c>
      <c r="D169" s="384" t="s">
        <v>188</v>
      </c>
      <c r="E169" s="346">
        <f>F169+G169-Sheet1!F141</f>
        <v>0</v>
      </c>
      <c r="F169" s="346">
        <f>Sheet1!F141</f>
        <v>660000</v>
      </c>
      <c r="G169" s="352"/>
    </row>
    <row r="170" spans="2:7" ht="15" customHeight="1" x14ac:dyDescent="0.2">
      <c r="B170" s="306">
        <v>4772</v>
      </c>
      <c r="C170" s="401" t="s">
        <v>8</v>
      </c>
      <c r="D170" s="391" t="s">
        <v>250</v>
      </c>
      <c r="E170" s="352"/>
      <c r="F170" s="352"/>
      <c r="G170" s="353"/>
    </row>
    <row r="171" spans="2:7" s="344" customFormat="1" ht="35.25" customHeight="1" x14ac:dyDescent="0.2">
      <c r="B171" s="306">
        <v>5000</v>
      </c>
      <c r="C171" s="384" t="s">
        <v>1093</v>
      </c>
      <c r="D171" s="391" t="s">
        <v>250</v>
      </c>
      <c r="E171" s="346">
        <f>G171</f>
        <v>3882733.2</v>
      </c>
      <c r="F171" s="409" t="s">
        <v>259</v>
      </c>
      <c r="G171" s="346">
        <f>G173+G191+G197+G200</f>
        <v>3882733.2</v>
      </c>
    </row>
    <row r="172" spans="2:7" ht="15" customHeight="1" x14ac:dyDescent="0.2">
      <c r="B172" s="306"/>
      <c r="C172" s="387" t="s">
        <v>810</v>
      </c>
      <c r="D172" s="386"/>
      <c r="E172" s="350"/>
      <c r="F172" s="350"/>
      <c r="G172" s="350"/>
    </row>
    <row r="173" spans="2:7" ht="15" customHeight="1" x14ac:dyDescent="0.2">
      <c r="B173" s="306">
        <v>5100</v>
      </c>
      <c r="C173" s="394" t="s">
        <v>1094</v>
      </c>
      <c r="D173" s="391" t="s">
        <v>250</v>
      </c>
      <c r="E173" s="346">
        <f>G173</f>
        <v>3882733.2</v>
      </c>
      <c r="F173" s="353" t="s">
        <v>259</v>
      </c>
      <c r="G173" s="346">
        <f>G175+G180+G185</f>
        <v>3882733.2</v>
      </c>
    </row>
    <row r="174" spans="2:7" ht="15" customHeight="1" x14ac:dyDescent="0.2">
      <c r="B174" s="306"/>
      <c r="C174" s="387" t="s">
        <v>810</v>
      </c>
      <c r="D174" s="386"/>
      <c r="E174" s="350"/>
      <c r="F174" s="350"/>
      <c r="G174" s="350"/>
    </row>
    <row r="175" spans="2:7" ht="15" customHeight="1" x14ac:dyDescent="0.2">
      <c r="B175" s="306">
        <v>5110</v>
      </c>
      <c r="C175" s="395" t="s">
        <v>1095</v>
      </c>
      <c r="D175" s="391" t="s">
        <v>250</v>
      </c>
      <c r="E175" s="346">
        <f>G175</f>
        <v>3790348.2</v>
      </c>
      <c r="F175" s="353" t="s">
        <v>259</v>
      </c>
      <c r="G175" s="346">
        <f>G177+G178+G179</f>
        <v>3790348.2</v>
      </c>
    </row>
    <row r="176" spans="2:7" ht="15" customHeight="1" x14ac:dyDescent="0.2">
      <c r="B176" s="306"/>
      <c r="C176" s="387" t="s">
        <v>807</v>
      </c>
      <c r="D176" s="391"/>
      <c r="E176" s="352"/>
      <c r="F176" s="350"/>
      <c r="G176" s="353"/>
    </row>
    <row r="177" spans="2:8" ht="15" customHeight="1" x14ac:dyDescent="0.2">
      <c r="B177" s="306">
        <v>5111</v>
      </c>
      <c r="C177" s="394" t="s">
        <v>902</v>
      </c>
      <c r="D177" s="410" t="s">
        <v>189</v>
      </c>
      <c r="E177" s="352">
        <f>G177</f>
        <v>0</v>
      </c>
      <c r="F177" s="353" t="s">
        <v>259</v>
      </c>
      <c r="G177" s="350"/>
    </row>
    <row r="178" spans="2:8" ht="15" customHeight="1" x14ac:dyDescent="0.2">
      <c r="B178" s="306">
        <v>5112</v>
      </c>
      <c r="C178" s="394" t="s">
        <v>903</v>
      </c>
      <c r="D178" s="410" t="s">
        <v>190</v>
      </c>
      <c r="E178" s="352">
        <f>G178</f>
        <v>319660.7</v>
      </c>
      <c r="F178" s="353" t="s">
        <v>259</v>
      </c>
      <c r="G178" s="350">
        <f>Sheet6!J132+Sheet6!J343+Sheet6!J496+Sheet6!J747+Sheet6!J483</f>
        <v>319660.7</v>
      </c>
    </row>
    <row r="179" spans="2:8" ht="15" customHeight="1" x14ac:dyDescent="0.2">
      <c r="B179" s="306">
        <v>5113</v>
      </c>
      <c r="C179" s="394" t="s">
        <v>904</v>
      </c>
      <c r="D179" s="410" t="s">
        <v>191</v>
      </c>
      <c r="E179" s="346">
        <f>G179</f>
        <v>3470687.5</v>
      </c>
      <c r="F179" s="354" t="s">
        <v>259</v>
      </c>
      <c r="G179" s="346">
        <f>Sheet6!J42+Sheet6!J133+Sheet6!J284+Sheet6!J319+Sheet6!J484+Sheet6!J497+Sheet6!J750</f>
        <v>3470687.5</v>
      </c>
    </row>
    <row r="180" spans="2:8" ht="15" customHeight="1" x14ac:dyDescent="0.2">
      <c r="B180" s="306">
        <v>5120</v>
      </c>
      <c r="C180" s="395" t="s">
        <v>1096</v>
      </c>
      <c r="D180" s="391" t="s">
        <v>250</v>
      </c>
      <c r="E180" s="346">
        <f>G180</f>
        <v>65885</v>
      </c>
      <c r="F180" s="353" t="s">
        <v>259</v>
      </c>
      <c r="G180" s="346">
        <f>G182+G183+G184</f>
        <v>65885</v>
      </c>
    </row>
    <row r="181" spans="2:8" ht="15" customHeight="1" x14ac:dyDescent="0.2">
      <c r="B181" s="306"/>
      <c r="C181" s="411" t="s">
        <v>807</v>
      </c>
      <c r="D181" s="391"/>
      <c r="E181" s="352"/>
      <c r="F181" s="350"/>
      <c r="G181" s="353"/>
    </row>
    <row r="182" spans="2:8" ht="15" customHeight="1" x14ac:dyDescent="0.2">
      <c r="B182" s="306">
        <v>5121</v>
      </c>
      <c r="C182" s="394" t="s">
        <v>899</v>
      </c>
      <c r="D182" s="410" t="s">
        <v>193</v>
      </c>
      <c r="E182" s="346">
        <f>G182</f>
        <v>0</v>
      </c>
      <c r="F182" s="353" t="s">
        <v>259</v>
      </c>
      <c r="G182" s="349">
        <f>Sheet6!J45+Sheet6!J134</f>
        <v>0</v>
      </c>
    </row>
    <row r="183" spans="2:8" ht="15" customHeight="1" x14ac:dyDescent="0.2">
      <c r="B183" s="306">
        <v>5122</v>
      </c>
      <c r="C183" s="394" t="s">
        <v>900</v>
      </c>
      <c r="D183" s="410" t="s">
        <v>194</v>
      </c>
      <c r="E183" s="346">
        <f>G183</f>
        <v>14000</v>
      </c>
      <c r="F183" s="353" t="s">
        <v>259</v>
      </c>
      <c r="G183" s="346">
        <f>Sheet6!J46+Sheet6!J748+Sheet6!J638+Sheet6!J139+Sheet6!J523</f>
        <v>14000</v>
      </c>
    </row>
    <row r="184" spans="2:8" ht="15" customHeight="1" x14ac:dyDescent="0.2">
      <c r="B184" s="306">
        <v>5123</v>
      </c>
      <c r="C184" s="394" t="s">
        <v>901</v>
      </c>
      <c r="D184" s="410" t="s">
        <v>195</v>
      </c>
      <c r="E184" s="346">
        <f>G184</f>
        <v>51885</v>
      </c>
      <c r="F184" s="353" t="s">
        <v>259</v>
      </c>
      <c r="G184" s="349">
        <f>Sheet6!J47+Sheet6!J135+Sheet6!J411+Sheet6!J462+Sheet6!J485+Sheet6!J524+Sheet6!J622+Sheet6!J749</f>
        <v>51885</v>
      </c>
      <c r="H184" s="355"/>
    </row>
    <row r="185" spans="2:8" ht="15" customHeight="1" x14ac:dyDescent="0.2">
      <c r="B185" s="306">
        <v>5130</v>
      </c>
      <c r="C185" s="395" t="s">
        <v>1097</v>
      </c>
      <c r="D185" s="391" t="s">
        <v>250</v>
      </c>
      <c r="E185" s="346">
        <f>F185+G185</f>
        <v>26500</v>
      </c>
      <c r="F185" s="352">
        <f>F189+F190</f>
        <v>0</v>
      </c>
      <c r="G185" s="346">
        <f>G187+G188+G189+G190</f>
        <v>26500</v>
      </c>
    </row>
    <row r="186" spans="2:8" ht="15" customHeight="1" x14ac:dyDescent="0.2">
      <c r="B186" s="306"/>
      <c r="C186" s="387" t="s">
        <v>807</v>
      </c>
      <c r="D186" s="391"/>
      <c r="E186" s="350"/>
      <c r="F186" s="350"/>
      <c r="G186" s="353"/>
    </row>
    <row r="187" spans="2:8" ht="15" customHeight="1" x14ac:dyDescent="0.2">
      <c r="B187" s="306">
        <v>5131</v>
      </c>
      <c r="C187" s="394" t="s">
        <v>198</v>
      </c>
      <c r="D187" s="410" t="s">
        <v>196</v>
      </c>
      <c r="E187" s="352">
        <f>G187</f>
        <v>0</v>
      </c>
      <c r="F187" s="353" t="s">
        <v>259</v>
      </c>
      <c r="G187" s="350">
        <f>Sheet6!J136</f>
        <v>0</v>
      </c>
    </row>
    <row r="188" spans="2:8" ht="15" customHeight="1" x14ac:dyDescent="0.2">
      <c r="B188" s="306">
        <v>5132</v>
      </c>
      <c r="C188" s="394" t="s">
        <v>896</v>
      </c>
      <c r="D188" s="410" t="s">
        <v>197</v>
      </c>
      <c r="E188" s="352">
        <f>G188</f>
        <v>0</v>
      </c>
      <c r="F188" s="353" t="s">
        <v>259</v>
      </c>
      <c r="G188" s="350">
        <f>Sheet6!J43</f>
        <v>0</v>
      </c>
    </row>
    <row r="189" spans="2:8" ht="15" customHeight="1" x14ac:dyDescent="0.2">
      <c r="B189" s="306">
        <v>5133</v>
      </c>
      <c r="C189" s="394" t="s">
        <v>897</v>
      </c>
      <c r="D189" s="410" t="s">
        <v>204</v>
      </c>
      <c r="E189" s="346">
        <f>F189+G189</f>
        <v>500</v>
      </c>
      <c r="F189" s="354"/>
      <c r="G189" s="347">
        <f>Sheet6!J137</f>
        <v>500</v>
      </c>
    </row>
    <row r="190" spans="2:8" ht="15" customHeight="1" x14ac:dyDescent="0.2">
      <c r="B190" s="306">
        <v>5134</v>
      </c>
      <c r="C190" s="394" t="s">
        <v>898</v>
      </c>
      <c r="D190" s="410" t="s">
        <v>205</v>
      </c>
      <c r="E190" s="346">
        <f>F190+G190</f>
        <v>26000</v>
      </c>
      <c r="F190" s="353"/>
      <c r="G190" s="349">
        <f>Sheet6!J344+Sheet6!J321+Sheet6!J138+Sheet6!J44+Sheet6!J751</f>
        <v>26000</v>
      </c>
    </row>
    <row r="191" spans="2:8" ht="15" customHeight="1" x14ac:dyDescent="0.2">
      <c r="B191" s="306">
        <v>5200</v>
      </c>
      <c r="C191" s="395" t="s">
        <v>1098</v>
      </c>
      <c r="D191" s="391" t="s">
        <v>250</v>
      </c>
      <c r="E191" s="352">
        <f>G191</f>
        <v>0</v>
      </c>
      <c r="F191" s="353" t="s">
        <v>259</v>
      </c>
      <c r="G191" s="352">
        <f>G193+G194+G195+G196</f>
        <v>0</v>
      </c>
    </row>
    <row r="192" spans="2:8" ht="15" customHeight="1" x14ac:dyDescent="0.2">
      <c r="B192" s="306"/>
      <c r="C192" s="387" t="s">
        <v>810</v>
      </c>
      <c r="D192" s="386"/>
      <c r="E192" s="350"/>
      <c r="F192" s="350"/>
      <c r="G192" s="350"/>
    </row>
    <row r="193" spans="2:7" ht="15" customHeight="1" x14ac:dyDescent="0.2">
      <c r="B193" s="306">
        <v>5211</v>
      </c>
      <c r="C193" s="394" t="s">
        <v>9</v>
      </c>
      <c r="D193" s="410" t="s">
        <v>199</v>
      </c>
      <c r="E193" s="352">
        <f>G193</f>
        <v>0</v>
      </c>
      <c r="F193" s="353" t="s">
        <v>259</v>
      </c>
      <c r="G193" s="350"/>
    </row>
    <row r="194" spans="2:7" ht="15" customHeight="1" x14ac:dyDescent="0.2">
      <c r="B194" s="306">
        <v>5221</v>
      </c>
      <c r="C194" s="394" t="s">
        <v>10</v>
      </c>
      <c r="D194" s="410" t="s">
        <v>200</v>
      </c>
      <c r="E194" s="352">
        <f>G194</f>
        <v>0</v>
      </c>
      <c r="F194" s="353" t="s">
        <v>259</v>
      </c>
      <c r="G194" s="350"/>
    </row>
    <row r="195" spans="2:7" ht="15" customHeight="1" x14ac:dyDescent="0.2">
      <c r="B195" s="306">
        <v>5231</v>
      </c>
      <c r="C195" s="394" t="s">
        <v>11</v>
      </c>
      <c r="D195" s="410" t="s">
        <v>201</v>
      </c>
      <c r="E195" s="352">
        <f>G195</f>
        <v>0</v>
      </c>
      <c r="F195" s="353" t="s">
        <v>259</v>
      </c>
      <c r="G195" s="350"/>
    </row>
    <row r="196" spans="2:7" ht="15" customHeight="1" x14ac:dyDescent="0.2">
      <c r="B196" s="306">
        <v>5241</v>
      </c>
      <c r="C196" s="394" t="s">
        <v>203</v>
      </c>
      <c r="D196" s="410" t="s">
        <v>202</v>
      </c>
      <c r="E196" s="352">
        <f>G196</f>
        <v>0</v>
      </c>
      <c r="F196" s="353" t="s">
        <v>259</v>
      </c>
      <c r="G196" s="350"/>
    </row>
    <row r="197" spans="2:7" ht="15" customHeight="1" x14ac:dyDescent="0.2">
      <c r="B197" s="306">
        <v>5300</v>
      </c>
      <c r="C197" s="395" t="s">
        <v>1099</v>
      </c>
      <c r="D197" s="391" t="s">
        <v>250</v>
      </c>
      <c r="E197" s="352">
        <f>G197</f>
        <v>0</v>
      </c>
      <c r="F197" s="353" t="s">
        <v>259</v>
      </c>
      <c r="G197" s="352">
        <f>G199</f>
        <v>0</v>
      </c>
    </row>
    <row r="198" spans="2:7" ht="15" customHeight="1" x14ac:dyDescent="0.2">
      <c r="B198" s="306"/>
      <c r="C198" s="387" t="s">
        <v>810</v>
      </c>
      <c r="D198" s="386"/>
      <c r="E198" s="352"/>
      <c r="F198" s="350"/>
      <c r="G198" s="350"/>
    </row>
    <row r="199" spans="2:7" ht="15" customHeight="1" x14ac:dyDescent="0.2">
      <c r="B199" s="306">
        <v>5311</v>
      </c>
      <c r="C199" s="394" t="s">
        <v>39</v>
      </c>
      <c r="D199" s="410" t="s">
        <v>206</v>
      </c>
      <c r="E199" s="352">
        <f>G199</f>
        <v>0</v>
      </c>
      <c r="F199" s="353" t="s">
        <v>259</v>
      </c>
      <c r="G199" s="350"/>
    </row>
    <row r="200" spans="2:7" ht="15" customHeight="1" x14ac:dyDescent="0.2">
      <c r="B200" s="306">
        <v>5400</v>
      </c>
      <c r="C200" s="395" t="s">
        <v>1100</v>
      </c>
      <c r="D200" s="391" t="s">
        <v>250</v>
      </c>
      <c r="E200" s="352">
        <f>G200</f>
        <v>0</v>
      </c>
      <c r="F200" s="353" t="s">
        <v>259</v>
      </c>
      <c r="G200" s="352">
        <f>G202+G203+G204+G205</f>
        <v>0</v>
      </c>
    </row>
    <row r="201" spans="2:7" ht="15" customHeight="1" x14ac:dyDescent="0.2">
      <c r="B201" s="306"/>
      <c r="C201" s="387" t="s">
        <v>810</v>
      </c>
      <c r="D201" s="386"/>
      <c r="E201" s="350"/>
      <c r="F201" s="350"/>
      <c r="G201" s="350"/>
    </row>
    <row r="202" spans="2:7" ht="15" customHeight="1" x14ac:dyDescent="0.2">
      <c r="B202" s="306">
        <v>5411</v>
      </c>
      <c r="C202" s="394" t="s">
        <v>40</v>
      </c>
      <c r="D202" s="410" t="s">
        <v>207</v>
      </c>
      <c r="E202" s="352">
        <f>G202</f>
        <v>0</v>
      </c>
      <c r="F202" s="353" t="s">
        <v>259</v>
      </c>
      <c r="G202" s="350"/>
    </row>
    <row r="203" spans="2:7" ht="15" customHeight="1" x14ac:dyDescent="0.2">
      <c r="B203" s="306">
        <v>5421</v>
      </c>
      <c r="C203" s="394" t="s">
        <v>41</v>
      </c>
      <c r="D203" s="410" t="s">
        <v>208</v>
      </c>
      <c r="E203" s="352">
        <f>G203</f>
        <v>0</v>
      </c>
      <c r="F203" s="353" t="s">
        <v>259</v>
      </c>
      <c r="G203" s="350"/>
    </row>
    <row r="204" spans="2:7" ht="15" customHeight="1" x14ac:dyDescent="0.2">
      <c r="B204" s="306">
        <v>5431</v>
      </c>
      <c r="C204" s="394" t="s">
        <v>210</v>
      </c>
      <c r="D204" s="410" t="s">
        <v>209</v>
      </c>
      <c r="E204" s="352">
        <f>G204</f>
        <v>0</v>
      </c>
      <c r="F204" s="353" t="s">
        <v>259</v>
      </c>
      <c r="G204" s="350"/>
    </row>
    <row r="205" spans="2:7" ht="15" customHeight="1" x14ac:dyDescent="0.2">
      <c r="B205" s="306">
        <v>5441</v>
      </c>
      <c r="C205" s="412" t="s">
        <v>126</v>
      </c>
      <c r="D205" s="410" t="s">
        <v>211</v>
      </c>
      <c r="E205" s="352">
        <f>G205</f>
        <v>0</v>
      </c>
      <c r="F205" s="353" t="s">
        <v>259</v>
      </c>
      <c r="G205" s="350"/>
    </row>
    <row r="206" spans="2:7" s="28" customFormat="1" ht="15" customHeight="1" x14ac:dyDescent="0.2">
      <c r="B206" s="413" t="s">
        <v>700</v>
      </c>
      <c r="C206" s="414" t="s">
        <v>1101</v>
      </c>
      <c r="D206" s="413" t="s">
        <v>250</v>
      </c>
      <c r="E206" s="346">
        <f>G206</f>
        <v>-600000</v>
      </c>
      <c r="F206" s="353" t="s">
        <v>259</v>
      </c>
      <c r="G206" s="346">
        <f>G208+G213+G221+G224</f>
        <v>-600000</v>
      </c>
    </row>
    <row r="207" spans="2:7" s="28" customFormat="1" ht="15" customHeight="1" x14ac:dyDescent="0.2">
      <c r="B207" s="413"/>
      <c r="C207" s="411" t="s">
        <v>806</v>
      </c>
      <c r="D207" s="413"/>
      <c r="E207" s="350"/>
      <c r="F207" s="350"/>
      <c r="G207" s="350"/>
    </row>
    <row r="208" spans="2:7" s="28" customFormat="1" ht="15" customHeight="1" x14ac:dyDescent="0.2">
      <c r="B208" s="415" t="s">
        <v>701</v>
      </c>
      <c r="C208" s="414" t="s">
        <v>1102</v>
      </c>
      <c r="D208" s="391" t="s">
        <v>250</v>
      </c>
      <c r="E208" s="346">
        <f>G208</f>
        <v>0</v>
      </c>
      <c r="F208" s="353" t="s">
        <v>259</v>
      </c>
      <c r="G208" s="346">
        <f>G210+G211+G212</f>
        <v>0</v>
      </c>
    </row>
    <row r="209" spans="2:7" s="28" customFormat="1" ht="15" customHeight="1" x14ac:dyDescent="0.2">
      <c r="B209" s="415"/>
      <c r="C209" s="411" t="s">
        <v>806</v>
      </c>
      <c r="D209" s="391"/>
      <c r="E209" s="350"/>
      <c r="F209" s="350"/>
      <c r="G209" s="350"/>
    </row>
    <row r="210" spans="2:7" s="28" customFormat="1" ht="15" customHeight="1" x14ac:dyDescent="0.2">
      <c r="B210" s="415" t="s">
        <v>702</v>
      </c>
      <c r="C210" s="416" t="s">
        <v>48</v>
      </c>
      <c r="D210" s="415" t="s">
        <v>43</v>
      </c>
      <c r="E210" s="346">
        <f>G210</f>
        <v>0</v>
      </c>
      <c r="F210" s="353" t="s">
        <v>260</v>
      </c>
      <c r="G210" s="349"/>
    </row>
    <row r="211" spans="2:7" s="356" customFormat="1" ht="15" customHeight="1" x14ac:dyDescent="0.2">
      <c r="B211" s="415" t="s">
        <v>703</v>
      </c>
      <c r="C211" s="416" t="s">
        <v>47</v>
      </c>
      <c r="D211" s="415" t="s">
        <v>44</v>
      </c>
      <c r="E211" s="352">
        <f>G211</f>
        <v>0</v>
      </c>
      <c r="F211" s="353" t="s">
        <v>260</v>
      </c>
      <c r="G211" s="417"/>
    </row>
    <row r="212" spans="2:7" s="28" customFormat="1" ht="15" customHeight="1" x14ac:dyDescent="0.2">
      <c r="B212" s="388" t="s">
        <v>704</v>
      </c>
      <c r="C212" s="416" t="s">
        <v>50</v>
      </c>
      <c r="D212" s="415" t="s">
        <v>45</v>
      </c>
      <c r="E212" s="352">
        <f>G212</f>
        <v>0</v>
      </c>
      <c r="F212" s="353" t="s">
        <v>259</v>
      </c>
      <c r="G212" s="350"/>
    </row>
    <row r="213" spans="2:7" s="28" customFormat="1" ht="15" customHeight="1" x14ac:dyDescent="0.2">
      <c r="B213" s="388" t="s">
        <v>705</v>
      </c>
      <c r="C213" s="414" t="s">
        <v>1103</v>
      </c>
      <c r="D213" s="391" t="s">
        <v>250</v>
      </c>
      <c r="E213" s="352">
        <f>G213</f>
        <v>0</v>
      </c>
      <c r="F213" s="350" t="s">
        <v>249</v>
      </c>
      <c r="G213" s="352">
        <f>G215+G216</f>
        <v>0</v>
      </c>
    </row>
    <row r="214" spans="2:7" s="28" customFormat="1" ht="15" customHeight="1" x14ac:dyDescent="0.2">
      <c r="B214" s="388"/>
      <c r="C214" s="411" t="s">
        <v>806</v>
      </c>
      <c r="D214" s="391"/>
      <c r="E214" s="352"/>
      <c r="F214" s="350"/>
      <c r="G214" s="352"/>
    </row>
    <row r="215" spans="2:7" s="28" customFormat="1" ht="15" customHeight="1" x14ac:dyDescent="0.2">
      <c r="B215" s="388" t="s">
        <v>706</v>
      </c>
      <c r="C215" s="416" t="s">
        <v>33</v>
      </c>
      <c r="D215" s="391" t="s">
        <v>51</v>
      </c>
      <c r="E215" s="352">
        <f>G215</f>
        <v>0</v>
      </c>
      <c r="F215" s="350" t="s">
        <v>249</v>
      </c>
      <c r="G215" s="352">
        <f>G216</f>
        <v>0</v>
      </c>
    </row>
    <row r="216" spans="2:7" s="28" customFormat="1" ht="15" customHeight="1" x14ac:dyDescent="0.2">
      <c r="B216" s="388" t="s">
        <v>707</v>
      </c>
      <c r="C216" s="416" t="s">
        <v>1104</v>
      </c>
      <c r="D216" s="391" t="s">
        <v>250</v>
      </c>
      <c r="E216" s="352">
        <f>G216</f>
        <v>0</v>
      </c>
      <c r="F216" s="350" t="s">
        <v>249</v>
      </c>
      <c r="G216" s="352">
        <f>G218+G219+G220</f>
        <v>0</v>
      </c>
    </row>
    <row r="217" spans="2:7" s="28" customFormat="1" ht="15" customHeight="1" x14ac:dyDescent="0.2">
      <c r="B217" s="388"/>
      <c r="C217" s="411" t="s">
        <v>807</v>
      </c>
      <c r="D217" s="391"/>
      <c r="E217" s="352"/>
      <c r="F217" s="350"/>
      <c r="G217" s="350"/>
    </row>
    <row r="218" spans="2:7" s="28" customFormat="1" ht="15" customHeight="1" x14ac:dyDescent="0.2">
      <c r="B218" s="388" t="s">
        <v>708</v>
      </c>
      <c r="C218" s="411" t="s">
        <v>30</v>
      </c>
      <c r="D218" s="415" t="s">
        <v>55</v>
      </c>
      <c r="E218" s="352">
        <f>G218</f>
        <v>0</v>
      </c>
      <c r="F218" s="350"/>
      <c r="G218" s="350"/>
    </row>
    <row r="219" spans="2:7" s="28" customFormat="1" ht="15" customHeight="1" x14ac:dyDescent="0.2">
      <c r="B219" s="418" t="s">
        <v>709</v>
      </c>
      <c r="C219" s="411" t="s">
        <v>29</v>
      </c>
      <c r="D219" s="391" t="s">
        <v>56</v>
      </c>
      <c r="E219" s="352">
        <f>G219</f>
        <v>0</v>
      </c>
      <c r="F219" s="350" t="s">
        <v>249</v>
      </c>
      <c r="G219" s="350"/>
    </row>
    <row r="220" spans="2:7" s="28" customFormat="1" ht="15" customHeight="1" x14ac:dyDescent="0.2">
      <c r="B220" s="388" t="s">
        <v>710</v>
      </c>
      <c r="C220" s="403" t="s">
        <v>28</v>
      </c>
      <c r="D220" s="391" t="s">
        <v>57</v>
      </c>
      <c r="E220" s="352">
        <f>G220</f>
        <v>0</v>
      </c>
      <c r="F220" s="350" t="s">
        <v>249</v>
      </c>
      <c r="G220" s="350"/>
    </row>
    <row r="221" spans="2:7" s="28" customFormat="1" ht="15" customHeight="1" x14ac:dyDescent="0.2">
      <c r="B221" s="388" t="s">
        <v>711</v>
      </c>
      <c r="C221" s="414" t="s">
        <v>1105</v>
      </c>
      <c r="D221" s="391" t="s">
        <v>250</v>
      </c>
      <c r="E221" s="352">
        <f>G221</f>
        <v>0</v>
      </c>
      <c r="F221" s="350" t="s">
        <v>249</v>
      </c>
      <c r="G221" s="352">
        <f>G223</f>
        <v>0</v>
      </c>
    </row>
    <row r="222" spans="2:7" s="28" customFormat="1" ht="15" customHeight="1" x14ac:dyDescent="0.2">
      <c r="B222" s="388"/>
      <c r="C222" s="411" t="s">
        <v>806</v>
      </c>
      <c r="D222" s="391"/>
      <c r="E222" s="352"/>
      <c r="F222" s="350"/>
      <c r="G222" s="350"/>
    </row>
    <row r="223" spans="2:7" s="28" customFormat="1" ht="15" customHeight="1" x14ac:dyDescent="0.2">
      <c r="B223" s="418" t="s">
        <v>712</v>
      </c>
      <c r="C223" s="416" t="s">
        <v>31</v>
      </c>
      <c r="D223" s="413" t="s">
        <v>59</v>
      </c>
      <c r="E223" s="352">
        <f>G223</f>
        <v>0</v>
      </c>
      <c r="F223" s="350" t="s">
        <v>249</v>
      </c>
      <c r="G223" s="350"/>
    </row>
    <row r="224" spans="2:7" s="28" customFormat="1" ht="15" customHeight="1" x14ac:dyDescent="0.2">
      <c r="B224" s="388" t="s">
        <v>713</v>
      </c>
      <c r="C224" s="414" t="s">
        <v>1106</v>
      </c>
      <c r="D224" s="391" t="s">
        <v>250</v>
      </c>
      <c r="E224" s="346">
        <f>G224</f>
        <v>-600000</v>
      </c>
      <c r="F224" s="347" t="s">
        <v>249</v>
      </c>
      <c r="G224" s="346">
        <f>G226+G227+G228+G229</f>
        <v>-600000</v>
      </c>
    </row>
    <row r="225" spans="2:8" s="28" customFormat="1" ht="15" customHeight="1" x14ac:dyDescent="0.2">
      <c r="B225" s="388"/>
      <c r="C225" s="411" t="s">
        <v>806</v>
      </c>
      <c r="D225" s="391"/>
      <c r="E225" s="346"/>
      <c r="F225" s="347"/>
      <c r="G225" s="347"/>
    </row>
    <row r="226" spans="2:8" s="28" customFormat="1" ht="15" customHeight="1" x14ac:dyDescent="0.2">
      <c r="B226" s="388" t="s">
        <v>714</v>
      </c>
      <c r="C226" s="416" t="s">
        <v>118</v>
      </c>
      <c r="D226" s="415" t="s">
        <v>62</v>
      </c>
      <c r="E226" s="346">
        <f>G226</f>
        <v>-600000</v>
      </c>
      <c r="F226" s="347" t="s">
        <v>249</v>
      </c>
      <c r="G226" s="347">
        <v>-600000</v>
      </c>
      <c r="H226" s="357"/>
    </row>
    <row r="227" spans="2:8" s="28" customFormat="1" ht="15" customHeight="1" x14ac:dyDescent="0.2">
      <c r="B227" s="418" t="s">
        <v>719</v>
      </c>
      <c r="C227" s="416" t="s">
        <v>60</v>
      </c>
      <c r="D227" s="413" t="s">
        <v>63</v>
      </c>
      <c r="E227" s="352">
        <f>G227</f>
        <v>0</v>
      </c>
      <c r="F227" s="350" t="s">
        <v>249</v>
      </c>
      <c r="G227" s="350"/>
    </row>
    <row r="228" spans="2:8" s="28" customFormat="1" ht="15" customHeight="1" x14ac:dyDescent="0.2">
      <c r="B228" s="388" t="s">
        <v>720</v>
      </c>
      <c r="C228" s="416" t="s">
        <v>61</v>
      </c>
      <c r="D228" s="391" t="s">
        <v>64</v>
      </c>
      <c r="E228" s="352">
        <f>G228</f>
        <v>0</v>
      </c>
      <c r="F228" s="350" t="s">
        <v>249</v>
      </c>
      <c r="G228" s="350"/>
    </row>
    <row r="229" spans="2:8" s="28" customFormat="1" ht="15" customHeight="1" x14ac:dyDescent="0.2">
      <c r="B229" s="388" t="s">
        <v>721</v>
      </c>
      <c r="C229" s="416" t="s">
        <v>32</v>
      </c>
      <c r="D229" s="391" t="s">
        <v>65</v>
      </c>
      <c r="E229" s="352">
        <f>G229</f>
        <v>0</v>
      </c>
      <c r="F229" s="350" t="s">
        <v>249</v>
      </c>
      <c r="G229" s="350"/>
    </row>
    <row r="230" spans="2:8" ht="15" customHeight="1" x14ac:dyDescent="0.2">
      <c r="B230" s="358"/>
      <c r="C230" s="359"/>
      <c r="D230" s="20"/>
      <c r="G230" s="360"/>
    </row>
    <row r="231" spans="2:8" ht="15" hidden="1" customHeight="1" outlineLevel="1" x14ac:dyDescent="0.2">
      <c r="B231" s="358"/>
      <c r="C231" s="361"/>
      <c r="D231" s="19"/>
      <c r="E231" s="362"/>
      <c r="F231" s="363" t="s">
        <v>296</v>
      </c>
      <c r="G231" s="360"/>
    </row>
    <row r="232" spans="2:8" ht="15" hidden="1" customHeight="1" outlineLevel="1" x14ac:dyDescent="0.2">
      <c r="B232" s="358"/>
      <c r="C232" s="364"/>
      <c r="D232" s="19"/>
      <c r="E232" s="365"/>
      <c r="F232" s="363" t="s">
        <v>297</v>
      </c>
      <c r="G232" s="360"/>
    </row>
    <row r="233" spans="2:8" ht="15" hidden="1" customHeight="1" outlineLevel="1" x14ac:dyDescent="0.2">
      <c r="B233" s="358"/>
      <c r="C233" s="366"/>
      <c r="D233" s="22"/>
      <c r="E233" s="367"/>
      <c r="F233" s="368" t="s">
        <v>298</v>
      </c>
      <c r="G233" s="360"/>
    </row>
    <row r="234" spans="2:8" ht="15" customHeight="1" collapsed="1" x14ac:dyDescent="0.2">
      <c r="B234" s="358"/>
      <c r="C234" s="361"/>
      <c r="D234" s="19"/>
      <c r="G234" s="360"/>
    </row>
    <row r="235" spans="2:8" ht="15" customHeight="1" x14ac:dyDescent="0.2">
      <c r="B235" s="358"/>
      <c r="C235" s="369"/>
      <c r="D235" s="19"/>
      <c r="G235" s="360"/>
    </row>
    <row r="236" spans="2:8" ht="15" customHeight="1" x14ac:dyDescent="0.2">
      <c r="B236" s="358"/>
      <c r="C236" s="369"/>
      <c r="D236" s="19"/>
      <c r="G236" s="360"/>
    </row>
    <row r="237" spans="2:8" ht="15" customHeight="1" x14ac:dyDescent="0.2">
      <c r="B237" s="358"/>
      <c r="C237" s="369"/>
      <c r="D237" s="19"/>
      <c r="G237" s="360"/>
    </row>
    <row r="238" spans="2:8" ht="15" customHeight="1" x14ac:dyDescent="0.2">
      <c r="B238" s="358"/>
      <c r="C238" s="369"/>
      <c r="D238" s="19"/>
      <c r="G238" s="360"/>
    </row>
    <row r="239" spans="2:8" ht="15" customHeight="1" x14ac:dyDescent="0.2">
      <c r="B239" s="358"/>
      <c r="C239" s="366"/>
      <c r="D239" s="22"/>
      <c r="G239" s="360"/>
    </row>
    <row r="240" spans="2:8" ht="15" customHeight="1" x14ac:dyDescent="0.2">
      <c r="B240" s="358"/>
      <c r="C240" s="369"/>
      <c r="D240" s="19"/>
      <c r="G240" s="360"/>
    </row>
    <row r="241" spans="2:7" ht="15" customHeight="1" x14ac:dyDescent="0.2">
      <c r="B241" s="358"/>
      <c r="C241" s="369"/>
      <c r="D241" s="19"/>
      <c r="G241" s="360"/>
    </row>
    <row r="242" spans="2:7" ht="15" customHeight="1" x14ac:dyDescent="0.2">
      <c r="B242" s="358"/>
      <c r="C242" s="369"/>
      <c r="D242" s="19"/>
      <c r="G242" s="360"/>
    </row>
    <row r="243" spans="2:7" ht="15" customHeight="1" x14ac:dyDescent="0.2">
      <c r="B243" s="358"/>
      <c r="C243" s="369"/>
      <c r="D243" s="19"/>
      <c r="G243" s="360"/>
    </row>
    <row r="244" spans="2:7" ht="15" customHeight="1" x14ac:dyDescent="0.2">
      <c r="B244" s="358"/>
      <c r="C244" s="369"/>
      <c r="D244" s="19"/>
      <c r="G244" s="360"/>
    </row>
    <row r="245" spans="2:7" ht="15" customHeight="1" x14ac:dyDescent="0.2">
      <c r="B245" s="358"/>
      <c r="C245" s="369"/>
      <c r="D245" s="19"/>
      <c r="G245" s="360"/>
    </row>
    <row r="246" spans="2:7" ht="15" customHeight="1" x14ac:dyDescent="0.2">
      <c r="B246" s="358"/>
      <c r="C246" s="366"/>
      <c r="D246" s="22"/>
      <c r="G246" s="360"/>
    </row>
    <row r="247" spans="2:7" ht="15" customHeight="1" x14ac:dyDescent="0.2">
      <c r="B247" s="358"/>
      <c r="C247" s="369"/>
      <c r="D247" s="19"/>
      <c r="G247" s="360"/>
    </row>
    <row r="248" spans="2:7" ht="15" customHeight="1" x14ac:dyDescent="0.2">
      <c r="B248" s="358"/>
      <c r="C248" s="361"/>
      <c r="D248" s="19"/>
      <c r="G248" s="360"/>
    </row>
    <row r="249" spans="2:7" ht="15" customHeight="1" x14ac:dyDescent="0.2">
      <c r="B249" s="358"/>
      <c r="C249" s="369"/>
      <c r="D249" s="19"/>
      <c r="G249" s="360"/>
    </row>
    <row r="250" spans="2:7" ht="15" customHeight="1" x14ac:dyDescent="0.2">
      <c r="B250" s="358"/>
      <c r="C250" s="370"/>
      <c r="D250" s="19"/>
      <c r="G250" s="360"/>
    </row>
    <row r="251" spans="2:7" ht="15" customHeight="1" x14ac:dyDescent="0.2">
      <c r="B251" s="358"/>
      <c r="C251" s="366"/>
      <c r="D251" s="22"/>
      <c r="G251" s="360"/>
    </row>
    <row r="252" spans="2:7" ht="15" customHeight="1" x14ac:dyDescent="0.2">
      <c r="B252" s="358"/>
      <c r="C252" s="369"/>
      <c r="D252" s="19"/>
      <c r="G252" s="360"/>
    </row>
    <row r="253" spans="2:7" ht="15" customHeight="1" x14ac:dyDescent="0.2">
      <c r="B253" s="358"/>
      <c r="C253" s="369"/>
      <c r="D253" s="19"/>
      <c r="G253" s="360"/>
    </row>
    <row r="254" spans="2:7" ht="15" customHeight="1" x14ac:dyDescent="0.2">
      <c r="B254" s="358"/>
      <c r="C254" s="366"/>
      <c r="D254" s="22"/>
      <c r="G254" s="360"/>
    </row>
    <row r="255" spans="2:7" ht="15" customHeight="1" x14ac:dyDescent="0.2">
      <c r="B255" s="358"/>
      <c r="C255" s="369"/>
      <c r="D255" s="19"/>
      <c r="G255" s="360"/>
    </row>
    <row r="256" spans="2:7" ht="15" customHeight="1" x14ac:dyDescent="0.2">
      <c r="B256" s="358"/>
      <c r="C256" s="369"/>
      <c r="D256" s="19"/>
      <c r="G256" s="360"/>
    </row>
    <row r="257" spans="2:7" ht="15" customHeight="1" x14ac:dyDescent="0.2">
      <c r="B257" s="358"/>
      <c r="C257" s="370"/>
      <c r="D257" s="19"/>
      <c r="G257" s="360"/>
    </row>
    <row r="258" spans="2:7" ht="15" customHeight="1" x14ac:dyDescent="0.2">
      <c r="B258" s="358"/>
      <c r="C258" s="366"/>
      <c r="D258" s="22"/>
      <c r="G258" s="360"/>
    </row>
    <row r="259" spans="2:7" ht="15" customHeight="1" x14ac:dyDescent="0.2">
      <c r="B259" s="358"/>
      <c r="C259" s="369"/>
      <c r="D259" s="19"/>
      <c r="G259" s="360"/>
    </row>
    <row r="260" spans="2:7" ht="15" customHeight="1" x14ac:dyDescent="0.2">
      <c r="B260" s="358"/>
      <c r="C260" s="369"/>
      <c r="D260" s="19"/>
      <c r="G260" s="360"/>
    </row>
    <row r="261" spans="2:7" ht="15" customHeight="1" x14ac:dyDescent="0.2">
      <c r="B261" s="358"/>
      <c r="C261" s="366"/>
      <c r="D261" s="22"/>
      <c r="G261" s="360"/>
    </row>
    <row r="262" spans="2:7" ht="15" customHeight="1" x14ac:dyDescent="0.2">
      <c r="B262" s="358"/>
      <c r="C262" s="369"/>
      <c r="D262" s="19"/>
      <c r="G262" s="360"/>
    </row>
    <row r="263" spans="2:7" ht="15" customHeight="1" x14ac:dyDescent="0.2">
      <c r="B263" s="358"/>
      <c r="C263" s="369"/>
      <c r="D263" s="19"/>
      <c r="G263" s="360"/>
    </row>
    <row r="264" spans="2:7" ht="15" customHeight="1" x14ac:dyDescent="0.2">
      <c r="B264" s="358"/>
      <c r="C264" s="369"/>
      <c r="D264" s="19"/>
      <c r="G264" s="360"/>
    </row>
    <row r="265" spans="2:7" ht="15" customHeight="1" x14ac:dyDescent="0.2">
      <c r="B265" s="358"/>
      <c r="C265" s="369"/>
      <c r="D265" s="19"/>
      <c r="G265" s="360"/>
    </row>
    <row r="266" spans="2:7" ht="15" customHeight="1" x14ac:dyDescent="0.2">
      <c r="B266" s="358"/>
      <c r="C266" s="369"/>
      <c r="D266" s="19"/>
      <c r="G266" s="360"/>
    </row>
    <row r="267" spans="2:7" ht="15" customHeight="1" x14ac:dyDescent="0.2">
      <c r="B267" s="358"/>
      <c r="C267" s="366"/>
      <c r="D267" s="22"/>
      <c r="G267" s="360"/>
    </row>
    <row r="268" spans="2:7" ht="15" customHeight="1" x14ac:dyDescent="0.2">
      <c r="B268" s="358"/>
      <c r="C268" s="369"/>
      <c r="D268" s="19"/>
      <c r="G268" s="360"/>
    </row>
    <row r="269" spans="2:7" ht="15" customHeight="1" x14ac:dyDescent="0.2">
      <c r="B269" s="358"/>
      <c r="C269" s="369"/>
      <c r="D269" s="19"/>
      <c r="G269" s="360"/>
    </row>
    <row r="270" spans="2:7" ht="15" customHeight="1" x14ac:dyDescent="0.2">
      <c r="B270" s="358"/>
      <c r="C270" s="369"/>
      <c r="D270" s="19"/>
      <c r="G270" s="360"/>
    </row>
    <row r="271" spans="2:7" ht="15" customHeight="1" x14ac:dyDescent="0.2">
      <c r="B271" s="358"/>
      <c r="C271" s="361"/>
      <c r="D271" s="19"/>
      <c r="G271" s="360"/>
    </row>
    <row r="272" spans="2:7" ht="15" customHeight="1" x14ac:dyDescent="0.2">
      <c r="B272" s="358"/>
      <c r="C272" s="361"/>
      <c r="D272" s="19"/>
      <c r="G272" s="360"/>
    </row>
    <row r="273" spans="2:7" ht="15" customHeight="1" x14ac:dyDescent="0.2">
      <c r="B273" s="358"/>
      <c r="C273" s="361"/>
      <c r="D273" s="19"/>
      <c r="G273" s="360"/>
    </row>
    <row r="274" spans="2:7" ht="15" customHeight="1" x14ac:dyDescent="0.2">
      <c r="B274" s="358"/>
      <c r="C274" s="361"/>
      <c r="D274" s="19"/>
      <c r="G274" s="360"/>
    </row>
    <row r="275" spans="2:7" ht="15" customHeight="1" x14ac:dyDescent="0.2">
      <c r="B275" s="358"/>
      <c r="C275" s="361"/>
      <c r="D275" s="19"/>
      <c r="G275" s="360"/>
    </row>
    <row r="276" spans="2:7" ht="15" customHeight="1" x14ac:dyDescent="0.2">
      <c r="B276" s="358"/>
      <c r="C276" s="369"/>
      <c r="D276" s="19"/>
      <c r="G276" s="360"/>
    </row>
    <row r="277" spans="2:7" ht="15" customHeight="1" x14ac:dyDescent="0.2">
      <c r="B277" s="358"/>
      <c r="C277" s="369"/>
      <c r="D277" s="19"/>
      <c r="G277" s="360"/>
    </row>
    <row r="278" spans="2:7" ht="15" customHeight="1" x14ac:dyDescent="0.2">
      <c r="B278" s="358"/>
      <c r="C278" s="369"/>
      <c r="D278" s="19"/>
      <c r="G278" s="360"/>
    </row>
    <row r="279" spans="2:7" ht="15" customHeight="1" x14ac:dyDescent="0.2">
      <c r="B279" s="358"/>
      <c r="C279" s="364"/>
      <c r="D279" s="19"/>
      <c r="G279" s="360"/>
    </row>
    <row r="280" spans="2:7" ht="15" customHeight="1" x14ac:dyDescent="0.2">
      <c r="B280" s="358"/>
      <c r="C280" s="361"/>
      <c r="D280" s="22"/>
      <c r="G280" s="360"/>
    </row>
    <row r="281" spans="2:7" ht="15" customHeight="1" x14ac:dyDescent="0.2">
      <c r="B281" s="358"/>
      <c r="C281" s="369"/>
      <c r="D281" s="19"/>
      <c r="G281" s="360"/>
    </row>
    <row r="282" spans="2:7" ht="15" customHeight="1" x14ac:dyDescent="0.2">
      <c r="B282" s="358"/>
      <c r="C282" s="369"/>
      <c r="D282" s="19"/>
      <c r="G282" s="360"/>
    </row>
    <row r="283" spans="2:7" ht="15" customHeight="1" x14ac:dyDescent="0.2">
      <c r="B283" s="358"/>
      <c r="C283" s="369"/>
      <c r="D283" s="19"/>
      <c r="G283" s="360"/>
    </row>
    <row r="284" spans="2:7" ht="15" customHeight="1" x14ac:dyDescent="0.2">
      <c r="B284" s="358"/>
      <c r="C284" s="369"/>
      <c r="D284" s="19"/>
      <c r="G284" s="360"/>
    </row>
    <row r="285" spans="2:7" ht="15" customHeight="1" x14ac:dyDescent="0.2">
      <c r="B285" s="358"/>
      <c r="C285" s="369"/>
      <c r="D285" s="19"/>
      <c r="G285" s="360"/>
    </row>
    <row r="286" spans="2:7" ht="15" customHeight="1" x14ac:dyDescent="0.2">
      <c r="B286" s="358"/>
      <c r="C286" s="369"/>
      <c r="D286" s="19"/>
      <c r="G286" s="360"/>
    </row>
    <row r="287" spans="2:7" ht="15" customHeight="1" x14ac:dyDescent="0.2">
      <c r="B287" s="358"/>
      <c r="C287" s="369"/>
      <c r="D287" s="19"/>
      <c r="G287" s="360"/>
    </row>
    <row r="288" spans="2:7" ht="15" customHeight="1" x14ac:dyDescent="0.2">
      <c r="B288" s="358"/>
      <c r="C288" s="369"/>
      <c r="D288" s="19"/>
      <c r="G288" s="360"/>
    </row>
    <row r="289" spans="2:7" ht="15" customHeight="1" x14ac:dyDescent="0.2">
      <c r="B289" s="358"/>
      <c r="C289" s="369"/>
      <c r="D289" s="19"/>
      <c r="G289" s="360"/>
    </row>
    <row r="290" spans="2:7" ht="15" customHeight="1" x14ac:dyDescent="0.2">
      <c r="B290" s="358"/>
      <c r="C290" s="369"/>
      <c r="D290" s="19"/>
      <c r="G290" s="360"/>
    </row>
    <row r="291" spans="2:7" ht="15" customHeight="1" x14ac:dyDescent="0.2">
      <c r="B291" s="358"/>
      <c r="C291" s="369"/>
      <c r="D291" s="19"/>
      <c r="G291" s="360"/>
    </row>
    <row r="292" spans="2:7" ht="15" customHeight="1" x14ac:dyDescent="0.2">
      <c r="B292" s="358"/>
      <c r="C292" s="369"/>
      <c r="D292" s="19"/>
      <c r="G292" s="360"/>
    </row>
    <row r="293" spans="2:7" ht="15" customHeight="1" x14ac:dyDescent="0.2">
      <c r="B293" s="358"/>
      <c r="C293" s="369"/>
      <c r="D293" s="19"/>
      <c r="G293" s="360"/>
    </row>
    <row r="294" spans="2:7" ht="15" customHeight="1" x14ac:dyDescent="0.2">
      <c r="B294" s="358"/>
      <c r="C294" s="371"/>
      <c r="D294" s="19"/>
      <c r="G294" s="360"/>
    </row>
    <row r="295" spans="2:7" ht="15" customHeight="1" x14ac:dyDescent="0.2">
      <c r="B295" s="358"/>
      <c r="C295" s="369"/>
      <c r="D295" s="19"/>
      <c r="G295" s="360"/>
    </row>
    <row r="296" spans="2:7" ht="15" customHeight="1" x14ac:dyDescent="0.2">
      <c r="B296" s="358"/>
      <c r="C296" s="372"/>
      <c r="D296" s="19"/>
      <c r="G296" s="360"/>
    </row>
    <row r="297" spans="2:7" ht="15" customHeight="1" x14ac:dyDescent="0.2">
      <c r="B297" s="358"/>
      <c r="C297" s="372"/>
      <c r="D297" s="19"/>
      <c r="G297" s="360"/>
    </row>
    <row r="298" spans="2:7" ht="15" customHeight="1" x14ac:dyDescent="0.2">
      <c r="B298" s="358"/>
      <c r="C298" s="372"/>
      <c r="D298" s="21"/>
      <c r="G298" s="360"/>
    </row>
    <row r="299" spans="2:7" ht="15" customHeight="1" x14ac:dyDescent="0.2">
      <c r="B299" s="358"/>
      <c r="C299" s="372"/>
      <c r="D299" s="21"/>
      <c r="G299" s="360"/>
    </row>
    <row r="300" spans="2:7" ht="15" customHeight="1" x14ac:dyDescent="0.2">
      <c r="B300" s="358"/>
      <c r="C300" s="373"/>
      <c r="D300" s="21"/>
      <c r="G300" s="360"/>
    </row>
    <row r="301" spans="2:7" ht="15" customHeight="1" x14ac:dyDescent="0.2">
      <c r="B301" s="358"/>
      <c r="C301" s="369"/>
      <c r="D301" s="19"/>
      <c r="G301" s="360"/>
    </row>
    <row r="302" spans="2:7" ht="15" customHeight="1" x14ac:dyDescent="0.2">
      <c r="B302" s="358"/>
      <c r="C302" s="369"/>
      <c r="D302" s="19"/>
      <c r="G302" s="360"/>
    </row>
    <row r="303" spans="2:7" ht="15" customHeight="1" x14ac:dyDescent="0.2">
      <c r="B303" s="358"/>
      <c r="C303" s="369"/>
      <c r="D303" s="19"/>
      <c r="G303" s="360"/>
    </row>
    <row r="304" spans="2:7" ht="15" customHeight="1" x14ac:dyDescent="0.2">
      <c r="B304" s="358"/>
      <c r="C304" s="369"/>
      <c r="D304" s="19"/>
      <c r="G304" s="360"/>
    </row>
    <row r="305" spans="2:7" ht="15" customHeight="1" x14ac:dyDescent="0.2">
      <c r="B305" s="358"/>
      <c r="C305" s="374"/>
      <c r="D305" s="19"/>
      <c r="G305" s="360"/>
    </row>
    <row r="306" spans="2:7" ht="15" customHeight="1" x14ac:dyDescent="0.2">
      <c r="B306" s="358"/>
      <c r="C306" s="374"/>
      <c r="D306" s="23"/>
      <c r="G306" s="360"/>
    </row>
    <row r="307" spans="2:7" ht="15" customHeight="1" x14ac:dyDescent="0.2">
      <c r="B307" s="358"/>
      <c r="C307" s="375"/>
      <c r="D307" s="23"/>
      <c r="G307" s="360"/>
    </row>
    <row r="308" spans="2:7" ht="15" customHeight="1" x14ac:dyDescent="0.2">
      <c r="B308" s="358"/>
      <c r="C308" s="374"/>
      <c r="D308" s="23"/>
      <c r="G308" s="360"/>
    </row>
    <row r="309" spans="2:7" ht="15" customHeight="1" x14ac:dyDescent="0.2">
      <c r="B309" s="358"/>
      <c r="C309" s="374"/>
      <c r="D309" s="23"/>
      <c r="G309" s="360"/>
    </row>
    <row r="310" spans="2:7" ht="15" customHeight="1" x14ac:dyDescent="0.2">
      <c r="B310" s="358"/>
      <c r="C310" s="374"/>
      <c r="D310" s="23"/>
      <c r="G310" s="360"/>
    </row>
    <row r="311" spans="2:7" ht="15" customHeight="1" x14ac:dyDescent="0.2">
      <c r="B311" s="358"/>
      <c r="C311" s="374"/>
      <c r="D311" s="23"/>
      <c r="G311" s="360"/>
    </row>
    <row r="312" spans="2:7" ht="15" customHeight="1" x14ac:dyDescent="0.2">
      <c r="B312" s="358"/>
      <c r="C312" s="374"/>
      <c r="D312" s="23"/>
      <c r="G312" s="360"/>
    </row>
    <row r="313" spans="2:7" ht="15" customHeight="1" x14ac:dyDescent="0.2">
      <c r="B313" s="358"/>
      <c r="C313" s="374"/>
      <c r="D313" s="23"/>
      <c r="G313" s="360"/>
    </row>
    <row r="314" spans="2:7" ht="15" customHeight="1" x14ac:dyDescent="0.2">
      <c r="B314" s="358"/>
      <c r="C314" s="374"/>
      <c r="D314" s="23"/>
      <c r="G314" s="360"/>
    </row>
    <row r="315" spans="2:7" ht="15" customHeight="1" x14ac:dyDescent="0.2">
      <c r="B315" s="358"/>
      <c r="C315" s="374"/>
      <c r="D315" s="23"/>
      <c r="G315" s="360"/>
    </row>
    <row r="316" spans="2:7" ht="15" customHeight="1" x14ac:dyDescent="0.2">
      <c r="B316" s="358"/>
      <c r="C316" s="374"/>
      <c r="D316" s="23"/>
      <c r="G316" s="360"/>
    </row>
    <row r="317" spans="2:7" ht="15" customHeight="1" x14ac:dyDescent="0.2">
      <c r="B317" s="358"/>
      <c r="C317" s="374"/>
      <c r="D317" s="23"/>
      <c r="G317" s="360"/>
    </row>
    <row r="318" spans="2:7" ht="15" customHeight="1" x14ac:dyDescent="0.2">
      <c r="B318" s="358"/>
      <c r="C318" s="374"/>
      <c r="D318" s="23"/>
      <c r="G318" s="360"/>
    </row>
    <row r="319" spans="2:7" ht="15" customHeight="1" x14ac:dyDescent="0.2">
      <c r="B319" s="358"/>
      <c r="C319" s="374"/>
      <c r="D319" s="23"/>
      <c r="G319" s="360"/>
    </row>
    <row r="320" spans="2:7" ht="15" customHeight="1" x14ac:dyDescent="0.2">
      <c r="B320" s="358"/>
      <c r="C320" s="374"/>
      <c r="D320" s="23"/>
      <c r="G320" s="360"/>
    </row>
    <row r="321" spans="2:7" ht="15" customHeight="1" x14ac:dyDescent="0.2">
      <c r="B321" s="358"/>
      <c r="C321" s="374"/>
      <c r="D321" s="23"/>
      <c r="G321" s="360"/>
    </row>
    <row r="322" spans="2:7" ht="15" customHeight="1" x14ac:dyDescent="0.2">
      <c r="B322" s="358"/>
      <c r="C322" s="374"/>
      <c r="D322" s="23"/>
      <c r="G322" s="360"/>
    </row>
    <row r="323" spans="2:7" ht="15" customHeight="1" x14ac:dyDescent="0.2">
      <c r="B323" s="358"/>
      <c r="C323" s="374"/>
      <c r="D323" s="23"/>
      <c r="G323" s="360"/>
    </row>
    <row r="324" spans="2:7" ht="15" customHeight="1" x14ac:dyDescent="0.2">
      <c r="B324" s="358"/>
      <c r="C324" s="374"/>
      <c r="D324" s="23"/>
      <c r="G324" s="360"/>
    </row>
    <row r="325" spans="2:7" ht="15" customHeight="1" x14ac:dyDescent="0.2">
      <c r="B325" s="358"/>
      <c r="C325" s="374"/>
      <c r="D325" s="23"/>
      <c r="G325" s="360"/>
    </row>
    <row r="326" spans="2:7" ht="15" customHeight="1" x14ac:dyDescent="0.2">
      <c r="B326" s="358"/>
      <c r="C326" s="374"/>
      <c r="D326" s="23"/>
      <c r="G326" s="360"/>
    </row>
    <row r="327" spans="2:7" ht="15" customHeight="1" x14ac:dyDescent="0.2">
      <c r="B327" s="358"/>
      <c r="C327" s="374"/>
      <c r="D327" s="23"/>
      <c r="G327" s="360"/>
    </row>
    <row r="328" spans="2:7" ht="15" customHeight="1" x14ac:dyDescent="0.2">
      <c r="B328" s="358"/>
      <c r="C328" s="374"/>
      <c r="D328" s="23"/>
      <c r="G328" s="360"/>
    </row>
    <row r="329" spans="2:7" ht="15" customHeight="1" x14ac:dyDescent="0.2">
      <c r="B329" s="358"/>
      <c r="C329" s="374"/>
      <c r="D329" s="23"/>
      <c r="G329" s="360"/>
    </row>
    <row r="330" spans="2:7" ht="15" customHeight="1" x14ac:dyDescent="0.2">
      <c r="B330" s="358"/>
      <c r="C330" s="374"/>
      <c r="D330" s="23"/>
      <c r="G330" s="360"/>
    </row>
    <row r="331" spans="2:7" ht="15" customHeight="1" x14ac:dyDescent="0.2">
      <c r="B331" s="358"/>
      <c r="C331" s="374"/>
      <c r="D331" s="23"/>
      <c r="G331" s="360"/>
    </row>
    <row r="332" spans="2:7" ht="15" customHeight="1" x14ac:dyDescent="0.2">
      <c r="B332" s="358"/>
      <c r="C332" s="376"/>
      <c r="D332" s="24"/>
      <c r="G332" s="360"/>
    </row>
    <row r="333" spans="2:7" ht="15" customHeight="1" x14ac:dyDescent="0.2">
      <c r="B333" s="358"/>
      <c r="C333" s="374"/>
      <c r="D333" s="23"/>
      <c r="G333" s="360"/>
    </row>
    <row r="334" spans="2:7" ht="15" customHeight="1" x14ac:dyDescent="0.2">
      <c r="B334" s="358"/>
      <c r="C334" s="374"/>
      <c r="D334" s="23"/>
      <c r="G334" s="360"/>
    </row>
    <row r="335" spans="2:7" ht="15" customHeight="1" x14ac:dyDescent="0.2">
      <c r="B335" s="358"/>
      <c r="C335" s="374"/>
      <c r="D335" s="23"/>
      <c r="G335" s="360"/>
    </row>
    <row r="336" spans="2:7" ht="15" customHeight="1" x14ac:dyDescent="0.2">
      <c r="B336" s="358"/>
      <c r="C336" s="374"/>
      <c r="D336" s="23"/>
      <c r="G336" s="360"/>
    </row>
    <row r="337" spans="2:7" ht="15" customHeight="1" x14ac:dyDescent="0.2">
      <c r="B337" s="358"/>
      <c r="C337" s="374"/>
      <c r="D337" s="23"/>
      <c r="G337" s="360"/>
    </row>
    <row r="338" spans="2:7" ht="15" customHeight="1" x14ac:dyDescent="0.2">
      <c r="B338" s="358"/>
      <c r="C338" s="374"/>
      <c r="D338" s="23"/>
      <c r="G338" s="360"/>
    </row>
    <row r="339" spans="2:7" ht="15" customHeight="1" x14ac:dyDescent="0.2">
      <c r="B339" s="358"/>
      <c r="C339" s="374"/>
      <c r="D339" s="23"/>
      <c r="G339" s="360"/>
    </row>
    <row r="340" spans="2:7" ht="15" customHeight="1" x14ac:dyDescent="0.2">
      <c r="B340" s="358"/>
      <c r="C340" s="374"/>
      <c r="D340" s="23"/>
      <c r="G340" s="360"/>
    </row>
    <row r="341" spans="2:7" ht="15" customHeight="1" x14ac:dyDescent="0.2">
      <c r="B341" s="358"/>
      <c r="C341" s="374"/>
      <c r="D341" s="23"/>
      <c r="G341" s="360"/>
    </row>
    <row r="342" spans="2:7" ht="15" customHeight="1" x14ac:dyDescent="0.2">
      <c r="B342" s="358"/>
      <c r="C342" s="374"/>
      <c r="D342" s="23"/>
      <c r="G342" s="360"/>
    </row>
    <row r="343" spans="2:7" ht="15" customHeight="1" x14ac:dyDescent="0.2">
      <c r="B343" s="358"/>
      <c r="C343" s="374"/>
      <c r="D343" s="23"/>
      <c r="G343" s="360"/>
    </row>
    <row r="344" spans="2:7" ht="15" customHeight="1" x14ac:dyDescent="0.2">
      <c r="B344" s="358"/>
      <c r="C344" s="374"/>
      <c r="D344" s="23"/>
      <c r="G344" s="360"/>
    </row>
    <row r="345" spans="2:7" ht="15" customHeight="1" x14ac:dyDescent="0.2">
      <c r="B345" s="358"/>
      <c r="C345" s="374"/>
      <c r="D345" s="23"/>
      <c r="G345" s="360"/>
    </row>
    <row r="346" spans="2:7" ht="15" customHeight="1" x14ac:dyDescent="0.2">
      <c r="B346" s="358"/>
      <c r="C346" s="374"/>
      <c r="D346" s="23"/>
      <c r="G346" s="360"/>
    </row>
    <row r="347" spans="2:7" ht="15" customHeight="1" x14ac:dyDescent="0.2">
      <c r="B347" s="358"/>
      <c r="C347" s="374"/>
      <c r="D347" s="23"/>
      <c r="G347" s="360"/>
    </row>
    <row r="348" spans="2:7" ht="15" customHeight="1" x14ac:dyDescent="0.2">
      <c r="B348" s="358"/>
      <c r="C348" s="377"/>
      <c r="D348" s="19"/>
      <c r="G348" s="360"/>
    </row>
    <row r="349" spans="2:7" ht="15" customHeight="1" x14ac:dyDescent="0.2">
      <c r="B349" s="358"/>
      <c r="C349" s="372"/>
      <c r="D349" s="21"/>
      <c r="G349" s="360"/>
    </row>
    <row r="350" spans="2:7" ht="15" customHeight="1" x14ac:dyDescent="0.2">
      <c r="B350" s="358"/>
      <c r="C350" s="372"/>
      <c r="D350" s="25"/>
      <c r="G350" s="360"/>
    </row>
    <row r="351" spans="2:7" ht="15" customHeight="1" x14ac:dyDescent="0.2">
      <c r="B351" s="358"/>
      <c r="C351" s="372"/>
      <c r="D351" s="25"/>
      <c r="G351" s="360"/>
    </row>
    <row r="352" spans="2:7" ht="15" customHeight="1" x14ac:dyDescent="0.2">
      <c r="B352" s="358"/>
      <c r="C352" s="372"/>
      <c r="D352" s="25"/>
      <c r="G352" s="360"/>
    </row>
    <row r="353" spans="2:7" ht="15" customHeight="1" x14ac:dyDescent="0.2">
      <c r="B353" s="358"/>
      <c r="C353" s="372"/>
      <c r="D353" s="25"/>
      <c r="G353" s="360"/>
    </row>
    <row r="354" spans="2:7" ht="15" customHeight="1" x14ac:dyDescent="0.2">
      <c r="B354" s="358"/>
      <c r="C354" s="370"/>
      <c r="D354" s="25"/>
      <c r="G354" s="360"/>
    </row>
    <row r="355" spans="2:7" ht="15" customHeight="1" x14ac:dyDescent="0.2">
      <c r="B355" s="358"/>
      <c r="C355" s="378"/>
      <c r="D355" s="26"/>
      <c r="G355" s="360"/>
    </row>
    <row r="356" spans="2:7" ht="15" customHeight="1" x14ac:dyDescent="0.2">
      <c r="B356" s="358"/>
      <c r="C356" s="372"/>
      <c r="D356" s="25"/>
      <c r="G356" s="360"/>
    </row>
    <row r="357" spans="2:7" ht="15" customHeight="1" x14ac:dyDescent="0.2">
      <c r="B357" s="358"/>
      <c r="C357" s="372"/>
      <c r="D357" s="25"/>
      <c r="G357" s="360"/>
    </row>
    <row r="358" spans="2:7" ht="15" customHeight="1" x14ac:dyDescent="0.2">
      <c r="B358" s="358"/>
      <c r="C358" s="372"/>
      <c r="D358" s="25"/>
      <c r="G358" s="360"/>
    </row>
    <row r="359" spans="2:7" ht="15" customHeight="1" x14ac:dyDescent="0.2">
      <c r="B359" s="358"/>
      <c r="C359" s="378"/>
      <c r="D359" s="26"/>
      <c r="G359" s="360"/>
    </row>
    <row r="360" spans="2:7" ht="15" customHeight="1" x14ac:dyDescent="0.2">
      <c r="B360" s="358"/>
      <c r="C360" s="372"/>
      <c r="D360" s="25"/>
      <c r="G360" s="360"/>
    </row>
    <row r="361" spans="2:7" ht="15" customHeight="1" x14ac:dyDescent="0.2">
      <c r="B361" s="358"/>
      <c r="C361" s="372"/>
      <c r="D361" s="25"/>
      <c r="G361" s="360"/>
    </row>
    <row r="362" spans="2:7" ht="15" customHeight="1" x14ac:dyDescent="0.2">
      <c r="B362" s="358"/>
      <c r="C362" s="372"/>
      <c r="D362" s="25"/>
      <c r="G362" s="360"/>
    </row>
    <row r="363" spans="2:7" ht="15" customHeight="1" x14ac:dyDescent="0.2">
      <c r="B363" s="358"/>
      <c r="C363" s="372"/>
      <c r="D363" s="25"/>
      <c r="G363" s="360"/>
    </row>
    <row r="364" spans="2:7" ht="15" customHeight="1" x14ac:dyDescent="0.2">
      <c r="B364" s="358"/>
      <c r="C364" s="372"/>
      <c r="D364" s="25"/>
      <c r="G364" s="360"/>
    </row>
    <row r="365" spans="2:7" ht="15" customHeight="1" x14ac:dyDescent="0.2">
      <c r="B365" s="358"/>
      <c r="C365" s="372"/>
      <c r="D365" s="25"/>
      <c r="G365" s="360"/>
    </row>
    <row r="366" spans="2:7" ht="15" customHeight="1" x14ac:dyDescent="0.2">
      <c r="B366" s="358"/>
      <c r="C366" s="372"/>
      <c r="D366" s="25"/>
      <c r="G366" s="360"/>
    </row>
    <row r="367" spans="2:7" ht="15" customHeight="1" x14ac:dyDescent="0.2">
      <c r="B367" s="358"/>
      <c r="C367" s="372"/>
      <c r="D367" s="25"/>
      <c r="G367" s="360"/>
    </row>
    <row r="368" spans="2:7" ht="15" customHeight="1" x14ac:dyDescent="0.2">
      <c r="B368" s="358"/>
      <c r="C368" s="372"/>
      <c r="D368" s="25"/>
      <c r="G368" s="360"/>
    </row>
    <row r="369" spans="2:7" ht="15" customHeight="1" x14ac:dyDescent="0.2">
      <c r="B369" s="358"/>
      <c r="C369" s="372"/>
      <c r="D369" s="25"/>
      <c r="G369" s="360"/>
    </row>
    <row r="370" spans="2:7" ht="15" customHeight="1" x14ac:dyDescent="0.2">
      <c r="B370" s="358"/>
      <c r="C370" s="372"/>
      <c r="D370" s="25"/>
      <c r="G370" s="360"/>
    </row>
    <row r="371" spans="2:7" ht="15" customHeight="1" x14ac:dyDescent="0.2">
      <c r="B371" s="358"/>
      <c r="C371" s="372"/>
      <c r="D371" s="25"/>
      <c r="G371" s="360"/>
    </row>
    <row r="372" spans="2:7" ht="15" customHeight="1" x14ac:dyDescent="0.2">
      <c r="B372" s="358"/>
      <c r="C372" s="372"/>
      <c r="D372" s="25"/>
      <c r="G372" s="360"/>
    </row>
    <row r="373" spans="2:7" ht="15" customHeight="1" x14ac:dyDescent="0.2">
      <c r="B373" s="358"/>
      <c r="C373" s="372"/>
      <c r="D373" s="25"/>
      <c r="G373" s="360"/>
    </row>
    <row r="374" spans="2:7" ht="15" customHeight="1" x14ac:dyDescent="0.2">
      <c r="B374" s="358"/>
      <c r="C374" s="378"/>
      <c r="D374" s="26"/>
      <c r="G374" s="360"/>
    </row>
    <row r="375" spans="2:7" ht="15" customHeight="1" x14ac:dyDescent="0.2">
      <c r="B375" s="358"/>
      <c r="C375" s="372"/>
      <c r="D375" s="25"/>
      <c r="G375" s="360"/>
    </row>
    <row r="376" spans="2:7" ht="15" customHeight="1" x14ac:dyDescent="0.2">
      <c r="B376" s="358"/>
      <c r="C376" s="378"/>
      <c r="D376" s="24"/>
      <c r="G376" s="360"/>
    </row>
    <row r="377" spans="2:7" ht="15" customHeight="1" x14ac:dyDescent="0.2">
      <c r="B377" s="358"/>
      <c r="C377" s="372"/>
      <c r="D377" s="25"/>
      <c r="G377" s="360"/>
    </row>
    <row r="378" spans="2:7" ht="15" customHeight="1" x14ac:dyDescent="0.2">
      <c r="B378" s="358"/>
      <c r="C378" s="372"/>
      <c r="D378" s="25"/>
      <c r="G378" s="360"/>
    </row>
    <row r="379" spans="2:7" ht="15" customHeight="1" x14ac:dyDescent="0.2">
      <c r="B379" s="358"/>
      <c r="C379" s="372"/>
      <c r="D379" s="25"/>
      <c r="G379" s="360"/>
    </row>
    <row r="380" spans="2:7" ht="15" customHeight="1" x14ac:dyDescent="0.2">
      <c r="B380" s="358"/>
      <c r="C380" s="378"/>
      <c r="D380" s="24"/>
      <c r="G380" s="360"/>
    </row>
    <row r="381" spans="2:7" ht="15" customHeight="1" x14ac:dyDescent="0.2">
      <c r="B381" s="358"/>
      <c r="C381" s="372"/>
      <c r="D381" s="25"/>
      <c r="G381" s="360"/>
    </row>
    <row r="382" spans="2:7" ht="15" customHeight="1" x14ac:dyDescent="0.2">
      <c r="B382" s="358"/>
      <c r="C382" s="378"/>
      <c r="D382" s="26"/>
      <c r="G382" s="360"/>
    </row>
    <row r="383" spans="2:7" ht="15" customHeight="1" x14ac:dyDescent="0.2">
      <c r="B383" s="358"/>
      <c r="C383" s="372"/>
      <c r="D383" s="25"/>
      <c r="G383" s="360"/>
    </row>
    <row r="384" spans="2:7" ht="15" customHeight="1" x14ac:dyDescent="0.2">
      <c r="B384" s="358"/>
      <c r="C384" s="372"/>
      <c r="D384" s="25"/>
      <c r="G384" s="360"/>
    </row>
    <row r="385" spans="2:7" ht="15" customHeight="1" x14ac:dyDescent="0.2">
      <c r="B385" s="358"/>
      <c r="C385" s="372"/>
      <c r="D385" s="25"/>
      <c r="G385" s="360"/>
    </row>
    <row r="386" spans="2:7" ht="15" customHeight="1" x14ac:dyDescent="0.2">
      <c r="B386" s="358"/>
      <c r="C386" s="378"/>
      <c r="D386" s="26"/>
      <c r="G386" s="360"/>
    </row>
    <row r="387" spans="2:7" ht="15" customHeight="1" x14ac:dyDescent="0.2">
      <c r="B387" s="358"/>
      <c r="C387" s="372"/>
      <c r="D387" s="25"/>
      <c r="G387" s="360"/>
    </row>
    <row r="388" spans="2:7" ht="15" customHeight="1" x14ac:dyDescent="0.2">
      <c r="B388" s="358"/>
      <c r="C388" s="372"/>
      <c r="D388" s="25"/>
    </row>
    <row r="389" spans="2:7" ht="15" customHeight="1" x14ac:dyDescent="0.2">
      <c r="B389" s="358"/>
      <c r="C389" s="370"/>
      <c r="D389" s="25"/>
    </row>
    <row r="390" spans="2:7" ht="15" customHeight="1" x14ac:dyDescent="0.2">
      <c r="B390" s="358"/>
      <c r="C390" s="370"/>
      <c r="D390" s="25"/>
    </row>
    <row r="391" spans="2:7" ht="15" customHeight="1" x14ac:dyDescent="0.2">
      <c r="B391" s="358"/>
      <c r="C391" s="378"/>
      <c r="D391" s="26"/>
      <c r="F391" s="360"/>
    </row>
    <row r="392" spans="2:7" ht="15" customHeight="1" x14ac:dyDescent="0.2">
      <c r="B392" s="358"/>
      <c r="C392" s="370"/>
      <c r="D392" s="26"/>
      <c r="F392" s="360"/>
    </row>
    <row r="393" spans="2:7" ht="15" customHeight="1" x14ac:dyDescent="0.2">
      <c r="B393" s="358"/>
      <c r="C393" s="372"/>
      <c r="D393" s="25"/>
      <c r="F393" s="360"/>
    </row>
    <row r="394" spans="2:7" ht="15" customHeight="1" x14ac:dyDescent="0.2">
      <c r="B394" s="358"/>
      <c r="C394" s="372"/>
      <c r="D394" s="25"/>
      <c r="F394" s="360"/>
    </row>
    <row r="395" spans="2:7" ht="15" customHeight="1" x14ac:dyDescent="0.2">
      <c r="B395" s="358"/>
      <c r="C395" s="372"/>
      <c r="D395" s="25"/>
      <c r="F395" s="360"/>
    </row>
    <row r="396" spans="2:7" ht="15" customHeight="1" x14ac:dyDescent="0.2">
      <c r="B396" s="358"/>
      <c r="C396" s="372"/>
      <c r="D396" s="25"/>
      <c r="F396" s="360"/>
    </row>
    <row r="397" spans="2:7" ht="15" customHeight="1" x14ac:dyDescent="0.2">
      <c r="B397" s="358"/>
      <c r="C397" s="372"/>
      <c r="D397" s="25"/>
      <c r="F397" s="360"/>
    </row>
    <row r="398" spans="2:7" ht="15" customHeight="1" x14ac:dyDescent="0.2">
      <c r="B398" s="358"/>
      <c r="C398" s="372"/>
      <c r="D398" s="25"/>
      <c r="F398" s="360"/>
    </row>
    <row r="399" spans="2:7" ht="15" customHeight="1" x14ac:dyDescent="0.2">
      <c r="B399" s="358"/>
      <c r="C399" s="372"/>
      <c r="D399" s="25"/>
      <c r="F399" s="360"/>
    </row>
    <row r="400" spans="2:7" ht="15" customHeight="1" x14ac:dyDescent="0.2">
      <c r="B400" s="358"/>
      <c r="C400" s="372"/>
      <c r="D400" s="25"/>
      <c r="F400" s="360"/>
    </row>
    <row r="401" spans="2:6" ht="15" customHeight="1" x14ac:dyDescent="0.2">
      <c r="B401" s="358"/>
      <c r="C401" s="372"/>
      <c r="D401" s="25"/>
      <c r="F401" s="360"/>
    </row>
    <row r="402" spans="2:6" ht="15" customHeight="1" x14ac:dyDescent="0.2">
      <c r="B402" s="358"/>
      <c r="C402" s="372"/>
      <c r="D402" s="25"/>
      <c r="F402" s="360"/>
    </row>
    <row r="403" spans="2:6" ht="15" customHeight="1" x14ac:dyDescent="0.2">
      <c r="B403" s="358"/>
      <c r="C403" s="372"/>
      <c r="D403" s="25"/>
      <c r="F403" s="360"/>
    </row>
    <row r="404" spans="2:6" ht="15" customHeight="1" x14ac:dyDescent="0.2">
      <c r="B404" s="358"/>
      <c r="C404" s="372"/>
      <c r="D404" s="25"/>
      <c r="F404" s="360"/>
    </row>
    <row r="405" spans="2:6" ht="15" customHeight="1" x14ac:dyDescent="0.2">
      <c r="B405" s="358"/>
      <c r="C405" s="372"/>
      <c r="D405" s="25"/>
      <c r="F405" s="360"/>
    </row>
    <row r="406" spans="2:6" ht="15" customHeight="1" x14ac:dyDescent="0.2">
      <c r="B406" s="358"/>
      <c r="C406" s="372"/>
      <c r="D406" s="25"/>
      <c r="F406" s="360"/>
    </row>
    <row r="407" spans="2:6" ht="15" customHeight="1" x14ac:dyDescent="0.2">
      <c r="B407" s="358"/>
      <c r="C407" s="372"/>
      <c r="D407" s="25"/>
      <c r="F407" s="360"/>
    </row>
    <row r="408" spans="2:6" ht="15" customHeight="1" x14ac:dyDescent="0.2">
      <c r="B408" s="358"/>
      <c r="C408" s="372"/>
      <c r="D408" s="25"/>
      <c r="F408" s="360"/>
    </row>
    <row r="409" spans="2:6" ht="15" customHeight="1" x14ac:dyDescent="0.2">
      <c r="B409" s="358"/>
      <c r="C409" s="370"/>
      <c r="D409" s="25"/>
      <c r="F409" s="360"/>
    </row>
    <row r="410" spans="2:6" ht="15" customHeight="1" x14ac:dyDescent="0.2">
      <c r="B410" s="358"/>
      <c r="C410" s="372"/>
      <c r="D410" s="25"/>
      <c r="F410" s="360"/>
    </row>
    <row r="411" spans="2:6" ht="15" customHeight="1" x14ac:dyDescent="0.2">
      <c r="B411" s="358"/>
      <c r="C411" s="372"/>
      <c r="D411" s="25"/>
      <c r="F411" s="360"/>
    </row>
    <row r="412" spans="2:6" ht="15" customHeight="1" x14ac:dyDescent="0.2">
      <c r="B412" s="358"/>
      <c r="C412" s="372"/>
      <c r="D412" s="25"/>
      <c r="F412" s="360"/>
    </row>
    <row r="413" spans="2:6" ht="15" customHeight="1" x14ac:dyDescent="0.2">
      <c r="B413" s="358"/>
      <c r="C413" s="372"/>
      <c r="D413" s="25"/>
      <c r="F413" s="360"/>
    </row>
    <row r="414" spans="2:6" ht="15" customHeight="1" x14ac:dyDescent="0.2">
      <c r="B414" s="358"/>
      <c r="C414" s="372"/>
      <c r="D414" s="25"/>
      <c r="F414" s="360"/>
    </row>
    <row r="415" spans="2:6" ht="15" customHeight="1" x14ac:dyDescent="0.2">
      <c r="B415" s="358"/>
      <c r="C415" s="372"/>
      <c r="D415" s="25"/>
      <c r="F415" s="360"/>
    </row>
    <row r="416" spans="2:6" ht="15" customHeight="1" x14ac:dyDescent="0.2">
      <c r="B416" s="358"/>
      <c r="C416" s="372"/>
      <c r="D416" s="25"/>
      <c r="F416" s="360"/>
    </row>
    <row r="417" spans="2:6" ht="15" customHeight="1" x14ac:dyDescent="0.2">
      <c r="B417" s="358"/>
      <c r="C417" s="372"/>
      <c r="D417" s="25"/>
      <c r="F417" s="360"/>
    </row>
    <row r="418" spans="2:6" ht="15" customHeight="1" x14ac:dyDescent="0.2">
      <c r="B418" s="358"/>
      <c r="C418" s="372"/>
      <c r="D418" s="25"/>
      <c r="F418" s="360"/>
    </row>
    <row r="419" spans="2:6" ht="15" customHeight="1" x14ac:dyDescent="0.2">
      <c r="B419" s="358"/>
      <c r="C419" s="372"/>
      <c r="D419" s="25"/>
      <c r="F419" s="360"/>
    </row>
    <row r="420" spans="2:6" ht="15" customHeight="1" x14ac:dyDescent="0.2">
      <c r="B420" s="358"/>
      <c r="C420" s="372"/>
      <c r="D420" s="25"/>
      <c r="F420" s="360"/>
    </row>
    <row r="421" spans="2:6" ht="15" customHeight="1" x14ac:dyDescent="0.2">
      <c r="B421" s="358"/>
      <c r="C421" s="372"/>
      <c r="D421" s="25"/>
      <c r="F421" s="360"/>
    </row>
    <row r="422" spans="2:6" ht="15" customHeight="1" x14ac:dyDescent="0.2">
      <c r="B422" s="358"/>
      <c r="C422" s="372"/>
      <c r="D422" s="25"/>
      <c r="F422" s="360"/>
    </row>
    <row r="423" spans="2:6" ht="15" customHeight="1" x14ac:dyDescent="0.2">
      <c r="B423" s="358"/>
      <c r="C423" s="372"/>
      <c r="D423" s="25"/>
      <c r="F423" s="360"/>
    </row>
    <row r="424" spans="2:6" ht="15" customHeight="1" x14ac:dyDescent="0.2">
      <c r="B424" s="358"/>
      <c r="C424" s="372"/>
      <c r="D424" s="25"/>
      <c r="F424" s="360"/>
    </row>
    <row r="425" spans="2:6" ht="15" customHeight="1" x14ac:dyDescent="0.2">
      <c r="B425" s="358"/>
      <c r="C425" s="372"/>
      <c r="D425" s="25"/>
      <c r="F425" s="360"/>
    </row>
    <row r="426" spans="2:6" ht="15" customHeight="1" x14ac:dyDescent="0.2">
      <c r="B426" s="358"/>
      <c r="C426" s="372"/>
      <c r="D426" s="25"/>
      <c r="F426" s="360"/>
    </row>
    <row r="427" spans="2:6" ht="15" customHeight="1" x14ac:dyDescent="0.2">
      <c r="B427" s="358"/>
      <c r="C427" s="372"/>
      <c r="D427" s="25"/>
      <c r="F427" s="360"/>
    </row>
    <row r="428" spans="2:6" ht="15" customHeight="1" x14ac:dyDescent="0.2">
      <c r="B428" s="358"/>
      <c r="C428" s="372"/>
      <c r="D428" s="25"/>
      <c r="F428" s="360"/>
    </row>
    <row r="429" spans="2:6" ht="15" customHeight="1" x14ac:dyDescent="0.2">
      <c r="B429" s="358"/>
      <c r="C429" s="372"/>
      <c r="D429" s="25"/>
      <c r="F429" s="360"/>
    </row>
    <row r="430" spans="2:6" ht="15" customHeight="1" x14ac:dyDescent="0.2">
      <c r="B430" s="358"/>
      <c r="C430" s="372"/>
      <c r="D430" s="25"/>
      <c r="F430" s="360"/>
    </row>
    <row r="431" spans="2:6" ht="15" customHeight="1" x14ac:dyDescent="0.2">
      <c r="B431" s="358"/>
      <c r="C431" s="372"/>
      <c r="D431" s="25"/>
      <c r="F431" s="360"/>
    </row>
    <row r="432" spans="2:6" ht="15" customHeight="1" x14ac:dyDescent="0.2">
      <c r="B432" s="358"/>
      <c r="C432" s="372"/>
      <c r="D432" s="25"/>
      <c r="F432" s="360"/>
    </row>
    <row r="433" spans="2:6" ht="15" customHeight="1" x14ac:dyDescent="0.2">
      <c r="B433" s="358"/>
      <c r="C433" s="372"/>
      <c r="D433" s="25"/>
      <c r="F433" s="360"/>
    </row>
    <row r="434" spans="2:6" ht="15" customHeight="1" x14ac:dyDescent="0.2">
      <c r="B434" s="358"/>
      <c r="C434" s="372"/>
      <c r="D434" s="25"/>
      <c r="F434" s="360"/>
    </row>
    <row r="435" spans="2:6" ht="15" customHeight="1" x14ac:dyDescent="0.2">
      <c r="B435" s="358"/>
      <c r="C435" s="372"/>
      <c r="D435" s="25"/>
      <c r="F435" s="360"/>
    </row>
    <row r="436" spans="2:6" ht="15" customHeight="1" x14ac:dyDescent="0.2">
      <c r="B436" s="358"/>
      <c r="C436" s="379"/>
      <c r="D436" s="25"/>
      <c r="F436" s="360"/>
    </row>
    <row r="437" spans="2:6" ht="15" customHeight="1" x14ac:dyDescent="0.2">
      <c r="B437" s="358"/>
      <c r="C437" s="372"/>
      <c r="D437" s="25"/>
      <c r="F437" s="360"/>
    </row>
    <row r="438" spans="2:6" ht="15" customHeight="1" x14ac:dyDescent="0.2">
      <c r="B438" s="358"/>
      <c r="C438" s="372"/>
      <c r="D438" s="25"/>
      <c r="F438" s="360"/>
    </row>
    <row r="439" spans="2:6" ht="15" customHeight="1" x14ac:dyDescent="0.2">
      <c r="B439" s="358"/>
      <c r="C439" s="372"/>
      <c r="D439" s="25"/>
      <c r="F439" s="360"/>
    </row>
    <row r="440" spans="2:6" ht="15" customHeight="1" x14ac:dyDescent="0.2">
      <c r="B440" s="358"/>
      <c r="C440" s="372"/>
      <c r="D440" s="25"/>
      <c r="F440" s="360"/>
    </row>
    <row r="441" spans="2:6" ht="15" customHeight="1" x14ac:dyDescent="0.2">
      <c r="B441" s="358"/>
      <c r="C441" s="372"/>
      <c r="D441" s="25"/>
      <c r="F441" s="360"/>
    </row>
    <row r="442" spans="2:6" ht="15" customHeight="1" x14ac:dyDescent="0.2">
      <c r="B442" s="358"/>
      <c r="C442" s="372"/>
      <c r="D442" s="25"/>
      <c r="F442" s="360"/>
    </row>
    <row r="443" spans="2:6" ht="15" customHeight="1" x14ac:dyDescent="0.2">
      <c r="B443" s="358"/>
      <c r="C443" s="372"/>
      <c r="D443" s="25"/>
      <c r="F443" s="360"/>
    </row>
    <row r="444" spans="2:6" ht="15" customHeight="1" x14ac:dyDescent="0.2">
      <c r="B444" s="358"/>
      <c r="C444" s="372"/>
      <c r="D444" s="25"/>
      <c r="F444" s="360"/>
    </row>
    <row r="445" spans="2:6" ht="15" customHeight="1" x14ac:dyDescent="0.2">
      <c r="B445" s="358"/>
      <c r="C445" s="372"/>
      <c r="D445" s="25"/>
      <c r="F445" s="360"/>
    </row>
    <row r="446" spans="2:6" ht="15" customHeight="1" x14ac:dyDescent="0.2">
      <c r="B446" s="358"/>
      <c r="C446" s="372"/>
      <c r="D446" s="25"/>
      <c r="F446" s="360"/>
    </row>
    <row r="447" spans="2:6" ht="15" customHeight="1" x14ac:dyDescent="0.2">
      <c r="B447" s="358"/>
      <c r="C447" s="372"/>
      <c r="D447" s="25"/>
      <c r="F447" s="360"/>
    </row>
    <row r="448" spans="2:6" ht="15" customHeight="1" x14ac:dyDescent="0.2">
      <c r="B448" s="358"/>
      <c r="C448" s="372"/>
      <c r="D448" s="25"/>
      <c r="F448" s="360"/>
    </row>
    <row r="449" spans="2:6" ht="15" customHeight="1" x14ac:dyDescent="0.2">
      <c r="B449" s="358"/>
      <c r="C449" s="372"/>
      <c r="D449" s="25"/>
      <c r="F449" s="360"/>
    </row>
    <row r="450" spans="2:6" ht="15" customHeight="1" x14ac:dyDescent="0.2">
      <c r="B450" s="358"/>
      <c r="C450" s="372"/>
      <c r="D450" s="25"/>
      <c r="F450" s="360"/>
    </row>
    <row r="451" spans="2:6" ht="15" customHeight="1" x14ac:dyDescent="0.2">
      <c r="B451" s="358"/>
      <c r="C451" s="372"/>
      <c r="D451" s="25"/>
      <c r="F451" s="360"/>
    </row>
    <row r="452" spans="2:6" ht="15" customHeight="1" x14ac:dyDescent="0.2">
      <c r="B452" s="358"/>
      <c r="C452" s="372"/>
      <c r="D452" s="25"/>
      <c r="F452" s="360"/>
    </row>
    <row r="453" spans="2:6" ht="15" customHeight="1" x14ac:dyDescent="0.2">
      <c r="B453" s="358"/>
      <c r="C453" s="372"/>
      <c r="D453" s="25"/>
      <c r="F453" s="360"/>
    </row>
    <row r="454" spans="2:6" ht="15" customHeight="1" x14ac:dyDescent="0.2">
      <c r="B454" s="358"/>
      <c r="C454" s="372"/>
      <c r="D454" s="25"/>
      <c r="F454" s="360"/>
    </row>
    <row r="455" spans="2:6" ht="15" customHeight="1" x14ac:dyDescent="0.2">
      <c r="B455" s="358"/>
      <c r="C455" s="372"/>
      <c r="D455" s="25"/>
      <c r="F455" s="360"/>
    </row>
    <row r="456" spans="2:6" ht="15" customHeight="1" x14ac:dyDescent="0.2">
      <c r="B456" s="358"/>
      <c r="C456" s="372"/>
      <c r="D456" s="25"/>
      <c r="F456" s="360"/>
    </row>
    <row r="457" spans="2:6" ht="15" customHeight="1" x14ac:dyDescent="0.2">
      <c r="B457" s="358"/>
      <c r="C457" s="372"/>
      <c r="D457" s="25"/>
      <c r="F457" s="360"/>
    </row>
    <row r="458" spans="2:6" ht="15" customHeight="1" x14ac:dyDescent="0.2">
      <c r="B458" s="358"/>
      <c r="C458" s="372"/>
      <c r="D458" s="25"/>
      <c r="F458" s="360"/>
    </row>
    <row r="459" spans="2:6" ht="15" customHeight="1" x14ac:dyDescent="0.2">
      <c r="B459" s="358"/>
      <c r="C459" s="372"/>
      <c r="D459" s="25"/>
      <c r="F459" s="360"/>
    </row>
    <row r="460" spans="2:6" ht="15" customHeight="1" x14ac:dyDescent="0.2">
      <c r="B460" s="358"/>
      <c r="C460" s="372"/>
      <c r="D460" s="25"/>
      <c r="F460" s="360"/>
    </row>
    <row r="461" spans="2:6" ht="15" customHeight="1" x14ac:dyDescent="0.2">
      <c r="B461" s="358"/>
      <c r="C461" s="372"/>
      <c r="D461" s="25"/>
      <c r="F461" s="360"/>
    </row>
    <row r="462" spans="2:6" ht="15" customHeight="1" x14ac:dyDescent="0.2">
      <c r="B462" s="358"/>
      <c r="C462" s="372"/>
      <c r="D462" s="25"/>
      <c r="F462" s="360"/>
    </row>
    <row r="463" spans="2:6" ht="15" customHeight="1" x14ac:dyDescent="0.2">
      <c r="B463" s="358"/>
      <c r="C463" s="380"/>
      <c r="D463" s="24"/>
      <c r="F463" s="360"/>
    </row>
    <row r="464" spans="2:6" ht="15" customHeight="1" x14ac:dyDescent="0.2">
      <c r="B464" s="358"/>
      <c r="C464" s="370"/>
      <c r="D464" s="25"/>
      <c r="F464" s="360"/>
    </row>
    <row r="465" spans="2:6" ht="15" customHeight="1" x14ac:dyDescent="0.2">
      <c r="B465" s="358"/>
      <c r="C465" s="372"/>
      <c r="D465" s="25"/>
      <c r="F465" s="360"/>
    </row>
    <row r="466" spans="2:6" ht="15" customHeight="1" x14ac:dyDescent="0.2">
      <c r="B466" s="358"/>
      <c r="C466" s="372"/>
      <c r="D466" s="25"/>
      <c r="F466" s="360"/>
    </row>
    <row r="467" spans="2:6" ht="15" customHeight="1" x14ac:dyDescent="0.2">
      <c r="B467" s="358"/>
      <c r="C467" s="372"/>
      <c r="D467" s="25"/>
      <c r="F467" s="360"/>
    </row>
    <row r="468" spans="2:6" ht="15" customHeight="1" x14ac:dyDescent="0.2">
      <c r="B468" s="358"/>
      <c r="C468" s="372"/>
      <c r="D468" s="25"/>
      <c r="F468" s="360"/>
    </row>
    <row r="469" spans="2:6" ht="15" customHeight="1" x14ac:dyDescent="0.2">
      <c r="B469" s="358"/>
      <c r="C469" s="372"/>
      <c r="D469" s="25"/>
      <c r="F469" s="360"/>
    </row>
    <row r="470" spans="2:6" ht="15" customHeight="1" x14ac:dyDescent="0.2">
      <c r="B470" s="358"/>
      <c r="C470" s="372"/>
      <c r="D470" s="25"/>
      <c r="F470" s="360"/>
    </row>
    <row r="471" spans="2:6" ht="15" customHeight="1" x14ac:dyDescent="0.2">
      <c r="B471" s="358"/>
      <c r="C471" s="372"/>
      <c r="D471" s="25"/>
      <c r="F471" s="360"/>
    </row>
    <row r="472" spans="2:6" ht="15" customHeight="1" x14ac:dyDescent="0.2">
      <c r="B472" s="358"/>
      <c r="C472" s="372"/>
      <c r="D472" s="25"/>
      <c r="F472" s="360"/>
    </row>
    <row r="473" spans="2:6" ht="15" customHeight="1" x14ac:dyDescent="0.2">
      <c r="B473" s="358"/>
      <c r="C473" s="372"/>
      <c r="D473" s="25"/>
      <c r="F473" s="360"/>
    </row>
    <row r="474" spans="2:6" ht="15" customHeight="1" x14ac:dyDescent="0.2">
      <c r="B474" s="358"/>
      <c r="C474" s="372"/>
      <c r="D474" s="25"/>
      <c r="F474" s="360"/>
    </row>
    <row r="475" spans="2:6" ht="15" customHeight="1" x14ac:dyDescent="0.2">
      <c r="B475" s="358"/>
      <c r="C475" s="372"/>
      <c r="D475" s="25"/>
      <c r="F475" s="360"/>
    </row>
    <row r="476" spans="2:6" ht="15" customHeight="1" x14ac:dyDescent="0.2">
      <c r="B476" s="358"/>
      <c r="C476" s="372"/>
      <c r="D476" s="25"/>
      <c r="F476" s="360"/>
    </row>
    <row r="477" spans="2:6" ht="15" customHeight="1" x14ac:dyDescent="0.2">
      <c r="B477" s="358"/>
      <c r="C477" s="372"/>
      <c r="D477" s="25"/>
      <c r="F477" s="360"/>
    </row>
    <row r="478" spans="2:6" ht="15" customHeight="1" x14ac:dyDescent="0.2">
      <c r="B478" s="358"/>
      <c r="C478" s="372"/>
      <c r="D478" s="25"/>
      <c r="F478" s="360"/>
    </row>
    <row r="479" spans="2:6" ht="15" customHeight="1" x14ac:dyDescent="0.2">
      <c r="B479" s="358"/>
      <c r="C479" s="372"/>
      <c r="D479" s="25"/>
      <c r="F479" s="360"/>
    </row>
    <row r="480" spans="2:6" ht="15" customHeight="1" x14ac:dyDescent="0.2">
      <c r="B480" s="358"/>
      <c r="C480" s="370"/>
      <c r="D480" s="25"/>
      <c r="F480" s="360"/>
    </row>
    <row r="481" spans="2:6" ht="15" customHeight="1" x14ac:dyDescent="0.2">
      <c r="B481" s="358"/>
      <c r="C481" s="372"/>
      <c r="D481" s="25"/>
      <c r="F481" s="360"/>
    </row>
    <row r="482" spans="2:6" ht="15" customHeight="1" x14ac:dyDescent="0.2">
      <c r="B482" s="358"/>
      <c r="C482" s="372"/>
      <c r="D482" s="25"/>
      <c r="F482" s="360"/>
    </row>
    <row r="483" spans="2:6" ht="15" customHeight="1" x14ac:dyDescent="0.2">
      <c r="B483" s="358"/>
      <c r="C483" s="372"/>
      <c r="D483" s="25"/>
      <c r="F483" s="360"/>
    </row>
    <row r="484" spans="2:6" ht="15" customHeight="1" x14ac:dyDescent="0.2">
      <c r="B484" s="358"/>
      <c r="C484" s="372"/>
      <c r="D484" s="25"/>
      <c r="F484" s="360"/>
    </row>
    <row r="485" spans="2:6" ht="15" customHeight="1" x14ac:dyDescent="0.2">
      <c r="B485" s="358"/>
      <c r="C485" s="370"/>
      <c r="D485" s="25"/>
      <c r="F485" s="360"/>
    </row>
    <row r="486" spans="2:6" ht="15" customHeight="1" x14ac:dyDescent="0.2">
      <c r="B486" s="358"/>
      <c r="C486" s="372"/>
      <c r="D486" s="25"/>
      <c r="F486" s="360"/>
    </row>
    <row r="487" spans="2:6" ht="15" customHeight="1" x14ac:dyDescent="0.2">
      <c r="B487" s="358"/>
      <c r="C487" s="372"/>
      <c r="D487" s="25"/>
      <c r="F487" s="360"/>
    </row>
    <row r="488" spans="2:6" ht="15" customHeight="1" x14ac:dyDescent="0.2">
      <c r="B488" s="358"/>
      <c r="C488" s="372"/>
      <c r="D488" s="25"/>
      <c r="F488" s="360"/>
    </row>
    <row r="489" spans="2:6" ht="15" customHeight="1" x14ac:dyDescent="0.2">
      <c r="B489" s="358"/>
      <c r="C489" s="372"/>
      <c r="D489" s="25"/>
      <c r="F489" s="360"/>
    </row>
    <row r="490" spans="2:6" ht="15" customHeight="1" x14ac:dyDescent="0.2">
      <c r="B490" s="358"/>
      <c r="C490" s="372"/>
      <c r="D490" s="25"/>
      <c r="F490" s="360"/>
    </row>
    <row r="491" spans="2:6" ht="15" customHeight="1" x14ac:dyDescent="0.2">
      <c r="B491" s="358"/>
      <c r="C491" s="372"/>
      <c r="D491" s="25"/>
      <c r="F491" s="360"/>
    </row>
    <row r="492" spans="2:6" ht="15" customHeight="1" x14ac:dyDescent="0.2">
      <c r="B492" s="358"/>
      <c r="C492" s="372"/>
      <c r="D492" s="25"/>
      <c r="F492" s="360"/>
    </row>
    <row r="493" spans="2:6" ht="15" customHeight="1" x14ac:dyDescent="0.2">
      <c r="B493" s="358"/>
      <c r="C493" s="372"/>
      <c r="D493" s="25"/>
      <c r="F493" s="360"/>
    </row>
    <row r="494" spans="2:6" ht="15" customHeight="1" x14ac:dyDescent="0.2">
      <c r="B494" s="358"/>
      <c r="C494" s="372"/>
      <c r="D494" s="25"/>
      <c r="F494" s="360"/>
    </row>
    <row r="495" spans="2:6" ht="15" customHeight="1" x14ac:dyDescent="0.2">
      <c r="B495" s="358"/>
      <c r="C495" s="372"/>
      <c r="D495" s="25"/>
      <c r="F495" s="360"/>
    </row>
    <row r="496" spans="2:6" ht="15" customHeight="1" x14ac:dyDescent="0.2">
      <c r="B496" s="358"/>
      <c r="C496" s="372"/>
      <c r="D496" s="25"/>
      <c r="F496" s="360"/>
    </row>
    <row r="497" spans="2:6" ht="15" customHeight="1" x14ac:dyDescent="0.2">
      <c r="B497" s="358"/>
      <c r="C497" s="372"/>
      <c r="D497" s="25"/>
      <c r="F497" s="360"/>
    </row>
    <row r="498" spans="2:6" ht="15" customHeight="1" x14ac:dyDescent="0.2">
      <c r="B498" s="358"/>
      <c r="C498" s="372"/>
      <c r="D498" s="23"/>
      <c r="F498" s="360"/>
    </row>
    <row r="499" spans="2:6" ht="15" customHeight="1" x14ac:dyDescent="0.2">
      <c r="B499" s="358"/>
      <c r="C499" s="372"/>
      <c r="D499" s="25"/>
      <c r="F499" s="360"/>
    </row>
    <row r="500" spans="2:6" ht="15" customHeight="1" x14ac:dyDescent="0.2">
      <c r="B500" s="358"/>
      <c r="C500" s="372"/>
      <c r="D500" s="25"/>
      <c r="F500" s="360"/>
    </row>
    <row r="501" spans="2:6" ht="15" customHeight="1" x14ac:dyDescent="0.2">
      <c r="B501" s="358"/>
      <c r="C501" s="372"/>
      <c r="D501" s="25"/>
      <c r="F501" s="360"/>
    </row>
    <row r="502" spans="2:6" ht="15" customHeight="1" x14ac:dyDescent="0.2">
      <c r="B502" s="358"/>
      <c r="C502" s="372"/>
      <c r="D502" s="25"/>
      <c r="F502" s="360"/>
    </row>
    <row r="503" spans="2:6" ht="15" customHeight="1" x14ac:dyDescent="0.2">
      <c r="B503" s="358"/>
      <c r="C503" s="372"/>
      <c r="D503" s="25"/>
      <c r="F503" s="360"/>
    </row>
    <row r="504" spans="2:6" ht="15" customHeight="1" x14ac:dyDescent="0.2">
      <c r="B504" s="358"/>
      <c r="C504" s="370"/>
      <c r="D504" s="25"/>
      <c r="F504" s="360"/>
    </row>
    <row r="505" spans="2:6" ht="15" customHeight="1" x14ac:dyDescent="0.2">
      <c r="B505" s="358"/>
      <c r="C505" s="372"/>
      <c r="D505" s="25"/>
      <c r="F505" s="360"/>
    </row>
    <row r="506" spans="2:6" ht="15" customHeight="1" x14ac:dyDescent="0.2">
      <c r="B506" s="358"/>
      <c r="C506" s="372"/>
      <c r="D506" s="25"/>
      <c r="F506" s="360"/>
    </row>
    <row r="507" spans="2:6" ht="15" customHeight="1" x14ac:dyDescent="0.2">
      <c r="B507" s="358"/>
      <c r="C507" s="372"/>
      <c r="D507" s="25"/>
      <c r="F507" s="360"/>
    </row>
    <row r="508" spans="2:6" ht="15" customHeight="1" x14ac:dyDescent="0.2">
      <c r="B508" s="358"/>
      <c r="C508" s="372"/>
      <c r="D508" s="25"/>
      <c r="F508" s="360"/>
    </row>
    <row r="509" spans="2:6" ht="15" customHeight="1" x14ac:dyDescent="0.2">
      <c r="B509" s="358"/>
      <c r="C509" s="372"/>
      <c r="D509" s="25"/>
      <c r="F509" s="360"/>
    </row>
    <row r="510" spans="2:6" ht="15" customHeight="1" x14ac:dyDescent="0.2">
      <c r="B510" s="358"/>
      <c r="C510" s="372"/>
      <c r="D510" s="25"/>
      <c r="F510" s="360"/>
    </row>
    <row r="511" spans="2:6" ht="15" customHeight="1" x14ac:dyDescent="0.2">
      <c r="B511" s="358"/>
      <c r="C511" s="372"/>
      <c r="D511" s="25"/>
      <c r="F511" s="360"/>
    </row>
    <row r="512" spans="2:6" ht="15" customHeight="1" x14ac:dyDescent="0.2">
      <c r="B512" s="358"/>
      <c r="C512" s="378"/>
      <c r="D512" s="26"/>
      <c r="F512" s="360"/>
    </row>
    <row r="513" spans="2:6" ht="15" customHeight="1" x14ac:dyDescent="0.2">
      <c r="B513" s="358"/>
      <c r="C513" s="370"/>
      <c r="D513" s="25"/>
      <c r="F513" s="360"/>
    </row>
    <row r="514" spans="2:6" ht="15" customHeight="1" x14ac:dyDescent="0.2">
      <c r="B514" s="358"/>
      <c r="C514" s="372"/>
      <c r="D514" s="25"/>
      <c r="F514" s="360"/>
    </row>
    <row r="515" spans="2:6" ht="15" customHeight="1" x14ac:dyDescent="0.2">
      <c r="B515" s="358"/>
      <c r="C515" s="372"/>
      <c r="D515" s="25"/>
      <c r="F515" s="360"/>
    </row>
    <row r="516" spans="2:6" ht="15" customHeight="1" x14ac:dyDescent="0.2">
      <c r="B516" s="358"/>
      <c r="C516" s="372"/>
      <c r="D516" s="25"/>
      <c r="F516" s="360"/>
    </row>
    <row r="517" spans="2:6" ht="15" customHeight="1" x14ac:dyDescent="0.2">
      <c r="B517" s="358"/>
      <c r="C517" s="372"/>
      <c r="D517" s="25"/>
      <c r="F517" s="360"/>
    </row>
    <row r="518" spans="2:6" ht="15" customHeight="1" x14ac:dyDescent="0.2">
      <c r="B518" s="358"/>
      <c r="C518" s="372"/>
      <c r="D518" s="25"/>
      <c r="F518" s="360"/>
    </row>
    <row r="519" spans="2:6" ht="15" customHeight="1" x14ac:dyDescent="0.2">
      <c r="B519" s="358"/>
      <c r="C519" s="372"/>
      <c r="D519" s="25"/>
      <c r="F519" s="360"/>
    </row>
    <row r="520" spans="2:6" ht="15" customHeight="1" x14ac:dyDescent="0.2">
      <c r="B520" s="358"/>
      <c r="C520" s="372"/>
      <c r="D520" s="25"/>
      <c r="F520" s="360"/>
    </row>
    <row r="521" spans="2:6" ht="15" customHeight="1" x14ac:dyDescent="0.2">
      <c r="B521" s="358"/>
      <c r="C521" s="372"/>
      <c r="D521" s="25"/>
      <c r="F521" s="360"/>
    </row>
    <row r="522" spans="2:6" ht="15" customHeight="1" x14ac:dyDescent="0.2">
      <c r="B522" s="358"/>
      <c r="C522" s="372"/>
      <c r="D522" s="25"/>
      <c r="F522" s="360"/>
    </row>
    <row r="523" spans="2:6" ht="15" customHeight="1" x14ac:dyDescent="0.2">
      <c r="B523" s="358"/>
      <c r="C523" s="372"/>
      <c r="D523" s="25"/>
      <c r="F523" s="360"/>
    </row>
    <row r="524" spans="2:6" ht="15" customHeight="1" x14ac:dyDescent="0.2">
      <c r="B524" s="358"/>
      <c r="C524" s="372"/>
      <c r="D524" s="25"/>
      <c r="F524" s="360"/>
    </row>
    <row r="525" spans="2:6" ht="15" customHeight="1" x14ac:dyDescent="0.2">
      <c r="B525" s="358"/>
      <c r="C525" s="370"/>
      <c r="D525" s="25"/>
      <c r="F525" s="360"/>
    </row>
    <row r="526" spans="2:6" ht="15" customHeight="1" x14ac:dyDescent="0.2">
      <c r="B526" s="358"/>
      <c r="C526" s="372"/>
      <c r="D526" s="25"/>
      <c r="F526" s="360"/>
    </row>
    <row r="527" spans="2:6" ht="15" customHeight="1" x14ac:dyDescent="0.2">
      <c r="B527" s="358"/>
      <c r="C527" s="372"/>
      <c r="D527" s="25"/>
      <c r="F527" s="360"/>
    </row>
    <row r="528" spans="2:6" ht="15" customHeight="1" x14ac:dyDescent="0.2">
      <c r="B528" s="358"/>
      <c r="C528" s="372"/>
      <c r="D528" s="25"/>
      <c r="F528" s="360"/>
    </row>
    <row r="529" spans="2:6" ht="15" customHeight="1" x14ac:dyDescent="0.2">
      <c r="B529" s="358"/>
      <c r="C529" s="372"/>
      <c r="D529" s="25"/>
      <c r="F529" s="360"/>
    </row>
    <row r="530" spans="2:6" ht="15" customHeight="1" x14ac:dyDescent="0.2">
      <c r="B530" s="358"/>
      <c r="C530" s="372"/>
      <c r="D530" s="25"/>
      <c r="F530" s="360"/>
    </row>
    <row r="531" spans="2:6" ht="15" customHeight="1" x14ac:dyDescent="0.2">
      <c r="B531" s="358"/>
      <c r="C531" s="372"/>
      <c r="D531" s="25"/>
      <c r="F531" s="360"/>
    </row>
    <row r="532" spans="2:6" ht="15" customHeight="1" x14ac:dyDescent="0.2">
      <c r="B532" s="358"/>
      <c r="C532" s="372"/>
      <c r="D532" s="25"/>
      <c r="F532" s="360"/>
    </row>
    <row r="533" spans="2:6" ht="15" customHeight="1" x14ac:dyDescent="0.2">
      <c r="B533" s="358"/>
      <c r="C533" s="372"/>
      <c r="D533" s="25"/>
      <c r="F533" s="360"/>
    </row>
    <row r="534" spans="2:6" ht="15" customHeight="1" x14ac:dyDescent="0.2">
      <c r="B534" s="358"/>
      <c r="C534" s="372"/>
      <c r="D534" s="25"/>
      <c r="F534" s="360"/>
    </row>
    <row r="535" spans="2:6" ht="15" customHeight="1" x14ac:dyDescent="0.2">
      <c r="B535" s="358"/>
      <c r="C535" s="372"/>
      <c r="D535" s="25"/>
      <c r="F535" s="360"/>
    </row>
    <row r="536" spans="2:6" ht="15" customHeight="1" x14ac:dyDescent="0.2">
      <c r="B536" s="358"/>
      <c r="C536" s="372"/>
      <c r="D536" s="25"/>
      <c r="F536" s="360"/>
    </row>
    <row r="537" spans="2:6" ht="15" customHeight="1" x14ac:dyDescent="0.2">
      <c r="B537" s="358"/>
      <c r="C537" s="372"/>
      <c r="D537" s="25"/>
      <c r="F537" s="360"/>
    </row>
    <row r="538" spans="2:6" ht="15" customHeight="1" x14ac:dyDescent="0.2">
      <c r="B538" s="358"/>
      <c r="C538" s="372"/>
      <c r="D538" s="25"/>
      <c r="F538" s="360"/>
    </row>
    <row r="539" spans="2:6" ht="15" customHeight="1" x14ac:dyDescent="0.2">
      <c r="B539" s="358"/>
      <c r="C539" s="372"/>
      <c r="D539" s="25"/>
      <c r="F539" s="360"/>
    </row>
    <row r="540" spans="2:6" ht="15" customHeight="1" x14ac:dyDescent="0.2">
      <c r="B540" s="358"/>
      <c r="C540" s="372"/>
      <c r="D540" s="25"/>
      <c r="F540" s="360"/>
    </row>
    <row r="541" spans="2:6" ht="15" customHeight="1" x14ac:dyDescent="0.2">
      <c r="B541" s="358"/>
      <c r="C541" s="372"/>
      <c r="D541" s="25"/>
      <c r="F541" s="360"/>
    </row>
    <row r="542" spans="2:6" ht="15" customHeight="1" x14ac:dyDescent="0.2">
      <c r="B542" s="358"/>
      <c r="C542" s="370"/>
      <c r="D542" s="25"/>
      <c r="F542" s="360"/>
    </row>
    <row r="543" spans="2:6" ht="15" customHeight="1" x14ac:dyDescent="0.2">
      <c r="B543" s="358"/>
      <c r="C543" s="378"/>
      <c r="D543" s="26"/>
      <c r="F543" s="360"/>
    </row>
    <row r="544" spans="2:6" ht="15" customHeight="1" x14ac:dyDescent="0.2">
      <c r="B544" s="358"/>
      <c r="C544" s="372"/>
      <c r="D544" s="25"/>
      <c r="F544" s="360"/>
    </row>
    <row r="545" spans="2:6" ht="15" customHeight="1" x14ac:dyDescent="0.2">
      <c r="B545" s="358"/>
      <c r="C545" s="378"/>
      <c r="D545" s="26"/>
      <c r="F545" s="360"/>
    </row>
    <row r="546" spans="2:6" ht="15" customHeight="1" x14ac:dyDescent="0.2">
      <c r="B546" s="358"/>
      <c r="C546" s="372"/>
      <c r="D546" s="25"/>
      <c r="F546" s="360"/>
    </row>
    <row r="547" spans="2:6" ht="15" customHeight="1" x14ac:dyDescent="0.2">
      <c r="B547" s="358"/>
      <c r="C547" s="378"/>
      <c r="D547" s="26"/>
      <c r="F547" s="360"/>
    </row>
    <row r="548" spans="2:6" ht="15" customHeight="1" x14ac:dyDescent="0.2">
      <c r="B548" s="358"/>
      <c r="C548" s="372"/>
      <c r="D548" s="25"/>
      <c r="F548" s="360"/>
    </row>
    <row r="549" spans="2:6" ht="15" customHeight="1" x14ac:dyDescent="0.2">
      <c r="B549" s="358"/>
      <c r="C549" s="378"/>
      <c r="D549" s="26"/>
      <c r="F549" s="360"/>
    </row>
    <row r="550" spans="2:6" ht="15" customHeight="1" x14ac:dyDescent="0.2">
      <c r="B550" s="358"/>
      <c r="C550" s="372"/>
      <c r="D550" s="25"/>
      <c r="F550" s="360"/>
    </row>
    <row r="551" spans="2:6" ht="15" customHeight="1" x14ac:dyDescent="0.2">
      <c r="B551" s="358"/>
      <c r="C551" s="372"/>
      <c r="D551" s="25"/>
      <c r="F551" s="360"/>
    </row>
    <row r="552" spans="2:6" ht="15" customHeight="1" x14ac:dyDescent="0.2">
      <c r="B552" s="358"/>
      <c r="C552" s="372"/>
      <c r="D552" s="25"/>
      <c r="F552" s="360"/>
    </row>
    <row r="553" spans="2:6" ht="15" customHeight="1" x14ac:dyDescent="0.2">
      <c r="B553" s="358"/>
      <c r="C553" s="372"/>
      <c r="D553" s="25"/>
      <c r="F553" s="360"/>
    </row>
    <row r="554" spans="2:6" ht="15" customHeight="1" x14ac:dyDescent="0.2">
      <c r="B554" s="358"/>
      <c r="C554" s="372"/>
      <c r="D554" s="25"/>
      <c r="F554" s="360"/>
    </row>
    <row r="555" spans="2:6" ht="15" customHeight="1" x14ac:dyDescent="0.2">
      <c r="B555" s="358"/>
      <c r="C555" s="372"/>
      <c r="D555" s="21"/>
      <c r="F555" s="360"/>
    </row>
    <row r="556" spans="2:6" ht="15" customHeight="1" x14ac:dyDescent="0.2">
      <c r="B556" s="381"/>
      <c r="C556" s="361"/>
      <c r="D556" s="19"/>
      <c r="F556" s="360"/>
    </row>
    <row r="557" spans="2:6" ht="15" customHeight="1" x14ac:dyDescent="0.2">
      <c r="B557" s="382"/>
      <c r="C557" s="378"/>
      <c r="D557" s="27"/>
      <c r="F557" s="360"/>
    </row>
    <row r="558" spans="2:6" ht="15" customHeight="1" x14ac:dyDescent="0.2">
      <c r="B558" s="382"/>
      <c r="C558" s="372"/>
      <c r="D558" s="21"/>
      <c r="F558" s="360"/>
    </row>
    <row r="559" spans="2:6" ht="15" customHeight="1" x14ac:dyDescent="0.2">
      <c r="B559" s="382"/>
      <c r="C559" s="370"/>
      <c r="D559" s="21"/>
      <c r="F559" s="360"/>
    </row>
    <row r="560" spans="2:6" ht="15" customHeight="1" x14ac:dyDescent="0.2">
      <c r="B560" s="382"/>
      <c r="C560" s="378"/>
      <c r="D560" s="27"/>
      <c r="F560" s="360"/>
    </row>
    <row r="561" spans="2:6" ht="15" customHeight="1" x14ac:dyDescent="0.2">
      <c r="B561" s="382"/>
      <c r="C561" s="372"/>
      <c r="D561" s="21"/>
      <c r="F561" s="360"/>
    </row>
    <row r="562" spans="2:6" ht="15" customHeight="1" x14ac:dyDescent="0.2">
      <c r="B562" s="382"/>
      <c r="C562" s="372"/>
      <c r="D562" s="21"/>
      <c r="F562" s="360"/>
    </row>
    <row r="563" spans="2:6" ht="15" customHeight="1" x14ac:dyDescent="0.2">
      <c r="B563" s="382"/>
      <c r="C563" s="372"/>
      <c r="D563" s="21"/>
      <c r="F563" s="360"/>
    </row>
    <row r="564" spans="2:6" ht="15" customHeight="1" x14ac:dyDescent="0.2">
      <c r="B564" s="382"/>
      <c r="C564" s="378"/>
      <c r="D564" s="27"/>
      <c r="F564" s="360"/>
    </row>
    <row r="565" spans="2:6" ht="15" customHeight="1" x14ac:dyDescent="0.2">
      <c r="B565" s="382"/>
      <c r="C565" s="372"/>
      <c r="D565" s="21"/>
      <c r="F565" s="360"/>
    </row>
    <row r="566" spans="2:6" ht="15" customHeight="1" x14ac:dyDescent="0.2">
      <c r="B566" s="382"/>
      <c r="C566" s="372"/>
      <c r="D566" s="21"/>
      <c r="F566" s="360"/>
    </row>
    <row r="567" spans="2:6" ht="15" customHeight="1" x14ac:dyDescent="0.2">
      <c r="B567" s="382"/>
      <c r="C567" s="378"/>
      <c r="D567" s="27"/>
      <c r="F567" s="360"/>
    </row>
    <row r="568" spans="2:6" ht="15" customHeight="1" x14ac:dyDescent="0.2">
      <c r="B568" s="382"/>
      <c r="C568" s="372"/>
      <c r="D568" s="21"/>
      <c r="F568" s="360"/>
    </row>
    <row r="569" spans="2:6" ht="15" customHeight="1" x14ac:dyDescent="0.2">
      <c r="B569" s="382"/>
      <c r="C569" s="378"/>
      <c r="D569" s="27"/>
      <c r="F569" s="360"/>
    </row>
    <row r="570" spans="2:6" ht="15" customHeight="1" x14ac:dyDescent="0.2">
      <c r="B570" s="382"/>
      <c r="C570" s="372"/>
      <c r="D570" s="21"/>
      <c r="F570" s="360"/>
    </row>
    <row r="571" spans="2:6" ht="15" customHeight="1" x14ac:dyDescent="0.2">
      <c r="B571" s="358"/>
      <c r="C571" s="370"/>
      <c r="D571" s="25"/>
      <c r="F571" s="360"/>
    </row>
    <row r="572" spans="2:6" ht="15" customHeight="1" x14ac:dyDescent="0.2">
      <c r="B572" s="358"/>
      <c r="C572" s="370"/>
      <c r="D572" s="27"/>
      <c r="F572" s="360"/>
    </row>
    <row r="573" spans="2:6" ht="15" customHeight="1" x14ac:dyDescent="0.2">
      <c r="B573" s="358"/>
      <c r="C573" s="378"/>
      <c r="D573" s="27"/>
      <c r="F573" s="360"/>
    </row>
    <row r="574" spans="2:6" ht="15" customHeight="1" x14ac:dyDescent="0.2">
      <c r="B574" s="358"/>
      <c r="C574" s="372"/>
      <c r="D574" s="21"/>
      <c r="F574" s="360"/>
    </row>
    <row r="575" spans="2:6" ht="15" customHeight="1" x14ac:dyDescent="0.2">
      <c r="B575" s="358"/>
      <c r="C575" s="372"/>
      <c r="D575" s="21"/>
      <c r="F575" s="360"/>
    </row>
    <row r="576" spans="2:6" ht="15" customHeight="1" x14ac:dyDescent="0.2">
      <c r="B576" s="358"/>
      <c r="C576" s="372"/>
      <c r="D576" s="21"/>
      <c r="F576" s="360"/>
    </row>
    <row r="577" spans="2:6" ht="15" customHeight="1" x14ac:dyDescent="0.2">
      <c r="B577" s="358"/>
      <c r="C577" s="372"/>
      <c r="D577" s="21"/>
      <c r="F577" s="360"/>
    </row>
    <row r="578" spans="2:6" ht="15" customHeight="1" x14ac:dyDescent="0.2">
      <c r="B578" s="358"/>
      <c r="C578" s="372"/>
      <c r="D578" s="21"/>
      <c r="F578" s="360"/>
    </row>
    <row r="579" spans="2:6" ht="15" customHeight="1" x14ac:dyDescent="0.2">
      <c r="B579" s="358"/>
      <c r="C579" s="372"/>
      <c r="D579" s="21"/>
      <c r="F579" s="360"/>
    </row>
    <row r="580" spans="2:6" ht="15" customHeight="1" x14ac:dyDescent="0.2">
      <c r="B580" s="358"/>
      <c r="C580" s="372"/>
      <c r="D580" s="21"/>
      <c r="F580" s="360"/>
    </row>
    <row r="581" spans="2:6" ht="15" customHeight="1" x14ac:dyDescent="0.2">
      <c r="B581" s="358"/>
      <c r="C581" s="372"/>
      <c r="D581" s="21"/>
      <c r="F581" s="360"/>
    </row>
    <row r="582" spans="2:6" ht="15" customHeight="1" x14ac:dyDescent="0.2">
      <c r="B582" s="358"/>
      <c r="C582" s="372"/>
      <c r="D582" s="21"/>
      <c r="F582" s="360"/>
    </row>
    <row r="583" spans="2:6" ht="15" customHeight="1" x14ac:dyDescent="0.2">
      <c r="B583" s="358"/>
      <c r="C583" s="372"/>
      <c r="D583" s="21"/>
      <c r="F583" s="360"/>
    </row>
    <row r="584" spans="2:6" ht="15" customHeight="1" x14ac:dyDescent="0.2">
      <c r="B584" s="358"/>
      <c r="C584" s="372"/>
      <c r="D584" s="21"/>
      <c r="F584" s="360"/>
    </row>
    <row r="585" spans="2:6" ht="15" customHeight="1" x14ac:dyDescent="0.2">
      <c r="B585" s="358"/>
      <c r="C585" s="372"/>
      <c r="D585" s="21"/>
      <c r="F585" s="360"/>
    </row>
    <row r="586" spans="2:6" ht="15" customHeight="1" x14ac:dyDescent="0.2">
      <c r="B586" s="358"/>
      <c r="C586" s="372"/>
      <c r="D586" s="21"/>
      <c r="F586" s="360"/>
    </row>
    <row r="587" spans="2:6" ht="15" customHeight="1" x14ac:dyDescent="0.2">
      <c r="B587" s="358"/>
      <c r="C587" s="378"/>
      <c r="D587" s="27"/>
      <c r="F587" s="360"/>
    </row>
    <row r="588" spans="2:6" ht="15" customHeight="1" x14ac:dyDescent="0.2">
      <c r="B588" s="358"/>
      <c r="C588" s="372"/>
      <c r="D588" s="21"/>
      <c r="F588" s="360"/>
    </row>
    <row r="589" spans="2:6" ht="15" customHeight="1" x14ac:dyDescent="0.2">
      <c r="B589" s="358"/>
      <c r="C589" s="372"/>
      <c r="D589" s="21"/>
      <c r="F589" s="360"/>
    </row>
    <row r="590" spans="2:6" ht="15" customHeight="1" x14ac:dyDescent="0.2">
      <c r="B590" s="358"/>
      <c r="C590" s="372"/>
      <c r="D590" s="21"/>
      <c r="F590" s="360"/>
    </row>
    <row r="591" spans="2:6" ht="15" customHeight="1" x14ac:dyDescent="0.2">
      <c r="B591" s="358"/>
      <c r="C591" s="372"/>
      <c r="D591" s="21"/>
      <c r="F591" s="360"/>
    </row>
    <row r="592" spans="2:6" ht="15" customHeight="1" x14ac:dyDescent="0.2">
      <c r="B592" s="358"/>
      <c r="C592" s="372"/>
      <c r="D592" s="21"/>
      <c r="F592" s="360"/>
    </row>
    <row r="593" spans="2:6" ht="15" customHeight="1" x14ac:dyDescent="0.2">
      <c r="B593" s="358"/>
      <c r="C593" s="372"/>
      <c r="D593" s="21"/>
      <c r="F593" s="360"/>
    </row>
    <row r="594" spans="2:6" ht="15" customHeight="1" x14ac:dyDescent="0.2">
      <c r="B594" s="358"/>
      <c r="C594" s="372"/>
      <c r="D594" s="21"/>
      <c r="F594" s="360"/>
    </row>
    <row r="595" spans="2:6" ht="15" customHeight="1" x14ac:dyDescent="0.2">
      <c r="B595" s="358"/>
      <c r="C595" s="372"/>
      <c r="D595" s="21"/>
      <c r="F595" s="360"/>
    </row>
    <row r="596" spans="2:6" ht="15" customHeight="1" x14ac:dyDescent="0.2">
      <c r="B596" s="358"/>
      <c r="C596" s="372"/>
      <c r="D596" s="21"/>
      <c r="F596" s="360"/>
    </row>
    <row r="597" spans="2:6" ht="15" customHeight="1" x14ac:dyDescent="0.2">
      <c r="B597" s="358"/>
      <c r="C597" s="372"/>
      <c r="D597" s="21"/>
      <c r="F597" s="360"/>
    </row>
    <row r="598" spans="2:6" ht="15" customHeight="1" x14ac:dyDescent="0.2">
      <c r="B598" s="358"/>
      <c r="C598" s="372"/>
      <c r="D598" s="21"/>
      <c r="F598" s="360"/>
    </row>
    <row r="599" spans="2:6" ht="15" customHeight="1" x14ac:dyDescent="0.2">
      <c r="B599" s="358"/>
      <c r="C599" s="372"/>
      <c r="D599" s="21"/>
      <c r="F599" s="360"/>
    </row>
    <row r="600" spans="2:6" ht="15" customHeight="1" x14ac:dyDescent="0.2">
      <c r="B600" s="358"/>
      <c r="C600" s="372"/>
      <c r="D600" s="21"/>
      <c r="F600" s="360"/>
    </row>
    <row r="601" spans="2:6" ht="15" customHeight="1" x14ac:dyDescent="0.2">
      <c r="B601" s="358"/>
      <c r="C601" s="372"/>
      <c r="D601" s="21"/>
      <c r="F601" s="360"/>
    </row>
    <row r="602" spans="2:6" ht="15" customHeight="1" x14ac:dyDescent="0.2">
      <c r="B602" s="358"/>
      <c r="C602" s="372"/>
      <c r="D602" s="21"/>
      <c r="F602" s="360"/>
    </row>
    <row r="603" spans="2:6" ht="15" customHeight="1" x14ac:dyDescent="0.2">
      <c r="B603" s="358"/>
      <c r="C603" s="370"/>
      <c r="D603" s="27"/>
      <c r="F603" s="360"/>
    </row>
    <row r="604" spans="2:6" ht="15" customHeight="1" x14ac:dyDescent="0.2">
      <c r="B604" s="358"/>
      <c r="C604" s="378"/>
      <c r="D604" s="27"/>
      <c r="F604" s="360"/>
    </row>
    <row r="605" spans="2:6" ht="15" customHeight="1" x14ac:dyDescent="0.2">
      <c r="B605" s="382"/>
      <c r="C605" s="372"/>
      <c r="D605" s="21"/>
      <c r="F605" s="360"/>
    </row>
    <row r="606" spans="2:6" ht="15" customHeight="1" x14ac:dyDescent="0.2">
      <c r="B606" s="358"/>
      <c r="C606" s="372"/>
      <c r="D606" s="21"/>
      <c r="F606" s="360"/>
    </row>
    <row r="607" spans="2:6" ht="15" customHeight="1" x14ac:dyDescent="0.2">
      <c r="B607" s="382"/>
      <c r="C607" s="372"/>
      <c r="D607" s="21"/>
      <c r="F607" s="360"/>
    </row>
    <row r="608" spans="2:6" ht="15" customHeight="1" x14ac:dyDescent="0.2">
      <c r="B608" s="358"/>
      <c r="C608" s="372"/>
      <c r="D608" s="21"/>
      <c r="F608" s="360"/>
    </row>
    <row r="609" spans="2:6" ht="15" customHeight="1" x14ac:dyDescent="0.2">
      <c r="B609" s="382"/>
      <c r="C609" s="372"/>
      <c r="D609" s="21"/>
      <c r="F609" s="360"/>
    </row>
    <row r="610" spans="2:6" ht="15" customHeight="1" x14ac:dyDescent="0.2">
      <c r="B610" s="358"/>
      <c r="C610" s="372"/>
      <c r="D610" s="21"/>
      <c r="F610" s="360"/>
    </row>
    <row r="611" spans="2:6" ht="15" customHeight="1" x14ac:dyDescent="0.2">
      <c r="B611" s="382"/>
      <c r="C611" s="372"/>
      <c r="D611" s="21"/>
      <c r="F611" s="360"/>
    </row>
    <row r="612" spans="2:6" ht="15" customHeight="1" x14ac:dyDescent="0.2">
      <c r="B612" s="358"/>
      <c r="C612" s="372"/>
      <c r="D612" s="21"/>
      <c r="F612" s="360"/>
    </row>
    <row r="613" spans="2:6" ht="15" customHeight="1" x14ac:dyDescent="0.2">
      <c r="B613" s="382"/>
      <c r="C613" s="372"/>
      <c r="D613" s="21"/>
      <c r="F613" s="360"/>
    </row>
    <row r="614" spans="2:6" ht="15" customHeight="1" x14ac:dyDescent="0.2">
      <c r="B614" s="358"/>
      <c r="C614" s="372"/>
      <c r="D614" s="21"/>
      <c r="F614" s="360"/>
    </row>
    <row r="615" spans="2:6" ht="15" customHeight="1" x14ac:dyDescent="0.2">
      <c r="B615" s="382"/>
      <c r="C615" s="372"/>
      <c r="D615" s="21"/>
      <c r="F615" s="360"/>
    </row>
    <row r="616" spans="2:6" ht="15" customHeight="1" x14ac:dyDescent="0.2">
      <c r="B616" s="358"/>
      <c r="C616" s="372"/>
      <c r="D616" s="21"/>
      <c r="F616" s="360"/>
    </row>
    <row r="617" spans="2:6" ht="15" customHeight="1" x14ac:dyDescent="0.2">
      <c r="B617" s="382"/>
      <c r="C617" s="372"/>
      <c r="D617" s="21"/>
      <c r="F617" s="360"/>
    </row>
    <row r="618" spans="2:6" ht="15" customHeight="1" x14ac:dyDescent="0.2">
      <c r="B618" s="358"/>
      <c r="C618" s="372"/>
      <c r="D618" s="21"/>
      <c r="F618" s="360"/>
    </row>
    <row r="619" spans="2:6" ht="15" customHeight="1" x14ac:dyDescent="0.2">
      <c r="B619" s="382"/>
      <c r="C619" s="372"/>
      <c r="D619" s="21"/>
      <c r="F619" s="360"/>
    </row>
    <row r="620" spans="2:6" ht="15" customHeight="1" x14ac:dyDescent="0.2">
      <c r="B620" s="358"/>
      <c r="C620" s="372"/>
      <c r="D620" s="21"/>
      <c r="F620" s="360"/>
    </row>
    <row r="621" spans="2:6" ht="15" customHeight="1" x14ac:dyDescent="0.2">
      <c r="B621" s="382"/>
      <c r="C621" s="372"/>
      <c r="D621" s="21"/>
      <c r="F621" s="360"/>
    </row>
    <row r="622" spans="2:6" ht="15" customHeight="1" x14ac:dyDescent="0.2">
      <c r="B622" s="358"/>
      <c r="C622" s="372"/>
      <c r="D622" s="21"/>
      <c r="F622" s="360"/>
    </row>
    <row r="623" spans="2:6" ht="15" customHeight="1" x14ac:dyDescent="0.2">
      <c r="B623" s="382"/>
      <c r="C623" s="372"/>
      <c r="D623" s="21"/>
      <c r="F623" s="360"/>
    </row>
    <row r="624" spans="2:6" ht="15" customHeight="1" x14ac:dyDescent="0.2">
      <c r="B624" s="382"/>
      <c r="C624" s="378"/>
      <c r="D624" s="27"/>
      <c r="F624" s="360"/>
    </row>
    <row r="625" spans="2:6" ht="15" customHeight="1" x14ac:dyDescent="0.2">
      <c r="B625" s="382"/>
      <c r="C625" s="372"/>
      <c r="D625" s="21"/>
      <c r="F625" s="360"/>
    </row>
    <row r="626" spans="2:6" ht="15" customHeight="1" x14ac:dyDescent="0.2">
      <c r="B626" s="382"/>
      <c r="C626" s="372"/>
      <c r="D626" s="21"/>
      <c r="F626" s="360"/>
    </row>
    <row r="627" spans="2:6" ht="15" customHeight="1" x14ac:dyDescent="0.2">
      <c r="B627" s="382"/>
      <c r="C627" s="372"/>
      <c r="D627" s="21"/>
      <c r="F627" s="360"/>
    </row>
    <row r="628" spans="2:6" ht="15" customHeight="1" x14ac:dyDescent="0.2">
      <c r="B628" s="382"/>
      <c r="C628" s="372"/>
      <c r="D628" s="21"/>
      <c r="F628" s="360"/>
    </row>
    <row r="629" spans="2:6" ht="15" customHeight="1" x14ac:dyDescent="0.2">
      <c r="B629" s="382"/>
      <c r="C629" s="372"/>
      <c r="D629" s="21"/>
      <c r="F629" s="360"/>
    </row>
    <row r="630" spans="2:6" ht="15" customHeight="1" x14ac:dyDescent="0.2">
      <c r="B630" s="382"/>
      <c r="C630" s="372"/>
      <c r="D630" s="21"/>
      <c r="F630" s="360"/>
    </row>
    <row r="631" spans="2:6" ht="15" customHeight="1" x14ac:dyDescent="0.2">
      <c r="B631" s="358"/>
      <c r="C631" s="379"/>
      <c r="D631" s="20"/>
      <c r="F631" s="360"/>
    </row>
  </sheetData>
  <mergeCells count="6">
    <mergeCell ref="B1:G1"/>
    <mergeCell ref="B2:G2"/>
    <mergeCell ref="B5:B6"/>
    <mergeCell ref="F4:G4"/>
    <mergeCell ref="F5:G5"/>
    <mergeCell ref="E5:E6"/>
  </mergeCells>
  <phoneticPr fontId="0" type="noConversion"/>
  <pageMargins left="0.19685039370078741" right="0" top="0.39370078740157483" bottom="0.19685039370078741" header="0.15748031496062992" footer="3.937007874015748E-2"/>
  <pageSetup paperSize="9" scale="82" firstPageNumber="14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219"/>
  <sheetViews>
    <sheetView workbookViewId="0">
      <selection sqref="A1:A1048576"/>
    </sheetView>
  </sheetViews>
  <sheetFormatPr defaultRowHeight="12.75" x14ac:dyDescent="0.2"/>
  <cols>
    <col min="1" max="1" width="9.140625" style="1"/>
    <col min="2" max="2" width="5.5703125" style="1" customWidth="1"/>
    <col min="3" max="3" width="39" style="1" customWidth="1"/>
    <col min="4" max="4" width="14.140625" style="1" customWidth="1"/>
    <col min="5" max="5" width="13" style="1" customWidth="1"/>
    <col min="6" max="6" width="13.42578125" style="1" customWidth="1"/>
    <col min="7" max="7" width="11.140625" style="1" customWidth="1"/>
    <col min="8" max="16384" width="9.140625" style="1"/>
  </cols>
  <sheetData>
    <row r="2" spans="2:6" ht="18" x14ac:dyDescent="0.25">
      <c r="B2" s="660" t="s">
        <v>808</v>
      </c>
      <c r="C2" s="660"/>
      <c r="D2" s="660"/>
      <c r="E2" s="660"/>
      <c r="F2" s="660"/>
    </row>
    <row r="4" spans="2:6" ht="29.25" customHeight="1" x14ac:dyDescent="0.25">
      <c r="B4" s="661" t="s">
        <v>27</v>
      </c>
      <c r="C4" s="661"/>
      <c r="D4" s="661"/>
      <c r="E4" s="661"/>
      <c r="F4" s="661"/>
    </row>
    <row r="5" spans="2:6" x14ac:dyDescent="0.2">
      <c r="B5" s="148" t="s">
        <v>26</v>
      </c>
      <c r="C5" s="148"/>
      <c r="D5" s="148"/>
      <c r="E5" s="148"/>
      <c r="F5" s="40"/>
    </row>
    <row r="6" spans="2:6" ht="13.5" thickBot="1" x14ac:dyDescent="0.25">
      <c r="B6" s="40"/>
      <c r="C6" s="40"/>
      <c r="D6" s="40"/>
      <c r="E6" s="40"/>
      <c r="F6" s="42" t="s">
        <v>255</v>
      </c>
    </row>
    <row r="7" spans="2:6" ht="30" customHeight="1" thickBot="1" x14ac:dyDescent="0.25">
      <c r="B7" s="662" t="s">
        <v>831</v>
      </c>
      <c r="C7" s="662"/>
      <c r="D7" s="654" t="s">
        <v>858</v>
      </c>
      <c r="E7" s="665" t="s">
        <v>806</v>
      </c>
      <c r="F7" s="666"/>
    </row>
    <row r="8" spans="2:6" ht="26.25" thickBot="1" x14ac:dyDescent="0.25">
      <c r="B8" s="663"/>
      <c r="C8" s="663"/>
      <c r="D8" s="664"/>
      <c r="E8" s="146" t="s">
        <v>845</v>
      </c>
      <c r="F8" s="146" t="s">
        <v>718</v>
      </c>
    </row>
    <row r="9" spans="2:6" ht="13.5" thickBot="1" x14ac:dyDescent="0.25">
      <c r="B9" s="147">
        <v>1</v>
      </c>
      <c r="C9" s="147">
        <v>2</v>
      </c>
      <c r="D9" s="147">
        <v>3</v>
      </c>
      <c r="E9" s="147">
        <v>4</v>
      </c>
      <c r="F9" s="147">
        <v>5</v>
      </c>
    </row>
    <row r="10" spans="2:6" ht="30" customHeight="1" thickBot="1" x14ac:dyDescent="0.25">
      <c r="B10" s="149">
        <v>8000</v>
      </c>
      <c r="C10" s="150" t="s">
        <v>295</v>
      </c>
      <c r="D10" s="231">
        <f>F10+E10</f>
        <v>-167762.30000000028</v>
      </c>
      <c r="E10" s="232">
        <f>Sheet1!E8-Sheet2!H8</f>
        <v>-23959.100000000093</v>
      </c>
      <c r="F10" s="233">
        <f>Sheet1!F8-Sheet3!G8</f>
        <v>-143803.20000000019</v>
      </c>
    </row>
    <row r="40" spans="2:3" x14ac:dyDescent="0.2">
      <c r="B40" s="2"/>
      <c r="C40" s="28"/>
    </row>
    <row r="41" spans="2:3" x14ac:dyDescent="0.2">
      <c r="B41" s="2"/>
      <c r="C41" s="32"/>
    </row>
    <row r="42" spans="2:3" x14ac:dyDescent="0.2">
      <c r="B42" s="2"/>
      <c r="C42" s="28"/>
    </row>
    <row r="43" spans="2:3" x14ac:dyDescent="0.2">
      <c r="B43" s="2"/>
      <c r="C43" s="28"/>
    </row>
    <row r="44" spans="2:3" x14ac:dyDescent="0.2">
      <c r="B44" s="2"/>
      <c r="C44" s="28"/>
    </row>
    <row r="45" spans="2:3" x14ac:dyDescent="0.2">
      <c r="B45" s="2"/>
      <c r="C45" s="28"/>
    </row>
    <row r="46" spans="2:3" x14ac:dyDescent="0.2">
      <c r="C46" s="28"/>
    </row>
    <row r="47" spans="2:3" x14ac:dyDescent="0.2">
      <c r="C47" s="28"/>
    </row>
    <row r="48" spans="2:3" x14ac:dyDescent="0.2">
      <c r="C48" s="28"/>
    </row>
    <row r="49" spans="3:3" x14ac:dyDescent="0.2">
      <c r="C49" s="28"/>
    </row>
    <row r="50" spans="3:3" x14ac:dyDescent="0.2">
      <c r="C50" s="28"/>
    </row>
    <row r="51" spans="3:3" x14ac:dyDescent="0.2">
      <c r="C51" s="28"/>
    </row>
    <row r="52" spans="3:3" x14ac:dyDescent="0.2">
      <c r="C52" s="28"/>
    </row>
    <row r="53" spans="3:3" x14ac:dyDescent="0.2">
      <c r="C53" s="28"/>
    </row>
    <row r="54" spans="3:3" x14ac:dyDescent="0.2">
      <c r="C54" s="28"/>
    </row>
    <row r="55" spans="3:3" x14ac:dyDescent="0.2">
      <c r="C55" s="28"/>
    </row>
    <row r="56" spans="3:3" x14ac:dyDescent="0.2">
      <c r="C56" s="28"/>
    </row>
    <row r="57" spans="3:3" x14ac:dyDescent="0.2">
      <c r="C57" s="28"/>
    </row>
    <row r="58" spans="3:3" x14ac:dyDescent="0.2">
      <c r="C58" s="28"/>
    </row>
    <row r="59" spans="3:3" x14ac:dyDescent="0.2">
      <c r="C59" s="28"/>
    </row>
    <row r="60" spans="3:3" x14ac:dyDescent="0.2">
      <c r="C60" s="28"/>
    </row>
    <row r="61" spans="3:3" x14ac:dyDescent="0.2">
      <c r="C61" s="28"/>
    </row>
    <row r="62" spans="3:3" x14ac:dyDescent="0.2">
      <c r="C62" s="28"/>
    </row>
    <row r="63" spans="3:3" x14ac:dyDescent="0.2">
      <c r="C63" s="28"/>
    </row>
    <row r="64" spans="3:3" x14ac:dyDescent="0.2">
      <c r="C64" s="28"/>
    </row>
    <row r="65" spans="3:3" x14ac:dyDescent="0.2">
      <c r="C65" s="28"/>
    </row>
    <row r="66" spans="3:3" x14ac:dyDescent="0.2">
      <c r="C66" s="28"/>
    </row>
    <row r="67" spans="3:3" x14ac:dyDescent="0.2">
      <c r="C67" s="28"/>
    </row>
    <row r="68" spans="3:3" x14ac:dyDescent="0.2">
      <c r="C68" s="28"/>
    </row>
    <row r="69" spans="3:3" x14ac:dyDescent="0.2">
      <c r="C69" s="28"/>
    </row>
    <row r="70" spans="3:3" x14ac:dyDescent="0.2">
      <c r="C70" s="28"/>
    </row>
    <row r="71" spans="3:3" x14ac:dyDescent="0.2">
      <c r="C71" s="28"/>
    </row>
    <row r="72" spans="3:3" x14ac:dyDescent="0.2">
      <c r="C72" s="28"/>
    </row>
    <row r="73" spans="3:3" x14ac:dyDescent="0.2">
      <c r="C73" s="28"/>
    </row>
    <row r="74" spans="3:3" x14ac:dyDescent="0.2">
      <c r="C74" s="28"/>
    </row>
    <row r="75" spans="3:3" x14ac:dyDescent="0.2">
      <c r="C75" s="28"/>
    </row>
    <row r="76" spans="3:3" x14ac:dyDescent="0.2">
      <c r="C76" s="28"/>
    </row>
    <row r="77" spans="3:3" x14ac:dyDescent="0.2">
      <c r="C77" s="28"/>
    </row>
    <row r="78" spans="3:3" x14ac:dyDescent="0.2">
      <c r="C78" s="28"/>
    </row>
    <row r="79" spans="3:3" x14ac:dyDescent="0.2">
      <c r="C79" s="28"/>
    </row>
    <row r="80" spans="3:3" x14ac:dyDescent="0.2">
      <c r="C80" s="28"/>
    </row>
    <row r="81" spans="3:3" x14ac:dyDescent="0.2">
      <c r="C81" s="28"/>
    </row>
    <row r="82" spans="3:3" x14ac:dyDescent="0.2">
      <c r="C82" s="28"/>
    </row>
    <row r="83" spans="3:3" x14ac:dyDescent="0.2">
      <c r="C83" s="28"/>
    </row>
    <row r="84" spans="3:3" x14ac:dyDescent="0.2">
      <c r="C84" s="28"/>
    </row>
    <row r="85" spans="3:3" x14ac:dyDescent="0.2">
      <c r="C85" s="28"/>
    </row>
    <row r="86" spans="3:3" x14ac:dyDescent="0.2">
      <c r="C86" s="28"/>
    </row>
    <row r="87" spans="3:3" x14ac:dyDescent="0.2">
      <c r="C87" s="28"/>
    </row>
    <row r="88" spans="3:3" x14ac:dyDescent="0.2">
      <c r="C88" s="28"/>
    </row>
    <row r="89" spans="3:3" x14ac:dyDescent="0.2">
      <c r="C89" s="28"/>
    </row>
    <row r="90" spans="3:3" x14ac:dyDescent="0.2">
      <c r="C90" s="28"/>
    </row>
    <row r="91" spans="3:3" x14ac:dyDescent="0.2">
      <c r="C91" s="28"/>
    </row>
    <row r="92" spans="3:3" x14ac:dyDescent="0.2">
      <c r="C92" s="28"/>
    </row>
    <row r="93" spans="3:3" x14ac:dyDescent="0.2">
      <c r="C93" s="28"/>
    </row>
    <row r="94" spans="3:3" x14ac:dyDescent="0.2">
      <c r="C94" s="28"/>
    </row>
    <row r="95" spans="3:3" x14ac:dyDescent="0.2">
      <c r="C95" s="28"/>
    </row>
    <row r="96" spans="3:3" x14ac:dyDescent="0.2">
      <c r="C96" s="28"/>
    </row>
    <row r="97" spans="3:3" x14ac:dyDescent="0.2">
      <c r="C97" s="28"/>
    </row>
    <row r="98" spans="3:3" x14ac:dyDescent="0.2">
      <c r="C98" s="28"/>
    </row>
    <row r="99" spans="3:3" x14ac:dyDescent="0.2">
      <c r="C99" s="28"/>
    </row>
    <row r="100" spans="3:3" x14ac:dyDescent="0.2">
      <c r="C100" s="28"/>
    </row>
    <row r="101" spans="3:3" x14ac:dyDescent="0.2">
      <c r="C101" s="28"/>
    </row>
    <row r="102" spans="3:3" x14ac:dyDescent="0.2">
      <c r="C102" s="28"/>
    </row>
    <row r="103" spans="3:3" x14ac:dyDescent="0.2">
      <c r="C103" s="28"/>
    </row>
    <row r="104" spans="3:3" x14ac:dyDescent="0.2">
      <c r="C104" s="28"/>
    </row>
    <row r="105" spans="3:3" x14ac:dyDescent="0.2">
      <c r="C105" s="28"/>
    </row>
    <row r="106" spans="3:3" x14ac:dyDescent="0.2">
      <c r="C106" s="28"/>
    </row>
    <row r="107" spans="3:3" x14ac:dyDescent="0.2">
      <c r="C107" s="28"/>
    </row>
    <row r="108" spans="3:3" x14ac:dyDescent="0.2">
      <c r="C108" s="28"/>
    </row>
    <row r="109" spans="3:3" x14ac:dyDescent="0.2">
      <c r="C109" s="28"/>
    </row>
    <row r="110" spans="3:3" x14ac:dyDescent="0.2">
      <c r="C110" s="28"/>
    </row>
    <row r="111" spans="3:3" x14ac:dyDescent="0.2">
      <c r="C111" s="28"/>
    </row>
    <row r="112" spans="3:3" x14ac:dyDescent="0.2">
      <c r="C112" s="28"/>
    </row>
    <row r="113" spans="3:3" x14ac:dyDescent="0.2">
      <c r="C113" s="28"/>
    </row>
    <row r="114" spans="3:3" x14ac:dyDescent="0.2">
      <c r="C114" s="28"/>
    </row>
    <row r="115" spans="3:3" x14ac:dyDescent="0.2">
      <c r="C115" s="28"/>
    </row>
    <row r="116" spans="3:3" x14ac:dyDescent="0.2">
      <c r="C116" s="28"/>
    </row>
    <row r="117" spans="3:3" x14ac:dyDescent="0.2">
      <c r="C117" s="28"/>
    </row>
    <row r="118" spans="3:3" x14ac:dyDescent="0.2">
      <c r="C118" s="28"/>
    </row>
    <row r="119" spans="3:3" x14ac:dyDescent="0.2">
      <c r="C119" s="28"/>
    </row>
    <row r="120" spans="3:3" x14ac:dyDescent="0.2">
      <c r="C120" s="28"/>
    </row>
    <row r="121" spans="3:3" x14ac:dyDescent="0.2">
      <c r="C121" s="28"/>
    </row>
    <row r="122" spans="3:3" x14ac:dyDescent="0.2">
      <c r="C122" s="28"/>
    </row>
    <row r="123" spans="3:3" x14ac:dyDescent="0.2">
      <c r="C123" s="28"/>
    </row>
    <row r="124" spans="3:3" x14ac:dyDescent="0.2">
      <c r="C124" s="28"/>
    </row>
    <row r="125" spans="3:3" x14ac:dyDescent="0.2">
      <c r="C125" s="28"/>
    </row>
    <row r="126" spans="3:3" x14ac:dyDescent="0.2">
      <c r="C126" s="28"/>
    </row>
    <row r="127" spans="3:3" x14ac:dyDescent="0.2">
      <c r="C127" s="28"/>
    </row>
    <row r="128" spans="3:3" x14ac:dyDescent="0.2">
      <c r="C128" s="28"/>
    </row>
    <row r="129" spans="3:3" x14ac:dyDescent="0.2">
      <c r="C129" s="28"/>
    </row>
    <row r="130" spans="3:3" x14ac:dyDescent="0.2">
      <c r="C130" s="28"/>
    </row>
    <row r="131" spans="3:3" x14ac:dyDescent="0.2">
      <c r="C131" s="28"/>
    </row>
    <row r="132" spans="3:3" x14ac:dyDescent="0.2">
      <c r="C132" s="28"/>
    </row>
    <row r="133" spans="3:3" x14ac:dyDescent="0.2">
      <c r="C133" s="28"/>
    </row>
    <row r="134" spans="3:3" x14ac:dyDescent="0.2">
      <c r="C134" s="28"/>
    </row>
    <row r="135" spans="3:3" x14ac:dyDescent="0.2">
      <c r="C135" s="28"/>
    </row>
    <row r="136" spans="3:3" x14ac:dyDescent="0.2">
      <c r="C136" s="28"/>
    </row>
    <row r="137" spans="3:3" x14ac:dyDescent="0.2">
      <c r="C137" s="28"/>
    </row>
    <row r="138" spans="3:3" x14ac:dyDescent="0.2">
      <c r="C138" s="28"/>
    </row>
    <row r="139" spans="3:3" x14ac:dyDescent="0.2">
      <c r="C139" s="28"/>
    </row>
    <row r="140" spans="3:3" x14ac:dyDescent="0.2">
      <c r="C140" s="28"/>
    </row>
    <row r="141" spans="3:3" x14ac:dyDescent="0.2">
      <c r="C141" s="28"/>
    </row>
    <row r="142" spans="3:3" x14ac:dyDescent="0.2">
      <c r="C142" s="28"/>
    </row>
    <row r="143" spans="3:3" x14ac:dyDescent="0.2">
      <c r="C143" s="28"/>
    </row>
    <row r="144" spans="3:3" x14ac:dyDescent="0.2">
      <c r="C144" s="28"/>
    </row>
    <row r="145" spans="3:3" x14ac:dyDescent="0.2">
      <c r="C145" s="28"/>
    </row>
    <row r="146" spans="3:3" x14ac:dyDescent="0.2">
      <c r="C146" s="28"/>
    </row>
    <row r="147" spans="3:3" x14ac:dyDescent="0.2">
      <c r="C147" s="28"/>
    </row>
    <row r="148" spans="3:3" x14ac:dyDescent="0.2">
      <c r="C148" s="28"/>
    </row>
    <row r="149" spans="3:3" x14ac:dyDescent="0.2">
      <c r="C149" s="28"/>
    </row>
    <row r="150" spans="3:3" x14ac:dyDescent="0.2">
      <c r="C150" s="28"/>
    </row>
    <row r="151" spans="3:3" x14ac:dyDescent="0.2">
      <c r="C151" s="28"/>
    </row>
    <row r="152" spans="3:3" x14ac:dyDescent="0.2">
      <c r="C152" s="28"/>
    </row>
    <row r="153" spans="3:3" x14ac:dyDescent="0.2">
      <c r="C153" s="28"/>
    </row>
    <row r="154" spans="3:3" x14ac:dyDescent="0.2">
      <c r="C154" s="28"/>
    </row>
    <row r="155" spans="3:3" x14ac:dyDescent="0.2">
      <c r="C155" s="28"/>
    </row>
    <row r="156" spans="3:3" x14ac:dyDescent="0.2">
      <c r="C156" s="28"/>
    </row>
    <row r="157" spans="3:3" x14ac:dyDescent="0.2">
      <c r="C157" s="28"/>
    </row>
    <row r="158" spans="3:3" x14ac:dyDescent="0.2">
      <c r="C158" s="28"/>
    </row>
    <row r="159" spans="3:3" x14ac:dyDescent="0.2">
      <c r="C159" s="28"/>
    </row>
    <row r="160" spans="3:3" x14ac:dyDescent="0.2">
      <c r="C160" s="28"/>
    </row>
    <row r="161" spans="3:3" x14ac:dyDescent="0.2">
      <c r="C161" s="28"/>
    </row>
    <row r="162" spans="3:3" x14ac:dyDescent="0.2">
      <c r="C162" s="28"/>
    </row>
    <row r="163" spans="3:3" x14ac:dyDescent="0.2">
      <c r="C163" s="28"/>
    </row>
    <row r="164" spans="3:3" x14ac:dyDescent="0.2">
      <c r="C164" s="28"/>
    </row>
    <row r="165" spans="3:3" x14ac:dyDescent="0.2">
      <c r="C165" s="28"/>
    </row>
    <row r="166" spans="3:3" x14ac:dyDescent="0.2">
      <c r="C166" s="28"/>
    </row>
    <row r="167" spans="3:3" x14ac:dyDescent="0.2">
      <c r="C167" s="28"/>
    </row>
    <row r="168" spans="3:3" x14ac:dyDescent="0.2">
      <c r="C168" s="28"/>
    </row>
    <row r="169" spans="3:3" x14ac:dyDescent="0.2">
      <c r="C169" s="28"/>
    </row>
    <row r="170" spans="3:3" x14ac:dyDescent="0.2">
      <c r="C170" s="28"/>
    </row>
    <row r="171" spans="3:3" x14ac:dyDescent="0.2">
      <c r="C171" s="28"/>
    </row>
    <row r="172" spans="3:3" x14ac:dyDescent="0.2">
      <c r="C172" s="28"/>
    </row>
    <row r="173" spans="3:3" x14ac:dyDescent="0.2">
      <c r="C173" s="28"/>
    </row>
    <row r="174" spans="3:3" x14ac:dyDescent="0.2">
      <c r="C174" s="28"/>
    </row>
    <row r="175" spans="3:3" x14ac:dyDescent="0.2">
      <c r="C175" s="28"/>
    </row>
    <row r="176" spans="3:3" x14ac:dyDescent="0.2">
      <c r="C176" s="28"/>
    </row>
    <row r="177" spans="3:3" x14ac:dyDescent="0.2">
      <c r="C177" s="28"/>
    </row>
    <row r="178" spans="3:3" x14ac:dyDescent="0.2">
      <c r="C178" s="28"/>
    </row>
    <row r="179" spans="3:3" x14ac:dyDescent="0.2">
      <c r="C179" s="28"/>
    </row>
    <row r="180" spans="3:3" x14ac:dyDescent="0.2">
      <c r="C180" s="28"/>
    </row>
    <row r="181" spans="3:3" x14ac:dyDescent="0.2">
      <c r="C181" s="28"/>
    </row>
    <row r="182" spans="3:3" x14ac:dyDescent="0.2">
      <c r="C182" s="28"/>
    </row>
    <row r="183" spans="3:3" x14ac:dyDescent="0.2">
      <c r="C183" s="28"/>
    </row>
    <row r="184" spans="3:3" x14ac:dyDescent="0.2">
      <c r="C184" s="28"/>
    </row>
    <row r="185" spans="3:3" x14ac:dyDescent="0.2">
      <c r="C185" s="28"/>
    </row>
    <row r="186" spans="3:3" x14ac:dyDescent="0.2">
      <c r="C186" s="28"/>
    </row>
    <row r="187" spans="3:3" x14ac:dyDescent="0.2">
      <c r="C187" s="28"/>
    </row>
    <row r="188" spans="3:3" x14ac:dyDescent="0.2">
      <c r="C188" s="28"/>
    </row>
    <row r="189" spans="3:3" x14ac:dyDescent="0.2">
      <c r="C189" s="28"/>
    </row>
    <row r="190" spans="3:3" x14ac:dyDescent="0.2">
      <c r="C190" s="28"/>
    </row>
    <row r="191" spans="3:3" x14ac:dyDescent="0.2">
      <c r="C191" s="28"/>
    </row>
    <row r="192" spans="3:3" x14ac:dyDescent="0.2">
      <c r="C192" s="28"/>
    </row>
    <row r="193" spans="3:3" x14ac:dyDescent="0.2">
      <c r="C193" s="28"/>
    </row>
    <row r="194" spans="3:3" x14ac:dyDescent="0.2">
      <c r="C194" s="28"/>
    </row>
    <row r="195" spans="3:3" x14ac:dyDescent="0.2">
      <c r="C195" s="28"/>
    </row>
    <row r="196" spans="3:3" x14ac:dyDescent="0.2">
      <c r="C196" s="28"/>
    </row>
    <row r="197" spans="3:3" x14ac:dyDescent="0.2">
      <c r="C197" s="28"/>
    </row>
    <row r="198" spans="3:3" x14ac:dyDescent="0.2">
      <c r="C198" s="28"/>
    </row>
    <row r="199" spans="3:3" x14ac:dyDescent="0.2">
      <c r="C199" s="28"/>
    </row>
    <row r="200" spans="3:3" x14ac:dyDescent="0.2">
      <c r="C200" s="28"/>
    </row>
    <row r="201" spans="3:3" x14ac:dyDescent="0.2">
      <c r="C201" s="28"/>
    </row>
    <row r="202" spans="3:3" x14ac:dyDescent="0.2">
      <c r="C202" s="28"/>
    </row>
    <row r="203" spans="3:3" x14ac:dyDescent="0.2">
      <c r="C203" s="28"/>
    </row>
    <row r="204" spans="3:3" x14ac:dyDescent="0.2">
      <c r="C204" s="28"/>
    </row>
    <row r="205" spans="3:3" x14ac:dyDescent="0.2">
      <c r="C205" s="28"/>
    </row>
    <row r="206" spans="3:3" x14ac:dyDescent="0.2">
      <c r="C206" s="28"/>
    </row>
    <row r="207" spans="3:3" x14ac:dyDescent="0.2">
      <c r="C207" s="28"/>
    </row>
    <row r="208" spans="3:3" x14ac:dyDescent="0.2">
      <c r="C208" s="28"/>
    </row>
    <row r="209" spans="3:3" x14ac:dyDescent="0.2">
      <c r="C209" s="28"/>
    </row>
    <row r="210" spans="3:3" x14ac:dyDescent="0.2">
      <c r="C210" s="28"/>
    </row>
    <row r="211" spans="3:3" x14ac:dyDescent="0.2">
      <c r="C211" s="28"/>
    </row>
    <row r="212" spans="3:3" x14ac:dyDescent="0.2">
      <c r="C212" s="28"/>
    </row>
    <row r="213" spans="3:3" x14ac:dyDescent="0.2">
      <c r="C213" s="28"/>
    </row>
    <row r="214" spans="3:3" x14ac:dyDescent="0.2">
      <c r="C214" s="28"/>
    </row>
    <row r="215" spans="3:3" x14ac:dyDescent="0.2">
      <c r="C215" s="28"/>
    </row>
    <row r="216" spans="3:3" x14ac:dyDescent="0.2">
      <c r="C216" s="28"/>
    </row>
    <row r="217" spans="3:3" x14ac:dyDescent="0.2">
      <c r="C217" s="28"/>
    </row>
    <row r="218" spans="3:3" x14ac:dyDescent="0.2">
      <c r="C218" s="28"/>
    </row>
    <row r="219" spans="3:3" x14ac:dyDescent="0.2">
      <c r="C219" s="28"/>
    </row>
  </sheetData>
  <mergeCells count="6">
    <mergeCell ref="B2:F2"/>
    <mergeCell ref="B4:F4"/>
    <mergeCell ref="C7:C8"/>
    <mergeCell ref="B7:B8"/>
    <mergeCell ref="D7:D8"/>
    <mergeCell ref="E7:F7"/>
  </mergeCells>
  <phoneticPr fontId="0" type="noConversion"/>
  <pageMargins left="0.45" right="0.27" top="0.32" bottom="0.35" header="0.17" footer="0.16"/>
  <pageSetup paperSize="9" firstPageNumber="21" fitToHeight="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50"/>
  <sheetViews>
    <sheetView workbookViewId="0">
      <selection activeCell="I55" sqref="I1:V1048576"/>
    </sheetView>
  </sheetViews>
  <sheetFormatPr defaultRowHeight="12.75" x14ac:dyDescent="0.2"/>
  <cols>
    <col min="1" max="1" width="9.140625" style="159"/>
    <col min="2" max="2" width="5.85546875" style="159" customWidth="1"/>
    <col min="3" max="3" width="50" style="159" customWidth="1"/>
    <col min="4" max="4" width="6" style="159" customWidth="1"/>
    <col min="5" max="5" width="11.42578125" style="159" customWidth="1"/>
    <col min="6" max="6" width="15.140625" style="159" customWidth="1"/>
    <col min="7" max="7" width="12" style="159" customWidth="1"/>
    <col min="8" max="16384" width="9.140625" style="159"/>
  </cols>
  <sheetData>
    <row r="1" spans="2:7" ht="18" x14ac:dyDescent="0.25">
      <c r="B1" s="636" t="s">
        <v>122</v>
      </c>
      <c r="C1" s="636"/>
      <c r="D1" s="636"/>
      <c r="E1" s="636"/>
      <c r="F1" s="636"/>
      <c r="G1" s="636"/>
    </row>
    <row r="2" spans="2:7" ht="15.75" x14ac:dyDescent="0.25">
      <c r="C2" s="285"/>
    </row>
    <row r="3" spans="2:7" ht="30" customHeight="1" x14ac:dyDescent="0.25">
      <c r="B3" s="667" t="s">
        <v>772</v>
      </c>
      <c r="C3" s="667"/>
      <c r="D3" s="667"/>
      <c r="E3" s="667"/>
      <c r="F3" s="667"/>
      <c r="G3" s="667"/>
    </row>
    <row r="4" spans="2:7" ht="14.25" customHeight="1" x14ac:dyDescent="0.2">
      <c r="B4" s="419" t="s">
        <v>132</v>
      </c>
    </row>
    <row r="5" spans="2:7" ht="14.25" customHeight="1" thickBot="1" x14ac:dyDescent="0.25">
      <c r="F5" s="279" t="s">
        <v>20</v>
      </c>
    </row>
    <row r="6" spans="2:7" ht="51.75" thickBot="1" x14ac:dyDescent="0.25">
      <c r="B6" s="420" t="s">
        <v>738</v>
      </c>
      <c r="C6" s="421" t="s">
        <v>739</v>
      </c>
      <c r="D6" s="422"/>
      <c r="E6" s="668" t="s">
        <v>25</v>
      </c>
      <c r="F6" s="423" t="s">
        <v>124</v>
      </c>
      <c r="G6" s="424"/>
    </row>
    <row r="7" spans="2:7" ht="26.25" thickBot="1" x14ac:dyDescent="0.25">
      <c r="B7" s="425"/>
      <c r="C7" s="318" t="s">
        <v>740</v>
      </c>
      <c r="D7" s="319" t="s">
        <v>741</v>
      </c>
      <c r="E7" s="669"/>
      <c r="F7" s="320" t="s">
        <v>16</v>
      </c>
      <c r="G7" s="320" t="s">
        <v>17</v>
      </c>
    </row>
    <row r="8" spans="2:7" ht="13.5" thickBot="1" x14ac:dyDescent="0.25">
      <c r="B8" s="321">
        <v>1</v>
      </c>
      <c r="C8" s="321">
        <v>2</v>
      </c>
      <c r="D8" s="321" t="s">
        <v>742</v>
      </c>
      <c r="E8" s="426">
        <v>4</v>
      </c>
      <c r="F8" s="426">
        <v>5</v>
      </c>
      <c r="G8" s="426">
        <v>6</v>
      </c>
    </row>
    <row r="9" spans="2:7" s="419" customFormat="1" ht="24.75" thickBot="1" x14ac:dyDescent="0.25">
      <c r="B9" s="427">
        <v>8010</v>
      </c>
      <c r="C9" s="428" t="s">
        <v>884</v>
      </c>
      <c r="D9" s="429"/>
      <c r="E9" s="209">
        <f>-Sheet4!D10</f>
        <v>167762.30000000028</v>
      </c>
      <c r="F9" s="325">
        <f>-Sheet4!E10</f>
        <v>23959.100000000093</v>
      </c>
      <c r="G9" s="339">
        <f>-Sheet4!F10</f>
        <v>143803.20000000019</v>
      </c>
    </row>
    <row r="10" spans="2:7" s="419" customFormat="1" ht="13.5" thickBot="1" x14ac:dyDescent="0.25">
      <c r="B10" s="430"/>
      <c r="C10" s="431" t="s">
        <v>806</v>
      </c>
      <c r="E10" s="432"/>
      <c r="F10" s="433"/>
      <c r="G10" s="434"/>
    </row>
    <row r="11" spans="2:7" ht="34.5" customHeight="1" thickBot="1" x14ac:dyDescent="0.25">
      <c r="B11" s="427">
        <v>8100</v>
      </c>
      <c r="C11" s="428" t="s">
        <v>885</v>
      </c>
      <c r="D11" s="435"/>
      <c r="E11" s="209">
        <f>F11+G11</f>
        <v>167762.3000000001</v>
      </c>
      <c r="F11" s="325">
        <f>F13+F41</f>
        <v>23959.100000000093</v>
      </c>
      <c r="G11" s="339">
        <f>G13+G41</f>
        <v>143803.20000000001</v>
      </c>
    </row>
    <row r="12" spans="2:7" x14ac:dyDescent="0.2">
      <c r="B12" s="436"/>
      <c r="C12" s="437" t="s">
        <v>806</v>
      </c>
      <c r="D12" s="438"/>
      <c r="E12" s="327"/>
      <c r="F12" s="328"/>
      <c r="G12" s="337"/>
    </row>
    <row r="13" spans="2:7" ht="24" customHeight="1" x14ac:dyDescent="0.2">
      <c r="B13" s="439">
        <v>8110</v>
      </c>
      <c r="C13" s="440" t="s">
        <v>886</v>
      </c>
      <c r="D13" s="441"/>
      <c r="E13" s="269">
        <f>F13+G13</f>
        <v>0</v>
      </c>
      <c r="F13" s="270">
        <f>F19</f>
        <v>0</v>
      </c>
      <c r="G13" s="527">
        <f>G15+G19</f>
        <v>0</v>
      </c>
    </row>
    <row r="14" spans="2:7" x14ac:dyDescent="0.2">
      <c r="B14" s="439"/>
      <c r="C14" s="442" t="s">
        <v>806</v>
      </c>
      <c r="D14" s="441"/>
      <c r="E14" s="443"/>
      <c r="F14" s="331"/>
      <c r="G14" s="444"/>
    </row>
    <row r="15" spans="2:7" ht="33" customHeight="1" x14ac:dyDescent="0.2">
      <c r="B15" s="439">
        <v>8111</v>
      </c>
      <c r="C15" s="445" t="s">
        <v>816</v>
      </c>
      <c r="D15" s="441"/>
      <c r="E15" s="269">
        <f>G15</f>
        <v>0</v>
      </c>
      <c r="F15" s="446" t="s">
        <v>42</v>
      </c>
      <c r="G15" s="527">
        <f>G17+G18</f>
        <v>0</v>
      </c>
    </row>
    <row r="16" spans="2:7" x14ac:dyDescent="0.2">
      <c r="B16" s="439"/>
      <c r="C16" s="447" t="s">
        <v>826</v>
      </c>
      <c r="D16" s="441"/>
      <c r="E16" s="336"/>
      <c r="F16" s="446"/>
      <c r="G16" s="341"/>
    </row>
    <row r="17" spans="2:7" x14ac:dyDescent="0.2">
      <c r="B17" s="439">
        <v>8112</v>
      </c>
      <c r="C17" s="448" t="s">
        <v>815</v>
      </c>
      <c r="D17" s="449" t="s">
        <v>849</v>
      </c>
      <c r="E17" s="269">
        <f>G17</f>
        <v>0</v>
      </c>
      <c r="F17" s="446" t="s">
        <v>42</v>
      </c>
      <c r="G17" s="341"/>
    </row>
    <row r="18" spans="2:7" x14ac:dyDescent="0.2">
      <c r="B18" s="439">
        <v>8113</v>
      </c>
      <c r="C18" s="448" t="s">
        <v>809</v>
      </c>
      <c r="D18" s="449" t="s">
        <v>850</v>
      </c>
      <c r="E18" s="269">
        <f>G18</f>
        <v>0</v>
      </c>
      <c r="F18" s="446" t="s">
        <v>42</v>
      </c>
      <c r="G18" s="341"/>
    </row>
    <row r="19" spans="2:7" ht="34.5" customHeight="1" x14ac:dyDescent="0.2">
      <c r="B19" s="439">
        <v>8120</v>
      </c>
      <c r="C19" s="445" t="s">
        <v>887</v>
      </c>
      <c r="D19" s="449"/>
      <c r="E19" s="269">
        <f>F19+G19</f>
        <v>0</v>
      </c>
      <c r="F19" s="270">
        <f>F31</f>
        <v>0</v>
      </c>
      <c r="G19" s="527">
        <f>G21+G31</f>
        <v>0</v>
      </c>
    </row>
    <row r="20" spans="2:7" x14ac:dyDescent="0.2">
      <c r="B20" s="439"/>
      <c r="C20" s="447" t="s">
        <v>806</v>
      </c>
      <c r="D20" s="449"/>
      <c r="E20" s="336"/>
      <c r="F20" s="450"/>
      <c r="G20" s="341"/>
    </row>
    <row r="21" spans="2:7" x14ac:dyDescent="0.2">
      <c r="B21" s="439">
        <v>8121</v>
      </c>
      <c r="C21" s="445" t="s">
        <v>843</v>
      </c>
      <c r="D21" s="449"/>
      <c r="E21" s="451">
        <f>G21</f>
        <v>0</v>
      </c>
      <c r="F21" s="446" t="s">
        <v>42</v>
      </c>
      <c r="G21" s="452">
        <f>G23+G27</f>
        <v>0</v>
      </c>
    </row>
    <row r="22" spans="2:7" x14ac:dyDescent="0.2">
      <c r="B22" s="439"/>
      <c r="C22" s="447" t="s">
        <v>826</v>
      </c>
      <c r="D22" s="449"/>
      <c r="E22" s="336"/>
      <c r="F22" s="450"/>
      <c r="G22" s="341"/>
    </row>
    <row r="23" spans="2:7" x14ac:dyDescent="0.2">
      <c r="B23" s="453">
        <v>8122</v>
      </c>
      <c r="C23" s="440" t="s">
        <v>833</v>
      </c>
      <c r="D23" s="449" t="s">
        <v>851</v>
      </c>
      <c r="E23" s="451">
        <f>G23</f>
        <v>0</v>
      </c>
      <c r="F23" s="446" t="s">
        <v>42</v>
      </c>
      <c r="G23" s="452">
        <f>G25+G26</f>
        <v>0</v>
      </c>
    </row>
    <row r="24" spans="2:7" x14ac:dyDescent="0.2">
      <c r="B24" s="453"/>
      <c r="C24" s="454" t="s">
        <v>826</v>
      </c>
      <c r="D24" s="449"/>
      <c r="E24" s="336"/>
      <c r="F24" s="450"/>
      <c r="G24" s="341"/>
    </row>
    <row r="25" spans="2:7" x14ac:dyDescent="0.2">
      <c r="B25" s="453">
        <v>8123</v>
      </c>
      <c r="C25" s="454" t="s">
        <v>832</v>
      </c>
      <c r="D25" s="449"/>
      <c r="E25" s="451">
        <f>G25</f>
        <v>0</v>
      </c>
      <c r="F25" s="446" t="s">
        <v>42</v>
      </c>
      <c r="G25" s="341"/>
    </row>
    <row r="26" spans="2:7" x14ac:dyDescent="0.2">
      <c r="B26" s="453">
        <v>8124</v>
      </c>
      <c r="C26" s="454" t="s">
        <v>834</v>
      </c>
      <c r="D26" s="449"/>
      <c r="E26" s="451">
        <f>G26</f>
        <v>0</v>
      </c>
      <c r="F26" s="446" t="s">
        <v>42</v>
      </c>
      <c r="G26" s="341"/>
    </row>
    <row r="27" spans="2:7" ht="24" x14ac:dyDescent="0.2">
      <c r="B27" s="453">
        <v>8130</v>
      </c>
      <c r="C27" s="440" t="s">
        <v>835</v>
      </c>
      <c r="D27" s="449" t="s">
        <v>852</v>
      </c>
      <c r="E27" s="451">
        <f>G27</f>
        <v>0</v>
      </c>
      <c r="F27" s="446" t="s">
        <v>42</v>
      </c>
      <c r="G27" s="452">
        <f>G29+G30</f>
        <v>0</v>
      </c>
    </row>
    <row r="28" spans="2:7" x14ac:dyDescent="0.2">
      <c r="B28" s="453"/>
      <c r="C28" s="454" t="s">
        <v>826</v>
      </c>
      <c r="D28" s="449"/>
      <c r="E28" s="451"/>
      <c r="F28" s="450"/>
      <c r="G28" s="341"/>
    </row>
    <row r="29" spans="2:7" x14ac:dyDescent="0.2">
      <c r="B29" s="453">
        <v>8131</v>
      </c>
      <c r="C29" s="454" t="s">
        <v>839</v>
      </c>
      <c r="D29" s="449"/>
      <c r="E29" s="451">
        <f>G29</f>
        <v>0</v>
      </c>
      <c r="F29" s="446" t="s">
        <v>42</v>
      </c>
      <c r="G29" s="341"/>
    </row>
    <row r="30" spans="2:7" x14ac:dyDescent="0.2">
      <c r="B30" s="453">
        <v>8132</v>
      </c>
      <c r="C30" s="454" t="s">
        <v>836</v>
      </c>
      <c r="D30" s="449"/>
      <c r="E30" s="451"/>
      <c r="F30" s="446"/>
      <c r="G30" s="341"/>
    </row>
    <row r="31" spans="2:7" x14ac:dyDescent="0.2">
      <c r="B31" s="453">
        <v>8140</v>
      </c>
      <c r="C31" s="440" t="s">
        <v>844</v>
      </c>
      <c r="D31" s="449"/>
      <c r="E31" s="451">
        <f>G31+F31</f>
        <v>0</v>
      </c>
      <c r="F31" s="455">
        <f>F33+F37</f>
        <v>0</v>
      </c>
      <c r="G31" s="452">
        <f>G33+G37</f>
        <v>0</v>
      </c>
    </row>
    <row r="32" spans="2:7" x14ac:dyDescent="0.2">
      <c r="B32" s="439"/>
      <c r="C32" s="447" t="s">
        <v>826</v>
      </c>
      <c r="D32" s="449"/>
      <c r="E32" s="335"/>
      <c r="F32" s="314"/>
      <c r="G32" s="340"/>
    </row>
    <row r="33" spans="2:7" ht="10.5" customHeight="1" x14ac:dyDescent="0.2">
      <c r="B33" s="453">
        <v>8141</v>
      </c>
      <c r="C33" s="440" t="s">
        <v>837</v>
      </c>
      <c r="D33" s="449" t="s">
        <v>851</v>
      </c>
      <c r="E33" s="456">
        <f>F33+G33</f>
        <v>0</v>
      </c>
      <c r="F33" s="457">
        <f>F35+F36</f>
        <v>0</v>
      </c>
      <c r="G33" s="458">
        <f>G36</f>
        <v>0</v>
      </c>
    </row>
    <row r="34" spans="2:7" ht="13.5" thickBot="1" x14ac:dyDescent="0.25">
      <c r="B34" s="459"/>
      <c r="C34" s="460" t="s">
        <v>826</v>
      </c>
      <c r="D34" s="528"/>
      <c r="E34" s="529"/>
      <c r="F34" s="490"/>
      <c r="G34" s="342"/>
    </row>
    <row r="35" spans="2:7" x14ac:dyDescent="0.2">
      <c r="B35" s="461">
        <v>8142</v>
      </c>
      <c r="C35" s="462" t="s">
        <v>840</v>
      </c>
      <c r="D35" s="530"/>
      <c r="E35" s="463">
        <f>F35</f>
        <v>0</v>
      </c>
      <c r="F35" s="531"/>
      <c r="G35" s="464" t="s">
        <v>42</v>
      </c>
    </row>
    <row r="36" spans="2:7" ht="13.5" thickBot="1" x14ac:dyDescent="0.25">
      <c r="B36" s="465">
        <v>8143</v>
      </c>
      <c r="C36" s="466" t="s">
        <v>841</v>
      </c>
      <c r="D36" s="532"/>
      <c r="E36" s="467">
        <f>F36+G36</f>
        <v>0</v>
      </c>
      <c r="F36" s="533"/>
      <c r="G36" s="343"/>
    </row>
    <row r="37" spans="2:7" ht="13.5" customHeight="1" x14ac:dyDescent="0.2">
      <c r="B37" s="436">
        <v>8150</v>
      </c>
      <c r="C37" s="468" t="s">
        <v>842</v>
      </c>
      <c r="D37" s="534" t="s">
        <v>852</v>
      </c>
      <c r="E37" s="469">
        <f>F37+G37</f>
        <v>0</v>
      </c>
      <c r="F37" s="470">
        <f>F39+F40</f>
        <v>0</v>
      </c>
      <c r="G37" s="471">
        <f>G40</f>
        <v>0</v>
      </c>
    </row>
    <row r="38" spans="2:7" x14ac:dyDescent="0.2">
      <c r="B38" s="453"/>
      <c r="C38" s="454" t="s">
        <v>826</v>
      </c>
      <c r="D38" s="535"/>
      <c r="E38" s="456">
        <f>F38+G38</f>
        <v>0</v>
      </c>
      <c r="F38" s="314"/>
      <c r="G38" s="340"/>
    </row>
    <row r="39" spans="2:7" x14ac:dyDescent="0.2">
      <c r="B39" s="453">
        <v>8151</v>
      </c>
      <c r="C39" s="454" t="s">
        <v>839</v>
      </c>
      <c r="D39" s="535"/>
      <c r="E39" s="456">
        <f>F39</f>
        <v>0</v>
      </c>
      <c r="F39" s="314"/>
      <c r="G39" s="472" t="s">
        <v>260</v>
      </c>
    </row>
    <row r="40" spans="2:7" ht="13.5" thickBot="1" x14ac:dyDescent="0.25">
      <c r="B40" s="459">
        <v>8152</v>
      </c>
      <c r="C40" s="460" t="s">
        <v>838</v>
      </c>
      <c r="D40" s="536"/>
      <c r="E40" s="473">
        <f>F40+G40</f>
        <v>0</v>
      </c>
      <c r="F40" s="490"/>
      <c r="G40" s="342"/>
    </row>
    <row r="41" spans="2:7" ht="37.5" customHeight="1" thickBot="1" x14ac:dyDescent="0.25">
      <c r="B41" s="427">
        <v>8160</v>
      </c>
      <c r="C41" s="474" t="s">
        <v>888</v>
      </c>
      <c r="D41" s="537"/>
      <c r="E41" s="475">
        <f>F41+G41</f>
        <v>167762.3000000001</v>
      </c>
      <c r="F41" s="476">
        <f>F48+F52+F63+F64</f>
        <v>23959.100000000093</v>
      </c>
      <c r="G41" s="477">
        <f>G43+G48+G52+G63+G64-G64</f>
        <v>143803.20000000001</v>
      </c>
    </row>
    <row r="42" spans="2:7" ht="13.5" thickBot="1" x14ac:dyDescent="0.25">
      <c r="B42" s="430"/>
      <c r="C42" s="478" t="s">
        <v>806</v>
      </c>
      <c r="D42" s="538"/>
      <c r="E42" s="323"/>
      <c r="F42" s="539"/>
      <c r="G42" s="324"/>
    </row>
    <row r="43" spans="2:7" s="419" customFormat="1" ht="14.25" customHeight="1" thickBot="1" x14ac:dyDescent="0.25">
      <c r="B43" s="427">
        <v>8161</v>
      </c>
      <c r="C43" s="479" t="s">
        <v>814</v>
      </c>
      <c r="D43" s="537"/>
      <c r="E43" s="480">
        <f>G43</f>
        <v>0</v>
      </c>
      <c r="F43" s="481" t="s">
        <v>42</v>
      </c>
      <c r="G43" s="482">
        <f>G45+G46+G47</f>
        <v>0</v>
      </c>
    </row>
    <row r="44" spans="2:7" s="419" customFormat="1" x14ac:dyDescent="0.2">
      <c r="B44" s="436"/>
      <c r="C44" s="483" t="s">
        <v>826</v>
      </c>
      <c r="D44" s="534"/>
      <c r="E44" s="484"/>
      <c r="F44" s="485"/>
      <c r="G44" s="486"/>
    </row>
    <row r="45" spans="2:7" ht="27" customHeight="1" thickBot="1" x14ac:dyDescent="0.25">
      <c r="B45" s="453">
        <v>8162</v>
      </c>
      <c r="C45" s="454" t="s">
        <v>803</v>
      </c>
      <c r="D45" s="535" t="s">
        <v>853</v>
      </c>
      <c r="E45" s="487">
        <f>G45</f>
        <v>0</v>
      </c>
      <c r="F45" s="314" t="s">
        <v>42</v>
      </c>
      <c r="G45" s="340"/>
    </row>
    <row r="46" spans="2:7" s="419" customFormat="1" ht="71.25" customHeight="1" thickBot="1" x14ac:dyDescent="0.25">
      <c r="B46" s="322">
        <v>8163</v>
      </c>
      <c r="C46" s="454" t="s">
        <v>802</v>
      </c>
      <c r="D46" s="535" t="s">
        <v>853</v>
      </c>
      <c r="E46" s="487">
        <f>G46</f>
        <v>0</v>
      </c>
      <c r="F46" s="307" t="s">
        <v>42</v>
      </c>
      <c r="G46" s="488"/>
    </row>
    <row r="47" spans="2:7" ht="14.25" customHeight="1" thickBot="1" x14ac:dyDescent="0.25">
      <c r="B47" s="459">
        <v>8164</v>
      </c>
      <c r="C47" s="460" t="s">
        <v>804</v>
      </c>
      <c r="D47" s="536" t="s">
        <v>854</v>
      </c>
      <c r="E47" s="489">
        <f>G47</f>
        <v>0</v>
      </c>
      <c r="F47" s="490" t="s">
        <v>42</v>
      </c>
      <c r="G47" s="342"/>
    </row>
    <row r="48" spans="2:7" s="419" customFormat="1" ht="13.5" thickBot="1" x14ac:dyDescent="0.25">
      <c r="B48" s="427">
        <v>8170</v>
      </c>
      <c r="C48" s="479" t="s">
        <v>813</v>
      </c>
      <c r="D48" s="537"/>
      <c r="E48" s="480">
        <f>F48+G48</f>
        <v>0</v>
      </c>
      <c r="F48" s="491">
        <f>F50+F51</f>
        <v>0</v>
      </c>
      <c r="G48" s="482">
        <f>G50+G51</f>
        <v>0</v>
      </c>
    </row>
    <row r="49" spans="2:8" s="419" customFormat="1" x14ac:dyDescent="0.2">
      <c r="B49" s="436"/>
      <c r="C49" s="483" t="s">
        <v>826</v>
      </c>
      <c r="D49" s="534"/>
      <c r="E49" s="492"/>
      <c r="F49" s="485"/>
      <c r="G49" s="493"/>
    </row>
    <row r="50" spans="2:8" ht="24" x14ac:dyDescent="0.2">
      <c r="B50" s="453">
        <v>8171</v>
      </c>
      <c r="C50" s="454" t="s">
        <v>811</v>
      </c>
      <c r="D50" s="535" t="s">
        <v>855</v>
      </c>
      <c r="E50" s="487">
        <f>F50+G50</f>
        <v>0</v>
      </c>
      <c r="F50" s="314"/>
      <c r="G50" s="340"/>
    </row>
    <row r="51" spans="2:8" ht="13.5" thickBot="1" x14ac:dyDescent="0.25">
      <c r="B51" s="459">
        <v>8172</v>
      </c>
      <c r="C51" s="494" t="s">
        <v>812</v>
      </c>
      <c r="D51" s="536" t="s">
        <v>856</v>
      </c>
      <c r="E51" s="489">
        <f>F51+G51</f>
        <v>0</v>
      </c>
      <c r="F51" s="490"/>
      <c r="G51" s="342"/>
    </row>
    <row r="52" spans="2:8" s="419" customFormat="1" ht="24.75" thickBot="1" x14ac:dyDescent="0.25">
      <c r="B52" s="495">
        <v>8190</v>
      </c>
      <c r="C52" s="496" t="s">
        <v>722</v>
      </c>
      <c r="D52" s="497"/>
      <c r="E52" s="475">
        <f>F52+G52</f>
        <v>167762.30000000002</v>
      </c>
      <c r="F52" s="476">
        <f>F56</f>
        <v>23959.1</v>
      </c>
      <c r="G52" s="477">
        <f>G58</f>
        <v>143803.20000000001</v>
      </c>
    </row>
    <row r="53" spans="2:8" s="419" customFormat="1" x14ac:dyDescent="0.2">
      <c r="B53" s="498"/>
      <c r="C53" s="483" t="s">
        <v>810</v>
      </c>
      <c r="D53" s="279"/>
      <c r="E53" s="484"/>
      <c r="F53" s="499"/>
      <c r="G53" s="486"/>
    </row>
    <row r="54" spans="2:8" ht="24" x14ac:dyDescent="0.2">
      <c r="B54" s="326">
        <v>8191</v>
      </c>
      <c r="C54" s="483" t="s">
        <v>769</v>
      </c>
      <c r="D54" s="500">
        <v>9320</v>
      </c>
      <c r="E54" s="336">
        <f>F54</f>
        <v>167139.1</v>
      </c>
      <c r="F54" s="332">
        <f>F56+F57</f>
        <v>167139.1</v>
      </c>
      <c r="G54" s="472" t="s">
        <v>260</v>
      </c>
    </row>
    <row r="55" spans="2:8" x14ac:dyDescent="0.2">
      <c r="B55" s="329"/>
      <c r="C55" s="447" t="s">
        <v>807</v>
      </c>
      <c r="D55" s="501"/>
      <c r="E55" s="335"/>
      <c r="F55" s="332"/>
      <c r="G55" s="340"/>
    </row>
    <row r="56" spans="2:8" ht="35.25" customHeight="1" x14ac:dyDescent="0.2">
      <c r="B56" s="329">
        <v>8192</v>
      </c>
      <c r="C56" s="454" t="s">
        <v>805</v>
      </c>
      <c r="D56" s="501"/>
      <c r="E56" s="336">
        <f>F56</f>
        <v>23959.1</v>
      </c>
      <c r="F56" s="332">
        <v>23959.1</v>
      </c>
      <c r="G56" s="502" t="s">
        <v>42</v>
      </c>
      <c r="H56" s="163"/>
    </row>
    <row r="57" spans="2:8" ht="24" x14ac:dyDescent="0.2">
      <c r="B57" s="329">
        <v>8193</v>
      </c>
      <c r="C57" s="454" t="s">
        <v>723</v>
      </c>
      <c r="D57" s="501"/>
      <c r="E57" s="336">
        <f>F57</f>
        <v>143180</v>
      </c>
      <c r="F57" s="331">
        <f>G61</f>
        <v>143180</v>
      </c>
      <c r="G57" s="502" t="s">
        <v>260</v>
      </c>
    </row>
    <row r="58" spans="2:8" ht="24" x14ac:dyDescent="0.2">
      <c r="B58" s="329">
        <v>8194</v>
      </c>
      <c r="C58" s="503" t="s">
        <v>724</v>
      </c>
      <c r="D58" s="504">
        <v>9330</v>
      </c>
      <c r="E58" s="336">
        <f>G58</f>
        <v>143803.20000000001</v>
      </c>
      <c r="F58" s="446" t="s">
        <v>42</v>
      </c>
      <c r="G58" s="341">
        <f>G60+G61</f>
        <v>143803.20000000001</v>
      </c>
    </row>
    <row r="59" spans="2:8" x14ac:dyDescent="0.2">
      <c r="B59" s="329"/>
      <c r="C59" s="447" t="s">
        <v>807</v>
      </c>
      <c r="D59" s="504"/>
      <c r="E59" s="336"/>
      <c r="F59" s="446"/>
      <c r="G59" s="341"/>
    </row>
    <row r="60" spans="2:8" ht="36" x14ac:dyDescent="0.2">
      <c r="B60" s="329">
        <v>8195</v>
      </c>
      <c r="C60" s="454" t="s">
        <v>770</v>
      </c>
      <c r="D60" s="504"/>
      <c r="E60" s="336">
        <f>G60</f>
        <v>623.20000000000005</v>
      </c>
      <c r="F60" s="446" t="s">
        <v>42</v>
      </c>
      <c r="G60" s="341">
        <v>623.20000000000005</v>
      </c>
    </row>
    <row r="61" spans="2:8" ht="36" x14ac:dyDescent="0.2">
      <c r="B61" s="330">
        <v>8196</v>
      </c>
      <c r="C61" s="454" t="s">
        <v>771</v>
      </c>
      <c r="D61" s="504"/>
      <c r="E61" s="336">
        <f>G61</f>
        <v>143180</v>
      </c>
      <c r="F61" s="310" t="s">
        <v>42</v>
      </c>
      <c r="G61" s="341">
        <v>143180</v>
      </c>
    </row>
    <row r="62" spans="2:8" ht="36" x14ac:dyDescent="0.2">
      <c r="B62" s="329">
        <v>8197</v>
      </c>
      <c r="C62" s="505" t="s">
        <v>766</v>
      </c>
      <c r="D62" s="506"/>
      <c r="E62" s="507" t="s">
        <v>42</v>
      </c>
      <c r="F62" s="310" t="s">
        <v>42</v>
      </c>
      <c r="G62" s="502" t="s">
        <v>42</v>
      </c>
    </row>
    <row r="63" spans="2:8" ht="48" x14ac:dyDescent="0.2">
      <c r="B63" s="329">
        <v>8198</v>
      </c>
      <c r="C63" s="508" t="s">
        <v>767</v>
      </c>
      <c r="D63" s="509"/>
      <c r="E63" s="507" t="s">
        <v>42</v>
      </c>
      <c r="F63" s="314"/>
      <c r="G63" s="340"/>
    </row>
    <row r="64" spans="2:8" ht="48" x14ac:dyDescent="0.2">
      <c r="B64" s="329">
        <v>8199</v>
      </c>
      <c r="C64" s="510" t="s">
        <v>889</v>
      </c>
      <c r="D64" s="509"/>
      <c r="E64" s="511">
        <f>F64+G64</f>
        <v>2.6921043172478676E-10</v>
      </c>
      <c r="F64" s="512">
        <f>F9-F13-F48-F52-F63-F68</f>
        <v>9.4587448984384537E-11</v>
      </c>
      <c r="G64" s="513">
        <f>G9-G13-G43-G48-G52-G63-G68</f>
        <v>1.7462298274040222E-10</v>
      </c>
    </row>
    <row r="65" spans="2:7" ht="36.75" thickBot="1" x14ac:dyDescent="0.25">
      <c r="B65" s="330" t="s">
        <v>725</v>
      </c>
      <c r="C65" s="514" t="s">
        <v>768</v>
      </c>
      <c r="D65" s="506"/>
      <c r="E65" s="489">
        <f>G65</f>
        <v>0</v>
      </c>
      <c r="F65" s="515" t="s">
        <v>42</v>
      </c>
      <c r="G65" s="342"/>
    </row>
    <row r="66" spans="2:7" ht="30" customHeight="1" thickBot="1" x14ac:dyDescent="0.25">
      <c r="B66" s="516">
        <v>8200</v>
      </c>
      <c r="C66" s="428" t="s">
        <v>890</v>
      </c>
      <c r="D66" s="497"/>
      <c r="E66" s="517">
        <f>F66+G66</f>
        <v>0</v>
      </c>
      <c r="F66" s="518">
        <f>F68</f>
        <v>0</v>
      </c>
      <c r="G66" s="519">
        <f>G68</f>
        <v>0</v>
      </c>
    </row>
    <row r="67" spans="2:7" x14ac:dyDescent="0.2">
      <c r="B67" s="520"/>
      <c r="C67" s="437" t="s">
        <v>806</v>
      </c>
      <c r="D67" s="521"/>
      <c r="E67" s="327"/>
      <c r="F67" s="328"/>
      <c r="G67" s="337"/>
    </row>
    <row r="68" spans="2:7" ht="24" x14ac:dyDescent="0.2">
      <c r="B68" s="439">
        <v>8210</v>
      </c>
      <c r="C68" s="522" t="s">
        <v>891</v>
      </c>
      <c r="D68" s="501"/>
      <c r="E68" s="487">
        <f>F68+G68</f>
        <v>0</v>
      </c>
      <c r="F68" s="523">
        <f>F74</f>
        <v>0</v>
      </c>
      <c r="G68" s="524">
        <f>G70+G74</f>
        <v>0</v>
      </c>
    </row>
    <row r="69" spans="2:7" x14ac:dyDescent="0.2">
      <c r="B69" s="453"/>
      <c r="C69" s="454" t="s">
        <v>806</v>
      </c>
      <c r="D69" s="501"/>
      <c r="E69" s="335"/>
      <c r="F69" s="314"/>
      <c r="G69" s="340"/>
    </row>
    <row r="70" spans="2:7" ht="24" customHeight="1" x14ac:dyDescent="0.2">
      <c r="B70" s="439">
        <v>8211</v>
      </c>
      <c r="C70" s="445" t="s">
        <v>816</v>
      </c>
      <c r="D70" s="501"/>
      <c r="E70" s="487">
        <f>G70</f>
        <v>0</v>
      </c>
      <c r="F70" s="310" t="s">
        <v>42</v>
      </c>
      <c r="G70" s="524">
        <f>G72+G73</f>
        <v>0</v>
      </c>
    </row>
    <row r="71" spans="2:7" x14ac:dyDescent="0.2">
      <c r="B71" s="439"/>
      <c r="C71" s="447" t="s">
        <v>807</v>
      </c>
      <c r="D71" s="501"/>
      <c r="E71" s="487"/>
      <c r="F71" s="310"/>
      <c r="G71" s="340"/>
    </row>
    <row r="72" spans="2:7" x14ac:dyDescent="0.2">
      <c r="B72" s="439">
        <v>8212</v>
      </c>
      <c r="C72" s="448" t="s">
        <v>815</v>
      </c>
      <c r="D72" s="535" t="s">
        <v>820</v>
      </c>
      <c r="E72" s="487">
        <f>G72</f>
        <v>0</v>
      </c>
      <c r="F72" s="310" t="s">
        <v>42</v>
      </c>
      <c r="G72" s="340"/>
    </row>
    <row r="73" spans="2:7" x14ac:dyDescent="0.2">
      <c r="B73" s="439">
        <v>8213</v>
      </c>
      <c r="C73" s="448" t="s">
        <v>809</v>
      </c>
      <c r="D73" s="535" t="s">
        <v>821</v>
      </c>
      <c r="E73" s="487">
        <f>G73</f>
        <v>0</v>
      </c>
      <c r="F73" s="310" t="s">
        <v>42</v>
      </c>
      <c r="G73" s="340"/>
    </row>
    <row r="74" spans="2:7" ht="24" x14ac:dyDescent="0.2">
      <c r="B74" s="439">
        <v>8220</v>
      </c>
      <c r="C74" s="445" t="s">
        <v>892</v>
      </c>
      <c r="D74" s="501"/>
      <c r="E74" s="487">
        <f>F74+G74</f>
        <v>0</v>
      </c>
      <c r="F74" s="523">
        <f>F80</f>
        <v>0</v>
      </c>
      <c r="G74" s="524">
        <f>G76+G80</f>
        <v>0</v>
      </c>
    </row>
    <row r="75" spans="2:7" x14ac:dyDescent="0.2">
      <c r="B75" s="439"/>
      <c r="C75" s="447" t="s">
        <v>806</v>
      </c>
      <c r="D75" s="501"/>
      <c r="E75" s="487"/>
      <c r="F75" s="525"/>
      <c r="G75" s="340"/>
    </row>
    <row r="76" spans="2:7" x14ac:dyDescent="0.2">
      <c r="B76" s="439">
        <v>8221</v>
      </c>
      <c r="C76" s="445" t="s">
        <v>843</v>
      </c>
      <c r="D76" s="501"/>
      <c r="E76" s="487">
        <f>G76</f>
        <v>0</v>
      </c>
      <c r="F76" s="310" t="s">
        <v>42</v>
      </c>
      <c r="G76" s="524">
        <f>G78+G79</f>
        <v>0</v>
      </c>
    </row>
    <row r="77" spans="2:7" x14ac:dyDescent="0.2">
      <c r="B77" s="439"/>
      <c r="C77" s="447" t="s">
        <v>826</v>
      </c>
      <c r="D77" s="501"/>
      <c r="E77" s="487"/>
      <c r="F77" s="310"/>
      <c r="G77" s="340"/>
    </row>
    <row r="78" spans="2:7" x14ac:dyDescent="0.2">
      <c r="B78" s="453">
        <v>8222</v>
      </c>
      <c r="C78" s="454" t="s">
        <v>833</v>
      </c>
      <c r="D78" s="535" t="s">
        <v>822</v>
      </c>
      <c r="E78" s="487">
        <f>G78</f>
        <v>0</v>
      </c>
      <c r="F78" s="310" t="s">
        <v>42</v>
      </c>
      <c r="G78" s="340"/>
    </row>
    <row r="79" spans="2:7" x14ac:dyDescent="0.2">
      <c r="B79" s="453">
        <v>8230</v>
      </c>
      <c r="C79" s="454" t="s">
        <v>835</v>
      </c>
      <c r="D79" s="535" t="s">
        <v>823</v>
      </c>
      <c r="E79" s="487">
        <f>G79</f>
        <v>0</v>
      </c>
      <c r="F79" s="310" t="s">
        <v>42</v>
      </c>
      <c r="G79" s="340"/>
    </row>
    <row r="80" spans="2:7" x14ac:dyDescent="0.2">
      <c r="B80" s="453">
        <v>8240</v>
      </c>
      <c r="C80" s="445" t="s">
        <v>844</v>
      </c>
      <c r="D80" s="501"/>
      <c r="E80" s="487">
        <f>F80+G80</f>
        <v>0</v>
      </c>
      <c r="F80" s="523">
        <f>F82+F83</f>
        <v>0</v>
      </c>
      <c r="G80" s="524">
        <f>G82+G83</f>
        <v>0</v>
      </c>
    </row>
    <row r="81" spans="2:7" x14ac:dyDescent="0.2">
      <c r="B81" s="439"/>
      <c r="C81" s="447" t="s">
        <v>826</v>
      </c>
      <c r="D81" s="501"/>
      <c r="E81" s="487"/>
      <c r="F81" s="525"/>
      <c r="G81" s="340"/>
    </row>
    <row r="82" spans="2:7" x14ac:dyDescent="0.2">
      <c r="B82" s="453">
        <v>8241</v>
      </c>
      <c r="C82" s="454" t="s">
        <v>857</v>
      </c>
      <c r="D82" s="535" t="s">
        <v>822</v>
      </c>
      <c r="E82" s="487">
        <f>F82+G82</f>
        <v>0</v>
      </c>
      <c r="F82" s="333"/>
      <c r="G82" s="340"/>
    </row>
    <row r="83" spans="2:7" ht="13.5" thickBot="1" x14ac:dyDescent="0.25">
      <c r="B83" s="465">
        <v>8250</v>
      </c>
      <c r="C83" s="466" t="s">
        <v>842</v>
      </c>
      <c r="D83" s="540" t="s">
        <v>823</v>
      </c>
      <c r="E83" s="526">
        <f>F83+G83</f>
        <v>0</v>
      </c>
      <c r="F83" s="533"/>
      <c r="G83" s="343"/>
    </row>
    <row r="84" spans="2:7" x14ac:dyDescent="0.2">
      <c r="D84" s="279"/>
    </row>
    <row r="85" spans="2:7" x14ac:dyDescent="0.2">
      <c r="D85" s="279"/>
      <c r="E85" s="525"/>
      <c r="F85" s="525" t="s">
        <v>296</v>
      </c>
    </row>
    <row r="86" spans="2:7" x14ac:dyDescent="0.2">
      <c r="D86" s="279"/>
      <c r="E86" s="525"/>
      <c r="F86" s="525" t="s">
        <v>297</v>
      </c>
    </row>
    <row r="87" spans="2:7" x14ac:dyDescent="0.2">
      <c r="D87" s="279"/>
    </row>
    <row r="88" spans="2:7" x14ac:dyDescent="0.2">
      <c r="D88" s="279"/>
    </row>
    <row r="89" spans="2:7" x14ac:dyDescent="0.2">
      <c r="D89" s="279"/>
    </row>
    <row r="90" spans="2:7" x14ac:dyDescent="0.2">
      <c r="D90" s="279"/>
    </row>
    <row r="91" spans="2:7" x14ac:dyDescent="0.2">
      <c r="D91" s="279"/>
    </row>
    <row r="92" spans="2:7" x14ac:dyDescent="0.2">
      <c r="D92" s="279"/>
    </row>
    <row r="93" spans="2:7" x14ac:dyDescent="0.2">
      <c r="D93" s="279"/>
    </row>
    <row r="94" spans="2:7" x14ac:dyDescent="0.2">
      <c r="D94" s="279"/>
    </row>
    <row r="95" spans="2:7" x14ac:dyDescent="0.2">
      <c r="D95" s="279"/>
    </row>
    <row r="96" spans="2:7" x14ac:dyDescent="0.2">
      <c r="D96" s="279"/>
    </row>
    <row r="97" spans="4:4" x14ac:dyDescent="0.2">
      <c r="D97" s="279"/>
    </row>
    <row r="98" spans="4:4" x14ac:dyDescent="0.2">
      <c r="D98" s="279"/>
    </row>
    <row r="99" spans="4:4" x14ac:dyDescent="0.2">
      <c r="D99" s="279"/>
    </row>
    <row r="100" spans="4:4" x14ac:dyDescent="0.2">
      <c r="D100" s="279"/>
    </row>
    <row r="101" spans="4:4" x14ac:dyDescent="0.2">
      <c r="D101" s="279"/>
    </row>
    <row r="102" spans="4:4" x14ac:dyDescent="0.2">
      <c r="D102" s="279"/>
    </row>
    <row r="103" spans="4:4" x14ac:dyDescent="0.2">
      <c r="D103" s="279"/>
    </row>
    <row r="104" spans="4:4" x14ac:dyDescent="0.2">
      <c r="D104" s="279"/>
    </row>
    <row r="105" spans="4:4" x14ac:dyDescent="0.2">
      <c r="D105" s="279"/>
    </row>
    <row r="106" spans="4:4" x14ac:dyDescent="0.2">
      <c r="D106" s="279"/>
    </row>
    <row r="107" spans="4:4" x14ac:dyDescent="0.2">
      <c r="D107" s="279"/>
    </row>
    <row r="108" spans="4:4" x14ac:dyDescent="0.2">
      <c r="D108" s="279"/>
    </row>
    <row r="109" spans="4:4" x14ac:dyDescent="0.2">
      <c r="D109" s="279"/>
    </row>
    <row r="110" spans="4:4" x14ac:dyDescent="0.2">
      <c r="D110" s="279"/>
    </row>
    <row r="111" spans="4:4" x14ac:dyDescent="0.2">
      <c r="D111" s="279"/>
    </row>
    <row r="112" spans="4:4" x14ac:dyDescent="0.2">
      <c r="D112" s="279"/>
    </row>
    <row r="113" spans="4:4" x14ac:dyDescent="0.2">
      <c r="D113" s="279"/>
    </row>
    <row r="114" spans="4:4" x14ac:dyDescent="0.2">
      <c r="D114" s="279"/>
    </row>
    <row r="115" spans="4:4" x14ac:dyDescent="0.2">
      <c r="D115" s="279"/>
    </row>
    <row r="116" spans="4:4" x14ac:dyDescent="0.2">
      <c r="D116" s="279"/>
    </row>
    <row r="117" spans="4:4" x14ac:dyDescent="0.2">
      <c r="D117" s="279"/>
    </row>
    <row r="118" spans="4:4" x14ac:dyDescent="0.2">
      <c r="D118" s="279"/>
    </row>
    <row r="119" spans="4:4" x14ac:dyDescent="0.2">
      <c r="D119" s="279"/>
    </row>
    <row r="120" spans="4:4" x14ac:dyDescent="0.2">
      <c r="D120" s="279"/>
    </row>
    <row r="121" spans="4:4" x14ac:dyDescent="0.2">
      <c r="D121" s="279"/>
    </row>
    <row r="122" spans="4:4" x14ac:dyDescent="0.2">
      <c r="D122" s="279"/>
    </row>
    <row r="123" spans="4:4" x14ac:dyDescent="0.2">
      <c r="D123" s="279"/>
    </row>
    <row r="124" spans="4:4" x14ac:dyDescent="0.2">
      <c r="D124" s="279"/>
    </row>
    <row r="125" spans="4:4" x14ac:dyDescent="0.2">
      <c r="D125" s="279"/>
    </row>
    <row r="126" spans="4:4" x14ac:dyDescent="0.2">
      <c r="D126" s="279"/>
    </row>
    <row r="127" spans="4:4" x14ac:dyDescent="0.2">
      <c r="D127" s="279"/>
    </row>
    <row r="128" spans="4:4" x14ac:dyDescent="0.2">
      <c r="D128" s="279"/>
    </row>
    <row r="129" spans="4:4" x14ac:dyDescent="0.2">
      <c r="D129" s="279"/>
    </row>
    <row r="130" spans="4:4" x14ac:dyDescent="0.2">
      <c r="D130" s="279"/>
    </row>
    <row r="131" spans="4:4" x14ac:dyDescent="0.2">
      <c r="D131" s="279"/>
    </row>
    <row r="132" spans="4:4" x14ac:dyDescent="0.2">
      <c r="D132" s="279"/>
    </row>
    <row r="133" spans="4:4" x14ac:dyDescent="0.2">
      <c r="D133" s="279"/>
    </row>
    <row r="134" spans="4:4" x14ac:dyDescent="0.2">
      <c r="D134" s="279"/>
    </row>
    <row r="135" spans="4:4" x14ac:dyDescent="0.2">
      <c r="D135" s="279"/>
    </row>
    <row r="136" spans="4:4" x14ac:dyDescent="0.2">
      <c r="D136" s="279"/>
    </row>
    <row r="137" spans="4:4" x14ac:dyDescent="0.2">
      <c r="D137" s="279"/>
    </row>
    <row r="138" spans="4:4" x14ac:dyDescent="0.2">
      <c r="D138" s="279"/>
    </row>
    <row r="139" spans="4:4" x14ac:dyDescent="0.2">
      <c r="D139" s="279"/>
    </row>
    <row r="140" spans="4:4" x14ac:dyDescent="0.2">
      <c r="D140" s="279"/>
    </row>
    <row r="141" spans="4:4" x14ac:dyDescent="0.2">
      <c r="D141" s="279"/>
    </row>
    <row r="142" spans="4:4" x14ac:dyDescent="0.2">
      <c r="D142" s="279"/>
    </row>
    <row r="143" spans="4:4" x14ac:dyDescent="0.2">
      <c r="D143" s="279"/>
    </row>
    <row r="144" spans="4:4" x14ac:dyDescent="0.2">
      <c r="D144" s="279"/>
    </row>
    <row r="145" spans="4:4" x14ac:dyDescent="0.2">
      <c r="D145" s="279"/>
    </row>
    <row r="146" spans="4:4" x14ac:dyDescent="0.2">
      <c r="D146" s="279"/>
    </row>
    <row r="147" spans="4:4" x14ac:dyDescent="0.2">
      <c r="D147" s="279"/>
    </row>
    <row r="148" spans="4:4" x14ac:dyDescent="0.2">
      <c r="D148" s="279"/>
    </row>
    <row r="149" spans="4:4" x14ac:dyDescent="0.2">
      <c r="D149" s="279"/>
    </row>
    <row r="150" spans="4:4" x14ac:dyDescent="0.2">
      <c r="D150" s="279"/>
    </row>
    <row r="151" spans="4:4" x14ac:dyDescent="0.2">
      <c r="D151" s="279"/>
    </row>
    <row r="152" spans="4:4" x14ac:dyDescent="0.2">
      <c r="D152" s="279"/>
    </row>
    <row r="153" spans="4:4" x14ac:dyDescent="0.2">
      <c r="D153" s="279"/>
    </row>
    <row r="154" spans="4:4" x14ac:dyDescent="0.2">
      <c r="D154" s="279"/>
    </row>
    <row r="155" spans="4:4" x14ac:dyDescent="0.2">
      <c r="D155" s="279"/>
    </row>
    <row r="156" spans="4:4" x14ac:dyDescent="0.2">
      <c r="D156" s="279"/>
    </row>
    <row r="157" spans="4:4" x14ac:dyDescent="0.2">
      <c r="D157" s="279"/>
    </row>
    <row r="158" spans="4:4" x14ac:dyDescent="0.2">
      <c r="D158" s="279"/>
    </row>
    <row r="159" spans="4:4" x14ac:dyDescent="0.2">
      <c r="D159" s="279"/>
    </row>
    <row r="160" spans="4:4" x14ac:dyDescent="0.2">
      <c r="D160" s="279"/>
    </row>
    <row r="161" spans="4:4" x14ac:dyDescent="0.2">
      <c r="D161" s="279"/>
    </row>
    <row r="162" spans="4:4" x14ac:dyDescent="0.2">
      <c r="D162" s="279"/>
    </row>
    <row r="163" spans="4:4" x14ac:dyDescent="0.2">
      <c r="D163" s="279"/>
    </row>
    <row r="164" spans="4:4" x14ac:dyDescent="0.2">
      <c r="D164" s="279"/>
    </row>
    <row r="165" spans="4:4" x14ac:dyDescent="0.2">
      <c r="D165" s="279"/>
    </row>
    <row r="166" spans="4:4" x14ac:dyDescent="0.2">
      <c r="D166" s="279"/>
    </row>
    <row r="167" spans="4:4" x14ac:dyDescent="0.2">
      <c r="D167" s="279"/>
    </row>
    <row r="168" spans="4:4" x14ac:dyDescent="0.2">
      <c r="D168" s="279"/>
    </row>
    <row r="169" spans="4:4" x14ac:dyDescent="0.2">
      <c r="D169" s="279"/>
    </row>
    <row r="170" spans="4:4" x14ac:dyDescent="0.2">
      <c r="D170" s="279"/>
    </row>
    <row r="171" spans="4:4" x14ac:dyDescent="0.2">
      <c r="D171" s="279"/>
    </row>
    <row r="172" spans="4:4" x14ac:dyDescent="0.2">
      <c r="D172" s="279"/>
    </row>
    <row r="173" spans="4:4" x14ac:dyDescent="0.2">
      <c r="D173" s="279"/>
    </row>
    <row r="174" spans="4:4" x14ac:dyDescent="0.2">
      <c r="D174" s="279"/>
    </row>
    <row r="175" spans="4:4" x14ac:dyDescent="0.2">
      <c r="D175" s="279"/>
    </row>
    <row r="176" spans="4:4" x14ac:dyDescent="0.2">
      <c r="D176" s="279"/>
    </row>
    <row r="177" spans="4:4" x14ac:dyDescent="0.2">
      <c r="D177" s="279"/>
    </row>
    <row r="178" spans="4:4" x14ac:dyDescent="0.2">
      <c r="D178" s="279"/>
    </row>
    <row r="179" spans="4:4" x14ac:dyDescent="0.2">
      <c r="D179" s="279"/>
    </row>
    <row r="180" spans="4:4" x14ac:dyDescent="0.2">
      <c r="D180" s="279"/>
    </row>
    <row r="181" spans="4:4" x14ac:dyDescent="0.2">
      <c r="D181" s="279"/>
    </row>
    <row r="182" spans="4:4" x14ac:dyDescent="0.2">
      <c r="D182" s="279"/>
    </row>
    <row r="183" spans="4:4" x14ac:dyDescent="0.2">
      <c r="D183" s="279"/>
    </row>
    <row r="184" spans="4:4" x14ac:dyDescent="0.2">
      <c r="D184" s="279"/>
    </row>
    <row r="185" spans="4:4" x14ac:dyDescent="0.2">
      <c r="D185" s="279"/>
    </row>
    <row r="186" spans="4:4" x14ac:dyDescent="0.2">
      <c r="D186" s="279"/>
    </row>
    <row r="187" spans="4:4" x14ac:dyDescent="0.2">
      <c r="D187" s="279"/>
    </row>
    <row r="188" spans="4:4" x14ac:dyDescent="0.2">
      <c r="D188" s="279"/>
    </row>
    <row r="189" spans="4:4" x14ac:dyDescent="0.2">
      <c r="D189" s="279"/>
    </row>
    <row r="190" spans="4:4" x14ac:dyDescent="0.2">
      <c r="D190" s="279"/>
    </row>
    <row r="191" spans="4:4" x14ac:dyDescent="0.2">
      <c r="D191" s="279"/>
    </row>
    <row r="192" spans="4:4" x14ac:dyDescent="0.2">
      <c r="D192" s="279"/>
    </row>
    <row r="193" spans="4:4" x14ac:dyDescent="0.2">
      <c r="D193" s="279"/>
    </row>
    <row r="194" spans="4:4" x14ac:dyDescent="0.2">
      <c r="D194" s="279"/>
    </row>
    <row r="195" spans="4:4" x14ac:dyDescent="0.2">
      <c r="D195" s="279"/>
    </row>
    <row r="196" spans="4:4" x14ac:dyDescent="0.2">
      <c r="D196" s="279"/>
    </row>
    <row r="197" spans="4:4" x14ac:dyDescent="0.2">
      <c r="D197" s="279"/>
    </row>
    <row r="198" spans="4:4" x14ac:dyDescent="0.2">
      <c r="D198" s="279"/>
    </row>
    <row r="199" spans="4:4" x14ac:dyDescent="0.2">
      <c r="D199" s="279"/>
    </row>
    <row r="200" spans="4:4" x14ac:dyDescent="0.2">
      <c r="D200" s="279"/>
    </row>
    <row r="201" spans="4:4" x14ac:dyDescent="0.2">
      <c r="D201" s="279"/>
    </row>
    <row r="202" spans="4:4" x14ac:dyDescent="0.2">
      <c r="D202" s="279"/>
    </row>
    <row r="203" spans="4:4" x14ac:dyDescent="0.2">
      <c r="D203" s="279"/>
    </row>
    <row r="204" spans="4:4" x14ac:dyDescent="0.2">
      <c r="D204" s="279"/>
    </row>
    <row r="205" spans="4:4" x14ac:dyDescent="0.2">
      <c r="D205" s="279"/>
    </row>
    <row r="206" spans="4:4" x14ac:dyDescent="0.2">
      <c r="D206" s="279"/>
    </row>
    <row r="207" spans="4:4" x14ac:dyDescent="0.2">
      <c r="D207" s="279"/>
    </row>
    <row r="208" spans="4:4" x14ac:dyDescent="0.2">
      <c r="D208" s="279"/>
    </row>
    <row r="209" spans="4:4" x14ac:dyDescent="0.2">
      <c r="D209" s="279"/>
    </row>
    <row r="210" spans="4:4" x14ac:dyDescent="0.2">
      <c r="D210" s="279"/>
    </row>
    <row r="211" spans="4:4" x14ac:dyDescent="0.2">
      <c r="D211" s="279"/>
    </row>
    <row r="212" spans="4:4" x14ac:dyDescent="0.2">
      <c r="D212" s="279"/>
    </row>
    <row r="213" spans="4:4" x14ac:dyDescent="0.2">
      <c r="D213" s="279"/>
    </row>
    <row r="214" spans="4:4" x14ac:dyDescent="0.2">
      <c r="D214" s="279"/>
    </row>
    <row r="215" spans="4:4" x14ac:dyDescent="0.2">
      <c r="D215" s="279"/>
    </row>
    <row r="216" spans="4:4" x14ac:dyDescent="0.2">
      <c r="D216" s="279"/>
    </row>
    <row r="217" spans="4:4" x14ac:dyDescent="0.2">
      <c r="D217" s="279"/>
    </row>
    <row r="218" spans="4:4" x14ac:dyDescent="0.2">
      <c r="D218" s="279"/>
    </row>
    <row r="219" spans="4:4" x14ac:dyDescent="0.2">
      <c r="D219" s="279"/>
    </row>
    <row r="220" spans="4:4" x14ac:dyDescent="0.2">
      <c r="D220" s="279"/>
    </row>
    <row r="221" spans="4:4" x14ac:dyDescent="0.2">
      <c r="D221" s="279"/>
    </row>
    <row r="222" spans="4:4" x14ac:dyDescent="0.2">
      <c r="D222" s="279"/>
    </row>
    <row r="223" spans="4:4" x14ac:dyDescent="0.2">
      <c r="D223" s="279"/>
    </row>
    <row r="224" spans="4:4" x14ac:dyDescent="0.2">
      <c r="D224" s="279"/>
    </row>
    <row r="225" spans="4:4" x14ac:dyDescent="0.2">
      <c r="D225" s="279"/>
    </row>
    <row r="226" spans="4:4" x14ac:dyDescent="0.2">
      <c r="D226" s="279"/>
    </row>
    <row r="227" spans="4:4" x14ac:dyDescent="0.2">
      <c r="D227" s="279"/>
    </row>
    <row r="228" spans="4:4" x14ac:dyDescent="0.2">
      <c r="D228" s="279"/>
    </row>
    <row r="229" spans="4:4" x14ac:dyDescent="0.2">
      <c r="D229" s="279"/>
    </row>
    <row r="230" spans="4:4" x14ac:dyDescent="0.2">
      <c r="D230" s="279"/>
    </row>
    <row r="231" spans="4:4" x14ac:dyDescent="0.2">
      <c r="D231" s="279"/>
    </row>
    <row r="232" spans="4:4" x14ac:dyDescent="0.2">
      <c r="D232" s="279"/>
    </row>
    <row r="233" spans="4:4" x14ac:dyDescent="0.2">
      <c r="D233" s="279"/>
    </row>
    <row r="234" spans="4:4" x14ac:dyDescent="0.2">
      <c r="D234" s="279"/>
    </row>
    <row r="235" spans="4:4" x14ac:dyDescent="0.2">
      <c r="D235" s="279"/>
    </row>
    <row r="236" spans="4:4" x14ac:dyDescent="0.2">
      <c r="D236" s="279"/>
    </row>
    <row r="237" spans="4:4" x14ac:dyDescent="0.2">
      <c r="D237" s="279"/>
    </row>
    <row r="238" spans="4:4" x14ac:dyDescent="0.2">
      <c r="D238" s="279"/>
    </row>
    <row r="239" spans="4:4" x14ac:dyDescent="0.2">
      <c r="D239" s="279"/>
    </row>
    <row r="240" spans="4:4" x14ac:dyDescent="0.2">
      <c r="D240" s="279"/>
    </row>
    <row r="241" spans="4:4" x14ac:dyDescent="0.2">
      <c r="D241" s="279"/>
    </row>
    <row r="242" spans="4:4" x14ac:dyDescent="0.2">
      <c r="D242" s="279"/>
    </row>
    <row r="243" spans="4:4" x14ac:dyDescent="0.2">
      <c r="D243" s="279"/>
    </row>
    <row r="244" spans="4:4" x14ac:dyDescent="0.2">
      <c r="D244" s="279"/>
    </row>
    <row r="245" spans="4:4" x14ac:dyDescent="0.2">
      <c r="D245" s="279"/>
    </row>
    <row r="246" spans="4:4" x14ac:dyDescent="0.2">
      <c r="D246" s="279"/>
    </row>
    <row r="247" spans="4:4" x14ac:dyDescent="0.2">
      <c r="D247" s="279"/>
    </row>
    <row r="248" spans="4:4" x14ac:dyDescent="0.2">
      <c r="D248" s="279"/>
    </row>
    <row r="249" spans="4:4" x14ac:dyDescent="0.2">
      <c r="D249" s="279"/>
    </row>
    <row r="250" spans="4:4" x14ac:dyDescent="0.2">
      <c r="D250" s="279"/>
    </row>
  </sheetData>
  <mergeCells count="3">
    <mergeCell ref="B1:G1"/>
    <mergeCell ref="B3:G3"/>
    <mergeCell ref="E6:E7"/>
  </mergeCells>
  <phoneticPr fontId="0" type="noConversion"/>
  <pageMargins left="0.41" right="0.25" top="0.24" bottom="0.34" header="0.17" footer="0.16"/>
  <pageSetup paperSize="9" scale="82" firstPageNumber="22" fitToHeight="0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913"/>
  <sheetViews>
    <sheetView tabSelected="1" topLeftCell="A900" workbookViewId="0">
      <selection activeCell="I910" sqref="I910"/>
    </sheetView>
  </sheetViews>
  <sheetFormatPr defaultRowHeight="15.75" outlineLevelRow="2" x14ac:dyDescent="0.25"/>
  <cols>
    <col min="1" max="1" width="9.140625" style="161"/>
    <col min="2" max="2" width="5.140625" style="279" customWidth="1"/>
    <col min="3" max="3" width="6.42578125" style="555" customWidth="1"/>
    <col min="4" max="4" width="6.28515625" style="556" customWidth="1"/>
    <col min="5" max="5" width="5.7109375" style="557" customWidth="1"/>
    <col min="6" max="6" width="43.42578125" style="283" customWidth="1"/>
    <col min="7" max="7" width="47.5703125" style="284" hidden="1" customWidth="1"/>
    <col min="8" max="8" width="11.5703125" style="161" customWidth="1"/>
    <col min="9" max="9" width="11.28515625" style="161" customWidth="1"/>
    <col min="10" max="11" width="12.140625" style="161" customWidth="1"/>
    <col min="12" max="16384" width="9.140625" style="161"/>
  </cols>
  <sheetData>
    <row r="1" spans="2:11" ht="18" x14ac:dyDescent="0.25">
      <c r="B1" s="671" t="s">
        <v>893</v>
      </c>
      <c r="C1" s="671"/>
      <c r="D1" s="671"/>
      <c r="E1" s="671"/>
      <c r="F1" s="671"/>
      <c r="G1" s="671"/>
      <c r="H1" s="671"/>
      <c r="I1" s="671"/>
      <c r="J1" s="671"/>
      <c r="K1" s="605"/>
    </row>
    <row r="2" spans="2:11" ht="36" customHeight="1" x14ac:dyDescent="0.25">
      <c r="B2" s="672" t="s">
        <v>894</v>
      </c>
      <c r="C2" s="672"/>
      <c r="D2" s="672"/>
      <c r="E2" s="672"/>
      <c r="F2" s="672"/>
      <c r="G2" s="672"/>
      <c r="H2" s="672"/>
      <c r="I2" s="672"/>
      <c r="J2" s="672"/>
      <c r="K2" s="606"/>
    </row>
    <row r="3" spans="2:11" x14ac:dyDescent="0.25">
      <c r="B3" s="159" t="s">
        <v>864</v>
      </c>
      <c r="C3" s="541"/>
      <c r="D3" s="542"/>
      <c r="E3" s="542"/>
      <c r="F3" s="543"/>
      <c r="G3" s="159"/>
      <c r="H3" s="159"/>
      <c r="J3" s="544"/>
      <c r="K3" s="544"/>
    </row>
    <row r="4" spans="2:11" x14ac:dyDescent="0.25">
      <c r="C4" s="545"/>
      <c r="D4" s="546"/>
      <c r="E4" s="546"/>
      <c r="F4" s="547"/>
      <c r="I4" s="673" t="s">
        <v>20</v>
      </c>
      <c r="J4" s="673"/>
      <c r="K4" s="607"/>
    </row>
    <row r="5" spans="2:11" s="548" customFormat="1" x14ac:dyDescent="0.2">
      <c r="B5" s="674" t="s">
        <v>18</v>
      </c>
      <c r="C5" s="677" t="s">
        <v>694</v>
      </c>
      <c r="D5" s="678" t="s">
        <v>257</v>
      </c>
      <c r="E5" s="678" t="s">
        <v>258</v>
      </c>
      <c r="F5" s="675" t="s">
        <v>534</v>
      </c>
      <c r="G5" s="676" t="s">
        <v>256</v>
      </c>
      <c r="H5" s="674" t="s">
        <v>21</v>
      </c>
      <c r="I5" s="659" t="s">
        <v>125</v>
      </c>
      <c r="J5" s="659"/>
      <c r="K5" s="608"/>
    </row>
    <row r="6" spans="2:11" s="549" customFormat="1" ht="48" customHeight="1" x14ac:dyDescent="0.2">
      <c r="B6" s="674"/>
      <c r="C6" s="635"/>
      <c r="D6" s="635"/>
      <c r="E6" s="635"/>
      <c r="F6" s="675"/>
      <c r="G6" s="676"/>
      <c r="H6" s="630"/>
      <c r="I6" s="562" t="s">
        <v>247</v>
      </c>
      <c r="J6" s="562" t="s">
        <v>248</v>
      </c>
      <c r="K6" s="609"/>
    </row>
    <row r="7" spans="2:11" s="550" customFormat="1" x14ac:dyDescent="0.2">
      <c r="B7" s="563">
        <v>1</v>
      </c>
      <c r="C7" s="563">
        <v>2</v>
      </c>
      <c r="D7" s="563">
        <v>3</v>
      </c>
      <c r="E7" s="563">
        <v>4</v>
      </c>
      <c r="F7" s="563">
        <v>5</v>
      </c>
      <c r="G7" s="563"/>
      <c r="H7" s="563">
        <v>6</v>
      </c>
      <c r="I7" s="563">
        <v>7</v>
      </c>
      <c r="J7" s="563">
        <v>8</v>
      </c>
      <c r="K7" s="610"/>
    </row>
    <row r="8" spans="2:11" s="551" customFormat="1" ht="47.25" x14ac:dyDescent="0.2">
      <c r="B8" s="564">
        <v>2000</v>
      </c>
      <c r="C8" s="565" t="s">
        <v>259</v>
      </c>
      <c r="D8" s="566" t="s">
        <v>260</v>
      </c>
      <c r="E8" s="567" t="s">
        <v>260</v>
      </c>
      <c r="F8" s="568" t="s">
        <v>865</v>
      </c>
      <c r="G8" s="569"/>
      <c r="H8" s="270">
        <f>I8+J8-Sheet1!F141</f>
        <v>5564549.5999999996</v>
      </c>
      <c r="I8" s="270">
        <f>I9+I158+I192+I248+I393+I442+I531+I605+I728+I830+I894</f>
        <v>2941816.4</v>
      </c>
      <c r="J8" s="346">
        <f>J9+J158+J192+J248+J393+J442+J531+J728+J830+J894+J605</f>
        <v>3282733.2</v>
      </c>
      <c r="K8" s="611"/>
    </row>
    <row r="9" spans="2:11" s="275" customFormat="1" ht="58.5" customHeight="1" x14ac:dyDescent="0.2">
      <c r="B9" s="272">
        <v>2100</v>
      </c>
      <c r="C9" s="277" t="s">
        <v>66</v>
      </c>
      <c r="D9" s="273">
        <v>0</v>
      </c>
      <c r="E9" s="273">
        <v>0</v>
      </c>
      <c r="F9" s="570" t="s">
        <v>866</v>
      </c>
      <c r="G9" s="571" t="s">
        <v>261</v>
      </c>
      <c r="H9" s="270">
        <f>I9+J9</f>
        <v>1990329.1</v>
      </c>
      <c r="I9" s="270">
        <f>I11+I72+I99+I105+I111+I141+I147</f>
        <v>993168.4</v>
      </c>
      <c r="J9" s="270">
        <f>J11+J72+J99+J105+J111+J141+J147</f>
        <v>997160.7</v>
      </c>
      <c r="K9" s="612"/>
    </row>
    <row r="10" spans="2:11" ht="16.5" customHeight="1" x14ac:dyDescent="0.25">
      <c r="B10" s="572"/>
      <c r="C10" s="277"/>
      <c r="D10" s="273"/>
      <c r="E10" s="273"/>
      <c r="F10" s="573" t="s">
        <v>806</v>
      </c>
      <c r="G10" s="574"/>
      <c r="H10" s="575"/>
      <c r="I10" s="575"/>
      <c r="J10" s="575"/>
      <c r="K10" s="613"/>
    </row>
    <row r="11" spans="2:11" s="162" customFormat="1" ht="48" x14ac:dyDescent="0.25">
      <c r="B11" s="572">
        <v>2110</v>
      </c>
      <c r="C11" s="277" t="s">
        <v>66</v>
      </c>
      <c r="D11" s="273">
        <v>1</v>
      </c>
      <c r="E11" s="273">
        <v>0</v>
      </c>
      <c r="F11" s="576" t="s">
        <v>695</v>
      </c>
      <c r="G11" s="577" t="s">
        <v>262</v>
      </c>
      <c r="H11" s="270">
        <f>I11+J11</f>
        <v>851368.4</v>
      </c>
      <c r="I11" s="270">
        <f>I13+I48+I52</f>
        <v>831368.4</v>
      </c>
      <c r="J11" s="270">
        <f>J13+J48+J52</f>
        <v>20000</v>
      </c>
      <c r="K11" s="612"/>
    </row>
    <row r="12" spans="2:11" s="162" customFormat="1" ht="11.25" customHeight="1" x14ac:dyDescent="0.25">
      <c r="B12" s="572"/>
      <c r="C12" s="277"/>
      <c r="D12" s="273"/>
      <c r="E12" s="273"/>
      <c r="F12" s="573" t="s">
        <v>807</v>
      </c>
      <c r="G12" s="577"/>
      <c r="H12" s="270"/>
      <c r="I12" s="270"/>
      <c r="J12" s="270"/>
      <c r="K12" s="612"/>
    </row>
    <row r="13" spans="2:11" ht="24" x14ac:dyDescent="0.25">
      <c r="B13" s="572">
        <v>2111</v>
      </c>
      <c r="C13" s="265" t="s">
        <v>66</v>
      </c>
      <c r="D13" s="272">
        <v>1</v>
      </c>
      <c r="E13" s="272">
        <v>1</v>
      </c>
      <c r="F13" s="573" t="s">
        <v>696</v>
      </c>
      <c r="G13" s="578" t="s">
        <v>263</v>
      </c>
      <c r="H13" s="270">
        <f>I13+J13</f>
        <v>851368.4</v>
      </c>
      <c r="I13" s="270">
        <f>SUM(I15:I41)</f>
        <v>831368.4</v>
      </c>
      <c r="J13" s="270">
        <f>SUM(J15:J47)</f>
        <v>20000</v>
      </c>
      <c r="K13" s="612"/>
    </row>
    <row r="14" spans="2:11" ht="25.5" customHeight="1" x14ac:dyDescent="0.25">
      <c r="B14" s="572"/>
      <c r="C14" s="265"/>
      <c r="D14" s="272"/>
      <c r="E14" s="272"/>
      <c r="F14" s="573" t="s">
        <v>12</v>
      </c>
      <c r="G14" s="578"/>
      <c r="H14" s="270"/>
      <c r="I14" s="270"/>
      <c r="J14" s="270"/>
      <c r="K14" s="612"/>
    </row>
    <row r="15" spans="2:11" ht="13.5" customHeight="1" x14ac:dyDescent="0.25">
      <c r="B15" s="572"/>
      <c r="C15" s="265"/>
      <c r="D15" s="272"/>
      <c r="E15" s="272"/>
      <c r="F15" s="573">
        <v>4111</v>
      </c>
      <c r="G15" s="578"/>
      <c r="H15" s="270">
        <f t="shared" ref="H15:H21" si="0">I15+J15</f>
        <v>666618.4</v>
      </c>
      <c r="I15" s="270">
        <v>666618.4</v>
      </c>
      <c r="J15" s="270"/>
      <c r="K15" s="612"/>
    </row>
    <row r="16" spans="2:11" ht="15.75" hidden="1" customHeight="1" thickBot="1" x14ac:dyDescent="0.3">
      <c r="B16" s="572"/>
      <c r="C16" s="265"/>
      <c r="D16" s="272"/>
      <c r="E16" s="272"/>
      <c r="F16" s="573">
        <v>4115</v>
      </c>
      <c r="G16" s="578"/>
      <c r="H16" s="270">
        <f t="shared" si="0"/>
        <v>0</v>
      </c>
      <c r="I16" s="270"/>
      <c r="J16" s="270"/>
      <c r="K16" s="612"/>
    </row>
    <row r="17" spans="2:11" ht="15.75" customHeight="1" x14ac:dyDescent="0.25">
      <c r="B17" s="572"/>
      <c r="C17" s="265"/>
      <c r="D17" s="272"/>
      <c r="E17" s="272"/>
      <c r="F17" s="573">
        <v>4215</v>
      </c>
      <c r="G17" s="578"/>
      <c r="H17" s="270">
        <f t="shared" si="0"/>
        <v>1500</v>
      </c>
      <c r="I17" s="270">
        <v>1500</v>
      </c>
      <c r="J17" s="270"/>
      <c r="K17" s="612"/>
    </row>
    <row r="18" spans="2:11" ht="15.75" hidden="1" customHeight="1" thickBot="1" x14ac:dyDescent="0.3">
      <c r="B18" s="572"/>
      <c r="C18" s="265"/>
      <c r="D18" s="272"/>
      <c r="E18" s="272"/>
      <c r="F18" s="573">
        <v>4229</v>
      </c>
      <c r="G18" s="578"/>
      <c r="H18" s="270">
        <f t="shared" si="0"/>
        <v>0</v>
      </c>
      <c r="I18" s="270"/>
      <c r="J18" s="270"/>
      <c r="K18" s="612"/>
    </row>
    <row r="19" spans="2:11" ht="15.75" customHeight="1" x14ac:dyDescent="0.25">
      <c r="B19" s="572"/>
      <c r="C19" s="265"/>
      <c r="D19" s="272"/>
      <c r="E19" s="272"/>
      <c r="F19" s="573">
        <v>4233</v>
      </c>
      <c r="G19" s="578"/>
      <c r="H19" s="270">
        <f t="shared" si="0"/>
        <v>1000</v>
      </c>
      <c r="I19" s="270">
        <v>1000</v>
      </c>
      <c r="J19" s="270"/>
      <c r="K19" s="612"/>
    </row>
    <row r="20" spans="2:11" ht="15.75" hidden="1" customHeight="1" thickBot="1" x14ac:dyDescent="0.3">
      <c r="B20" s="572"/>
      <c r="C20" s="265"/>
      <c r="D20" s="272"/>
      <c r="E20" s="272"/>
      <c r="F20" s="573">
        <v>4237</v>
      </c>
      <c r="G20" s="578"/>
      <c r="H20" s="270">
        <f t="shared" si="0"/>
        <v>0</v>
      </c>
      <c r="I20" s="270"/>
      <c r="J20" s="270"/>
      <c r="K20" s="612"/>
    </row>
    <row r="21" spans="2:11" ht="15.75" hidden="1" customHeight="1" thickBot="1" x14ac:dyDescent="0.3">
      <c r="B21" s="572"/>
      <c r="C21" s="265"/>
      <c r="D21" s="272"/>
      <c r="E21" s="272"/>
      <c r="F21" s="573">
        <v>4657</v>
      </c>
      <c r="G21" s="578"/>
      <c r="H21" s="270">
        <f t="shared" si="0"/>
        <v>0</v>
      </c>
      <c r="I21" s="270"/>
      <c r="J21" s="270"/>
      <c r="K21" s="612"/>
    </row>
    <row r="22" spans="2:11" ht="15.75" customHeight="1" x14ac:dyDescent="0.25">
      <c r="B22" s="572"/>
      <c r="C22" s="265"/>
      <c r="D22" s="272"/>
      <c r="E22" s="272"/>
      <c r="F22" s="573">
        <v>4239</v>
      </c>
      <c r="G22" s="578"/>
      <c r="H22" s="270">
        <f t="shared" ref="H22:H61" si="1">I22+J22</f>
        <v>1000</v>
      </c>
      <c r="I22" s="270">
        <v>1000</v>
      </c>
      <c r="J22" s="270"/>
      <c r="K22" s="612"/>
    </row>
    <row r="23" spans="2:11" ht="15.75" customHeight="1" x14ac:dyDescent="0.25">
      <c r="B23" s="572"/>
      <c r="C23" s="265"/>
      <c r="D23" s="272"/>
      <c r="E23" s="272"/>
      <c r="F23" s="573">
        <v>4112</v>
      </c>
      <c r="G23" s="578"/>
      <c r="H23" s="270">
        <f t="shared" si="1"/>
        <v>30000</v>
      </c>
      <c r="I23" s="270">
        <v>30000</v>
      </c>
      <c r="J23" s="270"/>
      <c r="K23" s="612"/>
    </row>
    <row r="24" spans="2:11" ht="15.75" customHeight="1" x14ac:dyDescent="0.25">
      <c r="B24" s="572"/>
      <c r="C24" s="265"/>
      <c r="D24" s="272"/>
      <c r="E24" s="272"/>
      <c r="F24" s="573">
        <v>4261</v>
      </c>
      <c r="G24" s="578"/>
      <c r="H24" s="270">
        <f t="shared" si="1"/>
        <v>3000</v>
      </c>
      <c r="I24" s="270">
        <v>3000</v>
      </c>
      <c r="J24" s="270"/>
      <c r="K24" s="612"/>
    </row>
    <row r="25" spans="2:11" ht="15.75" customHeight="1" x14ac:dyDescent="0.25">
      <c r="B25" s="572"/>
      <c r="C25" s="265"/>
      <c r="D25" s="272"/>
      <c r="E25" s="272"/>
      <c r="F25" s="573">
        <v>4251</v>
      </c>
      <c r="G25" s="578"/>
      <c r="H25" s="270">
        <f t="shared" si="1"/>
        <v>3000</v>
      </c>
      <c r="I25" s="270">
        <v>3000</v>
      </c>
      <c r="J25" s="270"/>
      <c r="K25" s="612"/>
    </row>
    <row r="26" spans="2:11" ht="15.75" customHeight="1" x14ac:dyDescent="0.25">
      <c r="B26" s="572"/>
      <c r="C26" s="265"/>
      <c r="D26" s="272"/>
      <c r="E26" s="272"/>
      <c r="F26" s="573">
        <v>4269</v>
      </c>
      <c r="G26" s="578"/>
      <c r="H26" s="270">
        <f t="shared" si="1"/>
        <v>2000</v>
      </c>
      <c r="I26" s="270">
        <v>2000</v>
      </c>
      <c r="J26" s="270"/>
      <c r="K26" s="612"/>
    </row>
    <row r="27" spans="2:11" ht="15.75" customHeight="1" x14ac:dyDescent="0.25">
      <c r="B27" s="572"/>
      <c r="C27" s="265"/>
      <c r="D27" s="272"/>
      <c r="E27" s="272"/>
      <c r="F27" s="573">
        <v>4214</v>
      </c>
      <c r="G27" s="578"/>
      <c r="H27" s="270">
        <f t="shared" si="1"/>
        <v>10000</v>
      </c>
      <c r="I27" s="270">
        <v>10000</v>
      </c>
      <c r="J27" s="270"/>
      <c r="K27" s="612"/>
    </row>
    <row r="28" spans="2:11" ht="15.75" customHeight="1" x14ac:dyDescent="0.25">
      <c r="B28" s="572"/>
      <c r="C28" s="265"/>
      <c r="D28" s="272"/>
      <c r="E28" s="272"/>
      <c r="F28" s="573">
        <v>4212</v>
      </c>
      <c r="G28" s="578"/>
      <c r="H28" s="270">
        <f t="shared" si="1"/>
        <v>65000</v>
      </c>
      <c r="I28" s="270">
        <v>65000</v>
      </c>
      <c r="J28" s="270"/>
      <c r="K28" s="612"/>
    </row>
    <row r="29" spans="2:11" ht="15.75" hidden="1" customHeight="1" thickBot="1" x14ac:dyDescent="0.3">
      <c r="B29" s="572"/>
      <c r="C29" s="265"/>
      <c r="D29" s="272"/>
      <c r="E29" s="272"/>
      <c r="F29" s="573">
        <v>4213</v>
      </c>
      <c r="G29" s="578"/>
      <c r="H29" s="270">
        <f t="shared" si="1"/>
        <v>0</v>
      </c>
      <c r="I29" s="270"/>
      <c r="J29" s="270"/>
      <c r="K29" s="612"/>
    </row>
    <row r="30" spans="2:11" ht="15.75" customHeight="1" x14ac:dyDescent="0.25">
      <c r="B30" s="572"/>
      <c r="C30" s="265"/>
      <c r="D30" s="272"/>
      <c r="E30" s="272"/>
      <c r="F30" s="573">
        <v>4216</v>
      </c>
      <c r="G30" s="578"/>
      <c r="H30" s="270">
        <f t="shared" si="1"/>
        <v>3000</v>
      </c>
      <c r="I30" s="270">
        <v>3000</v>
      </c>
      <c r="J30" s="270"/>
      <c r="K30" s="612"/>
    </row>
    <row r="31" spans="2:11" ht="15.75" customHeight="1" x14ac:dyDescent="0.25">
      <c r="B31" s="572"/>
      <c r="C31" s="265"/>
      <c r="D31" s="272"/>
      <c r="E31" s="272"/>
      <c r="F31" s="573">
        <v>4823</v>
      </c>
      <c r="G31" s="578"/>
      <c r="H31" s="270">
        <f t="shared" si="1"/>
        <v>2000</v>
      </c>
      <c r="I31" s="270">
        <v>2000</v>
      </c>
      <c r="J31" s="270"/>
      <c r="K31" s="612"/>
    </row>
    <row r="32" spans="2:11" ht="15.75" customHeight="1" x14ac:dyDescent="0.25">
      <c r="B32" s="572"/>
      <c r="C32" s="265"/>
      <c r="D32" s="272"/>
      <c r="E32" s="272"/>
      <c r="F32" s="573">
        <v>4267</v>
      </c>
      <c r="G32" s="578"/>
      <c r="H32" s="579">
        <f t="shared" si="1"/>
        <v>3000</v>
      </c>
      <c r="I32" s="270">
        <v>3000</v>
      </c>
      <c r="J32" s="579"/>
      <c r="K32" s="614"/>
    </row>
    <row r="33" spans="2:11" ht="18" customHeight="1" x14ac:dyDescent="0.25">
      <c r="B33" s="572"/>
      <c r="C33" s="265"/>
      <c r="D33" s="272"/>
      <c r="E33" s="272"/>
      <c r="F33" s="573">
        <v>4234</v>
      </c>
      <c r="G33" s="578"/>
      <c r="H33" s="579">
        <f t="shared" si="1"/>
        <v>3000</v>
      </c>
      <c r="I33" s="270">
        <v>3000</v>
      </c>
      <c r="J33" s="579"/>
      <c r="K33" s="614"/>
    </row>
    <row r="34" spans="2:11" ht="21" customHeight="1" x14ac:dyDescent="0.25">
      <c r="B34" s="572"/>
      <c r="C34" s="265"/>
      <c r="D34" s="272"/>
      <c r="E34" s="272"/>
      <c r="F34" s="573">
        <v>4221</v>
      </c>
      <c r="G34" s="578"/>
      <c r="H34" s="579">
        <f t="shared" si="1"/>
        <v>750</v>
      </c>
      <c r="I34" s="270">
        <v>750</v>
      </c>
      <c r="J34" s="579"/>
      <c r="K34" s="614"/>
    </row>
    <row r="35" spans="2:11" ht="20.25" customHeight="1" x14ac:dyDescent="0.25">
      <c r="B35" s="572"/>
      <c r="C35" s="265"/>
      <c r="D35" s="272"/>
      <c r="E35" s="272"/>
      <c r="F35" s="573">
        <v>4222</v>
      </c>
      <c r="G35" s="578"/>
      <c r="H35" s="579">
        <f t="shared" si="1"/>
        <v>5000</v>
      </c>
      <c r="I35" s="270">
        <v>5000</v>
      </c>
      <c r="J35" s="579"/>
      <c r="K35" s="614"/>
    </row>
    <row r="36" spans="2:11" ht="21" hidden="1" customHeight="1" thickBot="1" x14ac:dyDescent="0.3">
      <c r="B36" s="572"/>
      <c r="C36" s="265"/>
      <c r="D36" s="272"/>
      <c r="E36" s="272"/>
      <c r="F36" s="573">
        <v>4229</v>
      </c>
      <c r="G36" s="578"/>
      <c r="H36" s="579">
        <f t="shared" si="1"/>
        <v>0</v>
      </c>
      <c r="I36" s="270"/>
      <c r="J36" s="579"/>
      <c r="K36" s="614"/>
    </row>
    <row r="37" spans="2:11" ht="18.75" customHeight="1" x14ac:dyDescent="0.25">
      <c r="B37" s="572"/>
      <c r="C37" s="265"/>
      <c r="D37" s="272"/>
      <c r="E37" s="272"/>
      <c r="F37" s="573">
        <v>4241</v>
      </c>
      <c r="G37" s="578"/>
      <c r="H37" s="579">
        <f t="shared" si="1"/>
        <v>2000</v>
      </c>
      <c r="I37" s="270">
        <v>2000</v>
      </c>
      <c r="J37" s="579"/>
      <c r="K37" s="614"/>
    </row>
    <row r="38" spans="2:11" ht="15.75" customHeight="1" x14ac:dyDescent="0.25">
      <c r="B38" s="572"/>
      <c r="C38" s="265"/>
      <c r="D38" s="272"/>
      <c r="E38" s="272"/>
      <c r="F38" s="573">
        <v>4252</v>
      </c>
      <c r="G38" s="578"/>
      <c r="H38" s="579">
        <f t="shared" si="1"/>
        <v>6000</v>
      </c>
      <c r="I38" s="579">
        <v>6000</v>
      </c>
      <c r="J38" s="579"/>
      <c r="K38" s="614"/>
    </row>
    <row r="39" spans="2:11" ht="18.75" customHeight="1" x14ac:dyDescent="0.25">
      <c r="B39" s="572"/>
      <c r="C39" s="265"/>
      <c r="D39" s="272"/>
      <c r="E39" s="272"/>
      <c r="F39" s="573">
        <v>4232</v>
      </c>
      <c r="G39" s="578"/>
      <c r="H39" s="579">
        <f t="shared" si="1"/>
        <v>5500</v>
      </c>
      <c r="I39" s="579">
        <v>5500</v>
      </c>
      <c r="J39" s="579"/>
      <c r="K39" s="614"/>
    </row>
    <row r="40" spans="2:11" ht="15.75" hidden="1" customHeight="1" thickBot="1" x14ac:dyDescent="0.3">
      <c r="B40" s="572"/>
      <c r="C40" s="265"/>
      <c r="D40" s="272"/>
      <c r="E40" s="272"/>
      <c r="F40" s="573">
        <v>4235</v>
      </c>
      <c r="G40" s="578"/>
      <c r="H40" s="579">
        <f t="shared" si="1"/>
        <v>0</v>
      </c>
      <c r="I40" s="579"/>
      <c r="J40" s="579"/>
      <c r="K40" s="614"/>
    </row>
    <row r="41" spans="2:11" ht="18" customHeight="1" x14ac:dyDescent="0.25">
      <c r="B41" s="572"/>
      <c r="C41" s="265"/>
      <c r="D41" s="272"/>
      <c r="E41" s="272"/>
      <c r="F41" s="573">
        <v>4264</v>
      </c>
      <c r="G41" s="578"/>
      <c r="H41" s="579">
        <f t="shared" si="1"/>
        <v>18000</v>
      </c>
      <c r="I41" s="579">
        <v>18000</v>
      </c>
      <c r="J41" s="579"/>
      <c r="K41" s="614"/>
    </row>
    <row r="42" spans="2:11" ht="20.25" hidden="1" customHeight="1" thickBot="1" x14ac:dyDescent="0.3">
      <c r="B42" s="572"/>
      <c r="C42" s="265"/>
      <c r="D42" s="272"/>
      <c r="E42" s="272"/>
      <c r="F42" s="573">
        <v>5113</v>
      </c>
      <c r="G42" s="578"/>
      <c r="H42" s="579">
        <f t="shared" si="1"/>
        <v>0</v>
      </c>
      <c r="I42" s="579"/>
      <c r="J42" s="579"/>
      <c r="K42" s="614"/>
    </row>
    <row r="43" spans="2:11" ht="28.5" hidden="1" customHeight="1" thickBot="1" x14ac:dyDescent="0.3">
      <c r="B43" s="572"/>
      <c r="C43" s="265"/>
      <c r="D43" s="272"/>
      <c r="E43" s="272"/>
      <c r="F43" s="573">
        <v>5132</v>
      </c>
      <c r="G43" s="578"/>
      <c r="H43" s="579">
        <f>J43</f>
        <v>0</v>
      </c>
      <c r="I43" s="579"/>
      <c r="J43" s="579"/>
      <c r="K43" s="614"/>
    </row>
    <row r="44" spans="2:11" ht="28.5" hidden="1" customHeight="1" thickBot="1" x14ac:dyDescent="0.3">
      <c r="B44" s="572"/>
      <c r="C44" s="265"/>
      <c r="D44" s="272"/>
      <c r="E44" s="272"/>
      <c r="F44" s="573">
        <v>5134</v>
      </c>
      <c r="G44" s="578"/>
      <c r="H44" s="579">
        <f t="shared" si="1"/>
        <v>0</v>
      </c>
      <c r="I44" s="579"/>
      <c r="J44" s="579"/>
      <c r="K44" s="614"/>
    </row>
    <row r="45" spans="2:11" ht="28.5" hidden="1" customHeight="1" thickBot="1" x14ac:dyDescent="0.3">
      <c r="B45" s="572"/>
      <c r="C45" s="265"/>
      <c r="D45" s="272"/>
      <c r="E45" s="272"/>
      <c r="F45" s="573">
        <v>5121</v>
      </c>
      <c r="G45" s="578"/>
      <c r="H45" s="579">
        <f t="shared" si="1"/>
        <v>0</v>
      </c>
      <c r="I45" s="579"/>
      <c r="J45" s="579"/>
      <c r="K45" s="614"/>
    </row>
    <row r="46" spans="2:11" ht="15.75" customHeight="1" x14ac:dyDescent="0.25">
      <c r="B46" s="572"/>
      <c r="C46" s="265"/>
      <c r="D46" s="272"/>
      <c r="E46" s="272"/>
      <c r="F46" s="573">
        <v>5122</v>
      </c>
      <c r="G46" s="578"/>
      <c r="H46" s="579">
        <f t="shared" si="1"/>
        <v>10000</v>
      </c>
      <c r="I46" s="579"/>
      <c r="J46" s="579">
        <v>10000</v>
      </c>
      <c r="K46" s="614"/>
    </row>
    <row r="47" spans="2:11" ht="15.75" customHeight="1" x14ac:dyDescent="0.25">
      <c r="B47" s="572"/>
      <c r="C47" s="265"/>
      <c r="D47" s="272"/>
      <c r="E47" s="272"/>
      <c r="F47" s="573">
        <v>5129</v>
      </c>
      <c r="G47" s="578"/>
      <c r="H47" s="579">
        <f t="shared" si="1"/>
        <v>10000</v>
      </c>
      <c r="I47" s="579"/>
      <c r="J47" s="579">
        <v>10000</v>
      </c>
      <c r="K47" s="614"/>
    </row>
    <row r="48" spans="2:11" ht="15.75" hidden="1" customHeight="1" outlineLevel="1" thickBot="1" x14ac:dyDescent="0.3">
      <c r="B48" s="572">
        <v>2112</v>
      </c>
      <c r="C48" s="265" t="s">
        <v>66</v>
      </c>
      <c r="D48" s="272">
        <v>1</v>
      </c>
      <c r="E48" s="272">
        <v>2</v>
      </c>
      <c r="F48" s="573" t="s">
        <v>264</v>
      </c>
      <c r="G48" s="578" t="s">
        <v>265</v>
      </c>
      <c r="H48" s="579">
        <f t="shared" si="1"/>
        <v>0</v>
      </c>
      <c r="I48" s="579"/>
      <c r="J48" s="579"/>
      <c r="K48" s="614"/>
    </row>
    <row r="49" spans="2:11" ht="15.75" hidden="1" customHeight="1" outlineLevel="1" thickBot="1" x14ac:dyDescent="0.3">
      <c r="B49" s="572"/>
      <c r="C49" s="265"/>
      <c r="D49" s="272"/>
      <c r="E49" s="272"/>
      <c r="F49" s="573" t="s">
        <v>12</v>
      </c>
      <c r="G49" s="578"/>
      <c r="H49" s="579">
        <f t="shared" si="1"/>
        <v>0</v>
      </c>
      <c r="I49" s="579"/>
      <c r="J49" s="579"/>
      <c r="K49" s="614"/>
    </row>
    <row r="50" spans="2:11" ht="15.75" hidden="1" customHeight="1" outlineLevel="1" thickBot="1" x14ac:dyDescent="0.3">
      <c r="B50" s="572"/>
      <c r="C50" s="265"/>
      <c r="D50" s="272"/>
      <c r="E50" s="272"/>
      <c r="F50" s="573" t="s">
        <v>13</v>
      </c>
      <c r="G50" s="578"/>
      <c r="H50" s="579">
        <f t="shared" si="1"/>
        <v>0</v>
      </c>
      <c r="I50" s="579"/>
      <c r="J50" s="579"/>
      <c r="K50" s="614"/>
    </row>
    <row r="51" spans="2:11" ht="15.75" hidden="1" customHeight="1" outlineLevel="1" thickBot="1" x14ac:dyDescent="0.3">
      <c r="B51" s="572"/>
      <c r="C51" s="265"/>
      <c r="D51" s="272"/>
      <c r="E51" s="272"/>
      <c r="F51" s="573" t="s">
        <v>13</v>
      </c>
      <c r="G51" s="578"/>
      <c r="H51" s="579">
        <f t="shared" si="1"/>
        <v>0</v>
      </c>
      <c r="I51" s="579"/>
      <c r="J51" s="579"/>
      <c r="K51" s="614"/>
    </row>
    <row r="52" spans="2:11" ht="15.75" hidden="1" customHeight="1" outlineLevel="1" thickBot="1" x14ac:dyDescent="0.3">
      <c r="B52" s="572">
        <v>2113</v>
      </c>
      <c r="C52" s="265" t="s">
        <v>66</v>
      </c>
      <c r="D52" s="272">
        <v>1</v>
      </c>
      <c r="E52" s="272">
        <v>3</v>
      </c>
      <c r="F52" s="573" t="s">
        <v>268</v>
      </c>
      <c r="G52" s="578" t="s">
        <v>269</v>
      </c>
      <c r="H52" s="579">
        <f t="shared" si="1"/>
        <v>0</v>
      </c>
      <c r="I52" s="579"/>
      <c r="J52" s="579"/>
      <c r="K52" s="614"/>
    </row>
    <row r="53" spans="2:11" ht="15.75" hidden="1" customHeight="1" outlineLevel="1" thickBot="1" x14ac:dyDescent="0.3">
      <c r="B53" s="572"/>
      <c r="C53" s="265"/>
      <c r="D53" s="272"/>
      <c r="E53" s="272"/>
      <c r="F53" s="573" t="s">
        <v>12</v>
      </c>
      <c r="G53" s="578"/>
      <c r="H53" s="579">
        <f t="shared" si="1"/>
        <v>0</v>
      </c>
      <c r="I53" s="579"/>
      <c r="J53" s="579"/>
      <c r="K53" s="614"/>
    </row>
    <row r="54" spans="2:11" ht="15.75" hidden="1" customHeight="1" outlineLevel="1" thickBot="1" x14ac:dyDescent="0.3">
      <c r="B54" s="572"/>
      <c r="C54" s="265"/>
      <c r="D54" s="272"/>
      <c r="E54" s="272"/>
      <c r="F54" s="573" t="s">
        <v>13</v>
      </c>
      <c r="G54" s="578"/>
      <c r="H54" s="579">
        <f t="shared" si="1"/>
        <v>0</v>
      </c>
      <c r="I54" s="579"/>
      <c r="J54" s="579"/>
      <c r="K54" s="614"/>
    </row>
    <row r="55" spans="2:11" ht="15.75" hidden="1" customHeight="1" outlineLevel="1" thickBot="1" x14ac:dyDescent="0.3">
      <c r="B55" s="572"/>
      <c r="C55" s="265"/>
      <c r="D55" s="272"/>
      <c r="E55" s="272"/>
      <c r="F55" s="573" t="s">
        <v>13</v>
      </c>
      <c r="G55" s="578"/>
      <c r="H55" s="579">
        <f t="shared" si="1"/>
        <v>0</v>
      </c>
      <c r="I55" s="579"/>
      <c r="J55" s="579"/>
      <c r="K55" s="614"/>
    </row>
    <row r="56" spans="2:11" ht="15.75" hidden="1" customHeight="1" outlineLevel="1" thickBot="1" x14ac:dyDescent="0.3">
      <c r="B56" s="572">
        <v>2120</v>
      </c>
      <c r="C56" s="277" t="s">
        <v>66</v>
      </c>
      <c r="D56" s="273">
        <v>2</v>
      </c>
      <c r="E56" s="273">
        <v>0</v>
      </c>
      <c r="F56" s="576" t="s">
        <v>270</v>
      </c>
      <c r="G56" s="580" t="s">
        <v>271</v>
      </c>
      <c r="H56" s="579">
        <f t="shared" si="1"/>
        <v>0</v>
      </c>
      <c r="I56" s="579"/>
      <c r="J56" s="579"/>
      <c r="K56" s="614"/>
    </row>
    <row r="57" spans="2:11" s="162" customFormat="1" ht="15.75" hidden="1" customHeight="1" outlineLevel="1" thickBot="1" x14ac:dyDescent="0.3">
      <c r="B57" s="572"/>
      <c r="C57" s="277"/>
      <c r="D57" s="273"/>
      <c r="E57" s="273"/>
      <c r="F57" s="573" t="s">
        <v>807</v>
      </c>
      <c r="G57" s="577"/>
      <c r="H57" s="579">
        <f t="shared" si="1"/>
        <v>0</v>
      </c>
      <c r="I57" s="579"/>
      <c r="J57" s="579"/>
      <c r="K57" s="614"/>
    </row>
    <row r="58" spans="2:11" ht="15.75" hidden="1" customHeight="1" outlineLevel="1" thickBot="1" x14ac:dyDescent="0.3">
      <c r="B58" s="572">
        <v>2121</v>
      </c>
      <c r="C58" s="265" t="s">
        <v>66</v>
      </c>
      <c r="D58" s="272">
        <v>2</v>
      </c>
      <c r="E58" s="272">
        <v>1</v>
      </c>
      <c r="F58" s="581" t="s">
        <v>697</v>
      </c>
      <c r="G58" s="578" t="s">
        <v>272</v>
      </c>
      <c r="H58" s="579">
        <f t="shared" si="1"/>
        <v>0</v>
      </c>
      <c r="I58" s="579"/>
      <c r="J58" s="579"/>
      <c r="K58" s="614"/>
    </row>
    <row r="59" spans="2:11" ht="15" hidden="1" customHeight="1" outlineLevel="1" thickBot="1" x14ac:dyDescent="0.3">
      <c r="B59" s="572"/>
      <c r="C59" s="265"/>
      <c r="D59" s="272"/>
      <c r="E59" s="272"/>
      <c r="F59" s="573" t="s">
        <v>12</v>
      </c>
      <c r="G59" s="578"/>
      <c r="H59" s="579">
        <f t="shared" si="1"/>
        <v>0</v>
      </c>
      <c r="I59" s="579"/>
      <c r="J59" s="579"/>
      <c r="K59" s="614"/>
    </row>
    <row r="60" spans="2:11" ht="15.75" hidden="1" customHeight="1" outlineLevel="1" thickBot="1" x14ac:dyDescent="0.3">
      <c r="B60" s="572"/>
      <c r="C60" s="265"/>
      <c r="D60" s="272"/>
      <c r="E60" s="272"/>
      <c r="F60" s="573" t="s">
        <v>13</v>
      </c>
      <c r="G60" s="578"/>
      <c r="H60" s="579">
        <f t="shared" si="1"/>
        <v>0</v>
      </c>
      <c r="I60" s="579"/>
      <c r="J60" s="579"/>
      <c r="K60" s="614"/>
    </row>
    <row r="61" spans="2:11" ht="15.75" hidden="1" customHeight="1" outlineLevel="1" thickBot="1" x14ac:dyDescent="0.3">
      <c r="B61" s="572"/>
      <c r="C61" s="265"/>
      <c r="D61" s="272"/>
      <c r="E61" s="272"/>
      <c r="F61" s="573" t="s">
        <v>13</v>
      </c>
      <c r="G61" s="578"/>
      <c r="H61" s="579">
        <f t="shared" si="1"/>
        <v>0</v>
      </c>
      <c r="I61" s="579"/>
      <c r="J61" s="579"/>
      <c r="K61" s="614"/>
    </row>
    <row r="62" spans="2:11" ht="15.75" hidden="1" customHeight="1" outlineLevel="1" thickBot="1" x14ac:dyDescent="0.3">
      <c r="B62" s="572"/>
      <c r="C62" s="265"/>
      <c r="D62" s="272"/>
      <c r="E62" s="272"/>
      <c r="F62" s="573"/>
      <c r="G62" s="578"/>
      <c r="H62" s="579"/>
      <c r="I62" s="579"/>
      <c r="J62" s="579"/>
      <c r="K62" s="614"/>
    </row>
    <row r="63" spans="2:11" ht="15.75" hidden="1" customHeight="1" outlineLevel="1" thickBot="1" x14ac:dyDescent="0.3">
      <c r="B63" s="572"/>
      <c r="C63" s="265"/>
      <c r="D63" s="272"/>
      <c r="E63" s="272"/>
      <c r="F63" s="573"/>
      <c r="G63" s="578"/>
      <c r="H63" s="579"/>
      <c r="I63" s="579"/>
      <c r="J63" s="579"/>
      <c r="K63" s="614"/>
    </row>
    <row r="64" spans="2:11" ht="15.75" hidden="1" customHeight="1" outlineLevel="1" thickBot="1" x14ac:dyDescent="0.3">
      <c r="B64" s="572"/>
      <c r="C64" s="265"/>
      <c r="D64" s="272"/>
      <c r="E64" s="272"/>
      <c r="F64" s="573"/>
      <c r="G64" s="578"/>
      <c r="H64" s="579"/>
      <c r="I64" s="579"/>
      <c r="J64" s="579"/>
      <c r="K64" s="614"/>
    </row>
    <row r="65" spans="2:11" ht="15.75" hidden="1" customHeight="1" outlineLevel="1" thickBot="1" x14ac:dyDescent="0.3">
      <c r="B65" s="572"/>
      <c r="C65" s="265"/>
      <c r="D65" s="272"/>
      <c r="E65" s="272"/>
      <c r="F65" s="573"/>
      <c r="G65" s="578"/>
      <c r="H65" s="579"/>
      <c r="I65" s="579"/>
      <c r="J65" s="579"/>
      <c r="K65" s="614"/>
    </row>
    <row r="66" spans="2:11" ht="15.75" hidden="1" customHeight="1" outlineLevel="1" thickBot="1" x14ac:dyDescent="0.3">
      <c r="B66" s="572"/>
      <c r="C66" s="265"/>
      <c r="D66" s="272"/>
      <c r="E66" s="272"/>
      <c r="F66" s="573"/>
      <c r="G66" s="578"/>
      <c r="H66" s="579"/>
      <c r="I66" s="579"/>
      <c r="J66" s="579"/>
      <c r="K66" s="614"/>
    </row>
    <row r="67" spans="2:11" ht="15.75" hidden="1" customHeight="1" outlineLevel="1" thickBot="1" x14ac:dyDescent="0.3">
      <c r="B67" s="572"/>
      <c r="C67" s="265"/>
      <c r="D67" s="272"/>
      <c r="E67" s="272"/>
      <c r="F67" s="573"/>
      <c r="G67" s="578"/>
      <c r="H67" s="579"/>
      <c r="I67" s="579"/>
      <c r="J67" s="579"/>
      <c r="K67" s="614"/>
    </row>
    <row r="68" spans="2:11" ht="15.75" hidden="1" customHeight="1" outlineLevel="1" thickBot="1" x14ac:dyDescent="0.3">
      <c r="B68" s="572"/>
      <c r="C68" s="265"/>
      <c r="D68" s="272"/>
      <c r="E68" s="272"/>
      <c r="F68" s="573"/>
      <c r="G68" s="578"/>
      <c r="H68" s="579"/>
      <c r="I68" s="579"/>
      <c r="J68" s="579"/>
      <c r="K68" s="614"/>
    </row>
    <row r="69" spans="2:11" ht="15.75" hidden="1" customHeight="1" outlineLevel="1" thickBot="1" x14ac:dyDescent="0.3">
      <c r="B69" s="572"/>
      <c r="C69" s="265"/>
      <c r="D69" s="272"/>
      <c r="E69" s="272"/>
      <c r="F69" s="573"/>
      <c r="G69" s="578"/>
      <c r="H69" s="579"/>
      <c r="I69" s="579"/>
      <c r="J69" s="579"/>
      <c r="K69" s="614"/>
    </row>
    <row r="70" spans="2:11" ht="15.75" hidden="1" customHeight="1" outlineLevel="1" thickBot="1" x14ac:dyDescent="0.3">
      <c r="B70" s="572"/>
      <c r="C70" s="265"/>
      <c r="D70" s="272"/>
      <c r="E70" s="272"/>
      <c r="F70" s="573"/>
      <c r="G70" s="578"/>
      <c r="H70" s="579"/>
      <c r="I70" s="579"/>
      <c r="J70" s="579"/>
      <c r="K70" s="614"/>
    </row>
    <row r="71" spans="2:11" ht="15.75" hidden="1" customHeight="1" outlineLevel="1" thickBot="1" x14ac:dyDescent="0.3">
      <c r="B71" s="572"/>
      <c r="C71" s="265"/>
      <c r="D71" s="272"/>
      <c r="E71" s="272"/>
      <c r="F71" s="573"/>
      <c r="G71" s="578"/>
      <c r="H71" s="579"/>
      <c r="I71" s="579"/>
      <c r="J71" s="579"/>
      <c r="K71" s="614"/>
    </row>
    <row r="72" spans="2:11" ht="15.75" customHeight="1" collapsed="1" x14ac:dyDescent="0.25">
      <c r="B72" s="572">
        <v>2130</v>
      </c>
      <c r="C72" s="277" t="s">
        <v>66</v>
      </c>
      <c r="D72" s="273">
        <v>3</v>
      </c>
      <c r="E72" s="273">
        <v>0</v>
      </c>
      <c r="F72" s="576" t="s">
        <v>275</v>
      </c>
      <c r="G72" s="582" t="s">
        <v>276</v>
      </c>
      <c r="H72" s="579">
        <f>I72+J72</f>
        <v>0</v>
      </c>
      <c r="I72" s="579">
        <f>I74+I78+I82</f>
        <v>0</v>
      </c>
      <c r="J72" s="579">
        <f>J74+J78+J82</f>
        <v>0</v>
      </c>
      <c r="K72" s="614"/>
    </row>
    <row r="73" spans="2:11" s="162" customFormat="1" ht="15" customHeight="1" x14ac:dyDescent="0.25">
      <c r="B73" s="572"/>
      <c r="C73" s="277"/>
      <c r="D73" s="273"/>
      <c r="E73" s="273"/>
      <c r="F73" s="573" t="s">
        <v>807</v>
      </c>
      <c r="G73" s="577"/>
      <c r="H73" s="579"/>
      <c r="I73" s="579"/>
      <c r="J73" s="579"/>
      <c r="K73" s="614"/>
    </row>
    <row r="74" spans="2:11" ht="24" hidden="1" outlineLevel="1" x14ac:dyDescent="0.25">
      <c r="B74" s="572">
        <v>2131</v>
      </c>
      <c r="C74" s="265" t="s">
        <v>66</v>
      </c>
      <c r="D74" s="272">
        <v>3</v>
      </c>
      <c r="E74" s="272">
        <v>1</v>
      </c>
      <c r="F74" s="573" t="s">
        <v>277</v>
      </c>
      <c r="G74" s="578" t="s">
        <v>278</v>
      </c>
      <c r="H74" s="579">
        <f>I74+J74</f>
        <v>0</v>
      </c>
      <c r="I74" s="579">
        <f>I76+I77</f>
        <v>0</v>
      </c>
      <c r="J74" s="579">
        <f>J76+J77</f>
        <v>0</v>
      </c>
      <c r="K74" s="614"/>
    </row>
    <row r="75" spans="2:11" ht="36" hidden="1" outlineLevel="1" x14ac:dyDescent="0.25">
      <c r="B75" s="572"/>
      <c r="C75" s="265"/>
      <c r="D75" s="272"/>
      <c r="E75" s="272"/>
      <c r="F75" s="573" t="s">
        <v>12</v>
      </c>
      <c r="G75" s="578"/>
      <c r="H75" s="579"/>
      <c r="I75" s="579"/>
      <c r="J75" s="579"/>
      <c r="K75" s="614"/>
    </row>
    <row r="76" spans="2:11" hidden="1" outlineLevel="1" x14ac:dyDescent="0.25">
      <c r="B76" s="572"/>
      <c r="C76" s="265"/>
      <c r="D76" s="272"/>
      <c r="E76" s="272"/>
      <c r="F76" s="573" t="s">
        <v>13</v>
      </c>
      <c r="G76" s="578"/>
      <c r="H76" s="579">
        <f>I76+J76</f>
        <v>0</v>
      </c>
      <c r="I76" s="579"/>
      <c r="J76" s="579"/>
      <c r="K76" s="614"/>
    </row>
    <row r="77" spans="2:11" hidden="1" outlineLevel="1" x14ac:dyDescent="0.25">
      <c r="B77" s="572"/>
      <c r="C77" s="265"/>
      <c r="D77" s="272"/>
      <c r="E77" s="272"/>
      <c r="F77" s="573" t="s">
        <v>13</v>
      </c>
      <c r="G77" s="578"/>
      <c r="H77" s="579">
        <f>I77+J77</f>
        <v>0</v>
      </c>
      <c r="I77" s="579"/>
      <c r="J77" s="579"/>
      <c r="K77" s="614"/>
    </row>
    <row r="78" spans="2:11" ht="14.25" hidden="1" customHeight="1" outlineLevel="1" thickBot="1" x14ac:dyDescent="0.3">
      <c r="B78" s="572">
        <v>2132</v>
      </c>
      <c r="C78" s="265" t="s">
        <v>66</v>
      </c>
      <c r="D78" s="272">
        <v>3</v>
      </c>
      <c r="E78" s="272">
        <v>2</v>
      </c>
      <c r="F78" s="573" t="s">
        <v>279</v>
      </c>
      <c r="G78" s="578" t="s">
        <v>280</v>
      </c>
      <c r="H78" s="579">
        <f>I78+J78</f>
        <v>0</v>
      </c>
      <c r="I78" s="579">
        <f>I80+I81</f>
        <v>0</v>
      </c>
      <c r="J78" s="579">
        <f>J80+J81</f>
        <v>0</v>
      </c>
      <c r="K78" s="614"/>
    </row>
    <row r="79" spans="2:11" ht="36" hidden="1" outlineLevel="1" x14ac:dyDescent="0.25">
      <c r="B79" s="572"/>
      <c r="C79" s="265"/>
      <c r="D79" s="272"/>
      <c r="E79" s="272"/>
      <c r="F79" s="573" t="s">
        <v>12</v>
      </c>
      <c r="G79" s="578"/>
      <c r="H79" s="579"/>
      <c r="I79" s="579"/>
      <c r="J79" s="579"/>
      <c r="K79" s="614"/>
    </row>
    <row r="80" spans="2:11" hidden="1" outlineLevel="1" x14ac:dyDescent="0.25">
      <c r="B80" s="572"/>
      <c r="C80" s="265"/>
      <c r="D80" s="272"/>
      <c r="E80" s="272"/>
      <c r="F80" s="573" t="s">
        <v>13</v>
      </c>
      <c r="G80" s="578"/>
      <c r="H80" s="579">
        <f t="shared" ref="H80:H99" si="2">I80+J80</f>
        <v>0</v>
      </c>
      <c r="I80" s="579"/>
      <c r="J80" s="579"/>
      <c r="K80" s="614"/>
    </row>
    <row r="81" spans="2:11" ht="18.75" hidden="1" customHeight="1" outlineLevel="1" thickBot="1" x14ac:dyDescent="0.3">
      <c r="B81" s="572"/>
      <c r="C81" s="265"/>
      <c r="D81" s="272"/>
      <c r="E81" s="272"/>
      <c r="F81" s="573" t="s">
        <v>13</v>
      </c>
      <c r="G81" s="578"/>
      <c r="H81" s="579">
        <f t="shared" si="2"/>
        <v>0</v>
      </c>
      <c r="I81" s="579"/>
      <c r="J81" s="579"/>
      <c r="K81" s="614"/>
    </row>
    <row r="82" spans="2:11" collapsed="1" x14ac:dyDescent="0.25">
      <c r="B82" s="572">
        <v>2133</v>
      </c>
      <c r="C82" s="265" t="s">
        <v>66</v>
      </c>
      <c r="D82" s="272">
        <v>3</v>
      </c>
      <c r="E82" s="272">
        <v>3</v>
      </c>
      <c r="F82" s="573" t="s">
        <v>281</v>
      </c>
      <c r="G82" s="578" t="s">
        <v>282</v>
      </c>
      <c r="H82" s="579">
        <f t="shared" si="2"/>
        <v>0</v>
      </c>
      <c r="I82" s="579">
        <f>SUM(I84:I96)</f>
        <v>0</v>
      </c>
      <c r="J82" s="579">
        <f>SUM(J84:J98)</f>
        <v>0</v>
      </c>
      <c r="K82" s="614"/>
    </row>
    <row r="83" spans="2:11" ht="26.25" customHeight="1" x14ac:dyDescent="0.25">
      <c r="B83" s="572"/>
      <c r="C83" s="265"/>
      <c r="D83" s="272"/>
      <c r="E83" s="272"/>
      <c r="F83" s="573" t="s">
        <v>12</v>
      </c>
      <c r="G83" s="578"/>
      <c r="H83" s="579">
        <f t="shared" si="2"/>
        <v>0</v>
      </c>
      <c r="I83" s="579"/>
      <c r="J83" s="579">
        <f>SUM(J84:J96)</f>
        <v>0</v>
      </c>
      <c r="K83" s="614"/>
    </row>
    <row r="84" spans="2:11" ht="21.75" customHeight="1" x14ac:dyDescent="0.25">
      <c r="B84" s="572"/>
      <c r="C84" s="265"/>
      <c r="D84" s="272"/>
      <c r="E84" s="272"/>
      <c r="F84" s="573" t="s">
        <v>550</v>
      </c>
      <c r="G84" s="578"/>
      <c r="H84" s="579">
        <f t="shared" si="2"/>
        <v>0</v>
      </c>
      <c r="I84" s="579"/>
      <c r="J84" s="579"/>
      <c r="K84" s="614"/>
    </row>
    <row r="85" spans="2:11" ht="0.75" customHeight="1" x14ac:dyDescent="0.25">
      <c r="B85" s="572"/>
      <c r="C85" s="265"/>
      <c r="D85" s="272"/>
      <c r="E85" s="272"/>
      <c r="F85" s="573">
        <v>4239</v>
      </c>
      <c r="G85" s="578"/>
      <c r="H85" s="579">
        <f t="shared" si="2"/>
        <v>0</v>
      </c>
      <c r="I85" s="579"/>
      <c r="J85" s="579"/>
      <c r="K85" s="614"/>
    </row>
    <row r="86" spans="2:11" ht="15.75" hidden="1" customHeight="1" thickBot="1" x14ac:dyDescent="0.3">
      <c r="B86" s="572"/>
      <c r="C86" s="265"/>
      <c r="D86" s="272"/>
      <c r="E86" s="272"/>
      <c r="F86" s="573">
        <v>4221</v>
      </c>
      <c r="G86" s="578"/>
      <c r="H86" s="583">
        <f t="shared" si="2"/>
        <v>0</v>
      </c>
      <c r="I86" s="584"/>
      <c r="J86" s="579"/>
      <c r="K86" s="614"/>
    </row>
    <row r="87" spans="2:11" ht="15.75" hidden="1" customHeight="1" thickBot="1" x14ac:dyDescent="0.3">
      <c r="B87" s="572"/>
      <c r="C87" s="265"/>
      <c r="D87" s="272"/>
      <c r="E87" s="272"/>
      <c r="F87" s="573">
        <v>4112</v>
      </c>
      <c r="G87" s="578"/>
      <c r="H87" s="579">
        <f t="shared" si="2"/>
        <v>0</v>
      </c>
      <c r="I87" s="579"/>
      <c r="J87" s="579"/>
      <c r="K87" s="614"/>
    </row>
    <row r="88" spans="2:11" ht="20.25" hidden="1" customHeight="1" thickBot="1" x14ac:dyDescent="0.3">
      <c r="B88" s="572"/>
      <c r="C88" s="265"/>
      <c r="D88" s="272"/>
      <c r="E88" s="272"/>
      <c r="F88" s="573">
        <v>4261</v>
      </c>
      <c r="G88" s="578"/>
      <c r="H88" s="579">
        <f t="shared" si="2"/>
        <v>0</v>
      </c>
      <c r="I88" s="579"/>
      <c r="J88" s="579"/>
      <c r="K88" s="614"/>
    </row>
    <row r="89" spans="2:11" ht="15.75" hidden="1" customHeight="1" thickBot="1" x14ac:dyDescent="0.3">
      <c r="B89" s="572"/>
      <c r="C89" s="265"/>
      <c r="D89" s="272"/>
      <c r="E89" s="272"/>
      <c r="F89" s="573">
        <v>4269</v>
      </c>
      <c r="G89" s="578"/>
      <c r="H89" s="579">
        <f t="shared" si="2"/>
        <v>0</v>
      </c>
      <c r="I89" s="579"/>
      <c r="J89" s="579"/>
      <c r="K89" s="614"/>
    </row>
    <row r="90" spans="2:11" ht="15.75" hidden="1" customHeight="1" thickBot="1" x14ac:dyDescent="0.3">
      <c r="B90" s="572"/>
      <c r="C90" s="265"/>
      <c r="D90" s="272"/>
      <c r="E90" s="272"/>
      <c r="F90" s="573">
        <v>4214</v>
      </c>
      <c r="G90" s="578"/>
      <c r="H90" s="579">
        <f t="shared" si="2"/>
        <v>0</v>
      </c>
      <c r="I90" s="579"/>
      <c r="J90" s="579"/>
      <c r="K90" s="614"/>
    </row>
    <row r="91" spans="2:11" ht="15.75" hidden="1" customHeight="1" thickBot="1" x14ac:dyDescent="0.3">
      <c r="B91" s="572"/>
      <c r="C91" s="265"/>
      <c r="D91" s="272"/>
      <c r="E91" s="272"/>
      <c r="F91" s="573">
        <v>4212</v>
      </c>
      <c r="G91" s="578"/>
      <c r="H91" s="579">
        <f t="shared" si="2"/>
        <v>0</v>
      </c>
      <c r="I91" s="579"/>
      <c r="J91" s="579"/>
      <c r="K91" s="614"/>
    </row>
    <row r="92" spans="2:11" ht="15.75" hidden="1" customHeight="1" thickBot="1" x14ac:dyDescent="0.3">
      <c r="B92" s="572"/>
      <c r="C92" s="265"/>
      <c r="D92" s="272"/>
      <c r="E92" s="272"/>
      <c r="F92" s="573">
        <v>4213</v>
      </c>
      <c r="G92" s="578"/>
      <c r="H92" s="579">
        <f t="shared" si="2"/>
        <v>0</v>
      </c>
      <c r="I92" s="579"/>
      <c r="J92" s="579"/>
      <c r="K92" s="614"/>
    </row>
    <row r="93" spans="2:11" ht="18" customHeight="1" x14ac:dyDescent="0.25">
      <c r="B93" s="572"/>
      <c r="C93" s="265"/>
      <c r="D93" s="272"/>
      <c r="E93" s="272"/>
      <c r="F93" s="573">
        <v>4232</v>
      </c>
      <c r="G93" s="578"/>
      <c r="H93" s="579">
        <f t="shared" si="2"/>
        <v>0</v>
      </c>
      <c r="I93" s="585"/>
      <c r="J93" s="579"/>
      <c r="K93" s="614"/>
    </row>
    <row r="94" spans="2:11" ht="21.75" hidden="1" customHeight="1" thickBot="1" x14ac:dyDescent="0.3">
      <c r="B94" s="572"/>
      <c r="C94" s="265"/>
      <c r="D94" s="272"/>
      <c r="E94" s="272"/>
      <c r="F94" s="573">
        <v>4231</v>
      </c>
      <c r="G94" s="578"/>
      <c r="H94" s="579">
        <f t="shared" si="2"/>
        <v>0</v>
      </c>
      <c r="I94" s="579"/>
      <c r="J94" s="579"/>
      <c r="K94" s="614"/>
    </row>
    <row r="95" spans="2:11" ht="21.75" hidden="1" customHeight="1" thickBot="1" x14ac:dyDescent="0.3">
      <c r="B95" s="572"/>
      <c r="C95" s="265"/>
      <c r="D95" s="272"/>
      <c r="E95" s="272"/>
      <c r="F95" s="573" t="s">
        <v>13</v>
      </c>
      <c r="G95" s="578"/>
      <c r="H95" s="579">
        <f t="shared" si="2"/>
        <v>0</v>
      </c>
      <c r="I95" s="579"/>
      <c r="J95" s="579"/>
      <c r="K95" s="614"/>
    </row>
    <row r="96" spans="2:11" ht="21.75" hidden="1" customHeight="1" thickBot="1" x14ac:dyDescent="0.3">
      <c r="B96" s="572"/>
      <c r="C96" s="265"/>
      <c r="D96" s="272"/>
      <c r="E96" s="272"/>
      <c r="F96" s="573">
        <v>4252</v>
      </c>
      <c r="G96" s="578"/>
      <c r="H96" s="579">
        <f t="shared" si="2"/>
        <v>0</v>
      </c>
      <c r="I96" s="579"/>
      <c r="J96" s="579"/>
      <c r="K96" s="614"/>
    </row>
    <row r="97" spans="2:11" ht="21.75" hidden="1" customHeight="1" thickBot="1" x14ac:dyDescent="0.3">
      <c r="B97" s="572"/>
      <c r="C97" s="265"/>
      <c r="D97" s="272"/>
      <c r="E97" s="272"/>
      <c r="F97" s="573">
        <v>5122</v>
      </c>
      <c r="G97" s="578"/>
      <c r="H97" s="585">
        <f>SUM(I97:J97)</f>
        <v>0</v>
      </c>
      <c r="I97" s="579"/>
      <c r="J97" s="586"/>
      <c r="K97" s="615"/>
    </row>
    <row r="98" spans="2:11" ht="21.75" hidden="1" customHeight="1" thickBot="1" x14ac:dyDescent="0.3">
      <c r="B98" s="572"/>
      <c r="C98" s="265"/>
      <c r="D98" s="272"/>
      <c r="E98" s="272"/>
      <c r="F98" s="573">
        <v>5129</v>
      </c>
      <c r="G98" s="578"/>
      <c r="H98" s="579">
        <f>SUM(I98:J98)</f>
        <v>0</v>
      </c>
      <c r="I98" s="579"/>
      <c r="J98" s="579"/>
      <c r="K98" s="614"/>
    </row>
    <row r="99" spans="2:11" ht="21.75" hidden="1" customHeight="1" outlineLevel="1" thickBot="1" x14ac:dyDescent="0.3">
      <c r="B99" s="572">
        <v>2140</v>
      </c>
      <c r="C99" s="277" t="s">
        <v>66</v>
      </c>
      <c r="D99" s="273">
        <v>4</v>
      </c>
      <c r="E99" s="273">
        <v>0</v>
      </c>
      <c r="F99" s="576" t="s">
        <v>283</v>
      </c>
      <c r="G99" s="577" t="s">
        <v>284</v>
      </c>
      <c r="H99" s="579">
        <f t="shared" si="2"/>
        <v>0</v>
      </c>
      <c r="I99" s="579">
        <f>I101</f>
        <v>0</v>
      </c>
      <c r="J99" s="579">
        <f>J101</f>
        <v>0</v>
      </c>
      <c r="K99" s="614"/>
    </row>
    <row r="100" spans="2:11" s="162" customFormat="1" ht="21.75" hidden="1" customHeight="1" outlineLevel="1" thickBot="1" x14ac:dyDescent="0.3">
      <c r="B100" s="572"/>
      <c r="C100" s="277"/>
      <c r="D100" s="273"/>
      <c r="E100" s="273"/>
      <c r="F100" s="573" t="s">
        <v>807</v>
      </c>
      <c r="G100" s="577"/>
      <c r="H100" s="579"/>
      <c r="I100" s="579"/>
      <c r="J100" s="579"/>
      <c r="K100" s="614"/>
    </row>
    <row r="101" spans="2:11" hidden="1" outlineLevel="1" x14ac:dyDescent="0.25">
      <c r="B101" s="572">
        <v>2141</v>
      </c>
      <c r="C101" s="265" t="s">
        <v>66</v>
      </c>
      <c r="D101" s="272">
        <v>4</v>
      </c>
      <c r="E101" s="272">
        <v>1</v>
      </c>
      <c r="F101" s="573" t="s">
        <v>285</v>
      </c>
      <c r="G101" s="587" t="s">
        <v>286</v>
      </c>
      <c r="H101" s="579">
        <f>I101+J101</f>
        <v>0</v>
      </c>
      <c r="I101" s="579">
        <f>I103+I104</f>
        <v>0</v>
      </c>
      <c r="J101" s="579">
        <f>J103+J104</f>
        <v>0</v>
      </c>
      <c r="K101" s="614"/>
    </row>
    <row r="102" spans="2:11" ht="36" hidden="1" outlineLevel="1" x14ac:dyDescent="0.25">
      <c r="B102" s="572"/>
      <c r="C102" s="265"/>
      <c r="D102" s="272"/>
      <c r="E102" s="272"/>
      <c r="F102" s="573" t="s">
        <v>12</v>
      </c>
      <c r="G102" s="578"/>
      <c r="H102" s="579"/>
      <c r="I102" s="579"/>
      <c r="J102" s="579"/>
      <c r="K102" s="614"/>
    </row>
    <row r="103" spans="2:11" hidden="1" outlineLevel="1" x14ac:dyDescent="0.25">
      <c r="B103" s="572"/>
      <c r="C103" s="265"/>
      <c r="D103" s="272"/>
      <c r="E103" s="272"/>
      <c r="F103" s="573" t="s">
        <v>13</v>
      </c>
      <c r="G103" s="578"/>
      <c r="H103" s="579">
        <f>I103+J103</f>
        <v>0</v>
      </c>
      <c r="I103" s="579"/>
      <c r="J103" s="579"/>
      <c r="K103" s="614"/>
    </row>
    <row r="104" spans="2:11" hidden="1" outlineLevel="1" x14ac:dyDescent="0.25">
      <c r="B104" s="572"/>
      <c r="C104" s="265"/>
      <c r="D104" s="272"/>
      <c r="E104" s="272"/>
      <c r="F104" s="573" t="s">
        <v>13</v>
      </c>
      <c r="G104" s="578"/>
      <c r="H104" s="579">
        <f>I104+J104</f>
        <v>0</v>
      </c>
      <c r="I104" s="579"/>
      <c r="J104" s="579"/>
      <c r="K104" s="614"/>
    </row>
    <row r="105" spans="2:11" ht="36" hidden="1" outlineLevel="1" x14ac:dyDescent="0.25">
      <c r="B105" s="572">
        <v>2150</v>
      </c>
      <c r="C105" s="277" t="s">
        <v>66</v>
      </c>
      <c r="D105" s="273">
        <v>5</v>
      </c>
      <c r="E105" s="273">
        <v>0</v>
      </c>
      <c r="F105" s="576" t="s">
        <v>287</v>
      </c>
      <c r="G105" s="577" t="s">
        <v>288</v>
      </c>
      <c r="H105" s="579">
        <f>I105+J105</f>
        <v>0</v>
      </c>
      <c r="I105" s="579">
        <f>I107</f>
        <v>0</v>
      </c>
      <c r="J105" s="579">
        <f>J107</f>
        <v>0</v>
      </c>
      <c r="K105" s="614"/>
    </row>
    <row r="106" spans="2:11" s="162" customFormat="1" ht="10.5" hidden="1" customHeight="1" outlineLevel="1" thickBot="1" x14ac:dyDescent="0.3">
      <c r="B106" s="572"/>
      <c r="C106" s="277"/>
      <c r="D106" s="273"/>
      <c r="E106" s="273"/>
      <c r="F106" s="573" t="s">
        <v>807</v>
      </c>
      <c r="G106" s="577"/>
      <c r="H106" s="579"/>
      <c r="I106" s="579"/>
      <c r="J106" s="579"/>
      <c r="K106" s="614"/>
    </row>
    <row r="107" spans="2:11" ht="36" hidden="1" outlineLevel="1" x14ac:dyDescent="0.25">
      <c r="B107" s="572">
        <v>2151</v>
      </c>
      <c r="C107" s="265" t="s">
        <v>66</v>
      </c>
      <c r="D107" s="272">
        <v>5</v>
      </c>
      <c r="E107" s="272">
        <v>1</v>
      </c>
      <c r="F107" s="573" t="s">
        <v>289</v>
      </c>
      <c r="G107" s="587" t="s">
        <v>290</v>
      </c>
      <c r="H107" s="579">
        <f>I107+J107</f>
        <v>0</v>
      </c>
      <c r="I107" s="579">
        <f>I109+I110</f>
        <v>0</v>
      </c>
      <c r="J107" s="579">
        <f>J109+J110</f>
        <v>0</v>
      </c>
      <c r="K107" s="614"/>
    </row>
    <row r="108" spans="2:11" ht="30.75" hidden="1" customHeight="1" outlineLevel="1" thickBot="1" x14ac:dyDescent="0.3">
      <c r="B108" s="572"/>
      <c r="C108" s="265"/>
      <c r="D108" s="272"/>
      <c r="E108" s="272"/>
      <c r="F108" s="573" t="s">
        <v>12</v>
      </c>
      <c r="G108" s="578"/>
      <c r="H108" s="579"/>
      <c r="I108" s="579"/>
      <c r="J108" s="579"/>
      <c r="K108" s="614"/>
    </row>
    <row r="109" spans="2:11" hidden="1" outlineLevel="1" x14ac:dyDescent="0.25">
      <c r="B109" s="572"/>
      <c r="C109" s="265"/>
      <c r="D109" s="272"/>
      <c r="E109" s="272"/>
      <c r="F109" s="573">
        <v>5134</v>
      </c>
      <c r="G109" s="578"/>
      <c r="H109" s="579">
        <f>I109+J109</f>
        <v>0</v>
      </c>
      <c r="I109" s="579"/>
      <c r="J109" s="579"/>
      <c r="K109" s="614"/>
    </row>
    <row r="110" spans="2:11" hidden="1" outlineLevel="1" x14ac:dyDescent="0.25">
      <c r="B110" s="572"/>
      <c r="C110" s="265"/>
      <c r="D110" s="272"/>
      <c r="E110" s="272"/>
      <c r="F110" s="573" t="s">
        <v>13</v>
      </c>
      <c r="G110" s="578"/>
      <c r="H110" s="579">
        <f>I110+J110</f>
        <v>0</v>
      </c>
      <c r="I110" s="579"/>
      <c r="J110" s="579"/>
      <c r="K110" s="614"/>
    </row>
    <row r="111" spans="2:11" ht="36" hidden="1" outlineLevel="1" x14ac:dyDescent="0.25">
      <c r="B111" s="572">
        <v>2160</v>
      </c>
      <c r="C111" s="277" t="s">
        <v>66</v>
      </c>
      <c r="D111" s="273">
        <v>6</v>
      </c>
      <c r="E111" s="273">
        <v>0</v>
      </c>
      <c r="F111" s="576" t="s">
        <v>291</v>
      </c>
      <c r="G111" s="577" t="s">
        <v>292</v>
      </c>
      <c r="H111" s="579">
        <f>I111+J111</f>
        <v>1138960.7</v>
      </c>
      <c r="I111" s="588">
        <f>I113</f>
        <v>161800</v>
      </c>
      <c r="J111" s="579">
        <f>J113</f>
        <v>977160.7</v>
      </c>
      <c r="K111" s="614"/>
    </row>
    <row r="112" spans="2:11" s="162" customFormat="1" ht="10.5" hidden="1" customHeight="1" outlineLevel="1" thickBot="1" x14ac:dyDescent="0.3">
      <c r="B112" s="572"/>
      <c r="C112" s="277"/>
      <c r="D112" s="273"/>
      <c r="E112" s="273"/>
      <c r="F112" s="573" t="s">
        <v>807</v>
      </c>
      <c r="G112" s="577"/>
      <c r="H112" s="579"/>
      <c r="I112" s="579"/>
      <c r="J112" s="579"/>
      <c r="K112" s="614"/>
    </row>
    <row r="113" spans="2:11" ht="24" hidden="1" outlineLevel="1" x14ac:dyDescent="0.25">
      <c r="B113" s="572">
        <v>2161</v>
      </c>
      <c r="C113" s="265" t="s">
        <v>66</v>
      </c>
      <c r="D113" s="272">
        <v>6</v>
      </c>
      <c r="E113" s="272">
        <v>1</v>
      </c>
      <c r="F113" s="573" t="s">
        <v>294</v>
      </c>
      <c r="G113" s="578" t="s">
        <v>299</v>
      </c>
      <c r="H113" s="579">
        <f>I113+J113</f>
        <v>1138960.7</v>
      </c>
      <c r="I113" s="588">
        <f>SUM(I115:I138)</f>
        <v>161800</v>
      </c>
      <c r="J113" s="588">
        <f>SUM(J115:J139)</f>
        <v>977160.7</v>
      </c>
      <c r="K113" s="616"/>
    </row>
    <row r="114" spans="2:11" ht="22.5" hidden="1" customHeight="1" outlineLevel="1" thickBot="1" x14ac:dyDescent="0.3">
      <c r="B114" s="572"/>
      <c r="C114" s="265"/>
      <c r="D114" s="272"/>
      <c r="E114" s="272"/>
      <c r="F114" s="573" t="s">
        <v>12</v>
      </c>
      <c r="G114" s="578"/>
      <c r="H114" s="579"/>
      <c r="I114" s="579"/>
      <c r="J114" s="579"/>
      <c r="K114" s="614"/>
    </row>
    <row r="115" spans="2:11" ht="0.75" hidden="1" customHeight="1" outlineLevel="1" thickBot="1" x14ac:dyDescent="0.3">
      <c r="B115" s="572"/>
      <c r="C115" s="265"/>
      <c r="D115" s="272"/>
      <c r="E115" s="272"/>
      <c r="F115" s="573">
        <v>4212</v>
      </c>
      <c r="G115" s="578"/>
      <c r="H115" s="579">
        <f t="shared" ref="H115:H141" si="3">I115+J115</f>
        <v>0</v>
      </c>
      <c r="I115" s="579"/>
      <c r="J115" s="579"/>
      <c r="K115" s="614"/>
    </row>
    <row r="116" spans="2:11" ht="22.5" hidden="1" customHeight="1" outlineLevel="1" thickBot="1" x14ac:dyDescent="0.3">
      <c r="B116" s="572"/>
      <c r="C116" s="265"/>
      <c r="D116" s="272"/>
      <c r="E116" s="272"/>
      <c r="F116" s="573">
        <v>4232</v>
      </c>
      <c r="G116" s="578"/>
      <c r="H116" s="579">
        <f t="shared" si="3"/>
        <v>0</v>
      </c>
      <c r="I116" s="579"/>
      <c r="J116" s="579"/>
      <c r="K116" s="614"/>
    </row>
    <row r="117" spans="2:11" ht="22.5" hidden="1" customHeight="1" outlineLevel="1" thickBot="1" x14ac:dyDescent="0.3">
      <c r="B117" s="572"/>
      <c r="C117" s="265"/>
      <c r="D117" s="272"/>
      <c r="E117" s="272"/>
      <c r="F117" s="573">
        <v>4241</v>
      </c>
      <c r="G117" s="578"/>
      <c r="H117" s="579">
        <f t="shared" si="3"/>
        <v>20000</v>
      </c>
      <c r="I117" s="588">
        <v>20000</v>
      </c>
      <c r="J117" s="579"/>
      <c r="K117" s="614"/>
    </row>
    <row r="118" spans="2:11" ht="27.75" hidden="1" customHeight="1" outlineLevel="1" thickBot="1" x14ac:dyDescent="0.3">
      <c r="B118" s="572"/>
      <c r="C118" s="265"/>
      <c r="D118" s="272"/>
      <c r="E118" s="272"/>
      <c r="F118" s="573">
        <v>4266</v>
      </c>
      <c r="G118" s="578"/>
      <c r="H118" s="579">
        <f t="shared" si="3"/>
        <v>100</v>
      </c>
      <c r="I118" s="588">
        <v>100</v>
      </c>
      <c r="J118" s="579"/>
      <c r="K118" s="614"/>
    </row>
    <row r="119" spans="2:11" ht="27.75" hidden="1" customHeight="1" outlineLevel="1" thickBot="1" x14ac:dyDescent="0.3">
      <c r="B119" s="572"/>
      <c r="C119" s="265"/>
      <c r="D119" s="272"/>
      <c r="E119" s="272"/>
      <c r="F119" s="573">
        <v>4236</v>
      </c>
      <c r="G119" s="578"/>
      <c r="H119" s="579">
        <f>I119</f>
        <v>2000</v>
      </c>
      <c r="I119" s="588">
        <v>2000</v>
      </c>
      <c r="J119" s="579"/>
      <c r="K119" s="614"/>
    </row>
    <row r="120" spans="2:11" ht="21.75" hidden="1" customHeight="1" outlineLevel="1" thickBot="1" x14ac:dyDescent="0.3">
      <c r="B120" s="572"/>
      <c r="C120" s="265"/>
      <c r="D120" s="272"/>
      <c r="E120" s="272"/>
      <c r="F120" s="573">
        <v>4237</v>
      </c>
      <c r="G120" s="578"/>
      <c r="H120" s="579">
        <f t="shared" si="3"/>
        <v>3200</v>
      </c>
      <c r="I120" s="579">
        <v>3200</v>
      </c>
      <c r="J120" s="579"/>
      <c r="K120" s="614"/>
    </row>
    <row r="121" spans="2:11" ht="19.5" hidden="1" customHeight="1" outlineLevel="1" thickBot="1" x14ac:dyDescent="0.3">
      <c r="B121" s="572"/>
      <c r="C121" s="265"/>
      <c r="D121" s="272"/>
      <c r="E121" s="272"/>
      <c r="F121" s="573">
        <v>4267</v>
      </c>
      <c r="G121" s="578"/>
      <c r="H121" s="579">
        <f t="shared" si="3"/>
        <v>6000</v>
      </c>
      <c r="I121" s="579">
        <v>6000</v>
      </c>
      <c r="J121" s="579"/>
      <c r="K121" s="614"/>
    </row>
    <row r="122" spans="2:11" ht="27" hidden="1" customHeight="1" outlineLevel="1" thickBot="1" x14ac:dyDescent="0.3">
      <c r="B122" s="572"/>
      <c r="C122" s="265"/>
      <c r="D122" s="272"/>
      <c r="E122" s="272"/>
      <c r="F122" s="573">
        <v>4269</v>
      </c>
      <c r="G122" s="578"/>
      <c r="H122" s="579">
        <f t="shared" si="3"/>
        <v>30000</v>
      </c>
      <c r="I122" s="579">
        <v>30000</v>
      </c>
      <c r="J122" s="579"/>
      <c r="K122" s="614"/>
    </row>
    <row r="123" spans="2:11" ht="23.25" hidden="1" customHeight="1" outlineLevel="1" thickBot="1" x14ac:dyDescent="0.3">
      <c r="B123" s="572"/>
      <c r="C123" s="265"/>
      <c r="D123" s="272"/>
      <c r="E123" s="272"/>
      <c r="F123" s="573">
        <v>4657</v>
      </c>
      <c r="G123" s="578"/>
      <c r="H123" s="579">
        <f t="shared" si="3"/>
        <v>0</v>
      </c>
      <c r="I123" s="579"/>
      <c r="J123" s="579"/>
      <c r="K123" s="614"/>
    </row>
    <row r="124" spans="2:11" ht="19.5" hidden="1" customHeight="1" outlineLevel="1" thickBot="1" x14ac:dyDescent="0.3">
      <c r="B124" s="572"/>
      <c r="C124" s="265"/>
      <c r="D124" s="272"/>
      <c r="E124" s="272"/>
      <c r="F124" s="573">
        <v>4823</v>
      </c>
      <c r="G124" s="578"/>
      <c r="H124" s="579">
        <f t="shared" si="3"/>
        <v>10000</v>
      </c>
      <c r="I124" s="589">
        <v>10000</v>
      </c>
      <c r="J124" s="579"/>
      <c r="K124" s="614"/>
    </row>
    <row r="125" spans="2:11" ht="22.5" hidden="1" customHeight="1" outlineLevel="1" thickBot="1" x14ac:dyDescent="0.3">
      <c r="B125" s="572"/>
      <c r="C125" s="265"/>
      <c r="D125" s="272"/>
      <c r="E125" s="272"/>
      <c r="F125" s="573">
        <v>4251</v>
      </c>
      <c r="G125" s="578"/>
      <c r="H125" s="579">
        <f t="shared" si="3"/>
        <v>20000</v>
      </c>
      <c r="I125" s="589">
        <v>20000</v>
      </c>
      <c r="J125" s="579"/>
      <c r="K125" s="614"/>
    </row>
    <row r="126" spans="2:11" ht="24" hidden="1" customHeight="1" outlineLevel="1" thickBot="1" x14ac:dyDescent="0.3">
      <c r="B126" s="572"/>
      <c r="C126" s="265"/>
      <c r="D126" s="272"/>
      <c r="E126" s="272"/>
      <c r="F126" s="573">
        <v>4819</v>
      </c>
      <c r="G126" s="578"/>
      <c r="H126" s="579">
        <f t="shared" si="3"/>
        <v>5000</v>
      </c>
      <c r="I126" s="579">
        <v>5000</v>
      </c>
      <c r="J126" s="579"/>
      <c r="K126" s="614"/>
    </row>
    <row r="127" spans="2:11" ht="24" hidden="1" customHeight="1" outlineLevel="1" thickBot="1" x14ac:dyDescent="0.3">
      <c r="B127" s="572"/>
      <c r="C127" s="265"/>
      <c r="D127" s="272"/>
      <c r="E127" s="272"/>
      <c r="F127" s="573">
        <v>4657</v>
      </c>
      <c r="G127" s="578"/>
      <c r="H127" s="579">
        <f t="shared" si="3"/>
        <v>3500</v>
      </c>
      <c r="I127" s="579">
        <v>3500</v>
      </c>
      <c r="J127" s="579"/>
      <c r="K127" s="614"/>
    </row>
    <row r="128" spans="2:11" ht="27" hidden="1" customHeight="1" outlineLevel="1" thickBot="1" x14ac:dyDescent="0.3">
      <c r="B128" s="572"/>
      <c r="C128" s="265"/>
      <c r="D128" s="272"/>
      <c r="E128" s="272"/>
      <c r="F128" s="573">
        <v>4239</v>
      </c>
      <c r="G128" s="578"/>
      <c r="H128" s="579">
        <f t="shared" si="3"/>
        <v>12000</v>
      </c>
      <c r="I128" s="579">
        <v>12000</v>
      </c>
      <c r="J128" s="579"/>
      <c r="K128" s="614"/>
    </row>
    <row r="129" spans="2:11" ht="18" hidden="1" customHeight="1" outlineLevel="1" thickBot="1" x14ac:dyDescent="0.3">
      <c r="B129" s="572"/>
      <c r="C129" s="265"/>
      <c r="D129" s="272"/>
      <c r="E129" s="272"/>
      <c r="F129" s="573">
        <v>4729</v>
      </c>
      <c r="G129" s="578"/>
      <c r="H129" s="579">
        <f t="shared" si="3"/>
        <v>50000</v>
      </c>
      <c r="I129" s="588">
        <v>50000</v>
      </c>
      <c r="J129" s="579"/>
      <c r="K129" s="614"/>
    </row>
    <row r="130" spans="2:11" ht="38.25" hidden="1" customHeight="1" outlineLevel="1" thickBot="1" x14ac:dyDescent="0.3">
      <c r="B130" s="572"/>
      <c r="C130" s="265"/>
      <c r="D130" s="272"/>
      <c r="E130" s="272"/>
      <c r="F130" s="573">
        <v>4521</v>
      </c>
      <c r="G130" s="578"/>
      <c r="H130" s="579">
        <f t="shared" si="3"/>
        <v>0</v>
      </c>
      <c r="I130" s="588"/>
      <c r="J130" s="579"/>
      <c r="K130" s="614"/>
    </row>
    <row r="131" spans="2:11" ht="24.75" hidden="1" customHeight="1" outlineLevel="1" thickBot="1" x14ac:dyDescent="0.3">
      <c r="B131" s="572"/>
      <c r="C131" s="265"/>
      <c r="D131" s="272"/>
      <c r="E131" s="272"/>
      <c r="F131" s="573">
        <v>4211</v>
      </c>
      <c r="G131" s="578"/>
      <c r="H131" s="579">
        <f t="shared" si="3"/>
        <v>0</v>
      </c>
      <c r="I131" s="588"/>
      <c r="J131" s="579"/>
      <c r="K131" s="614"/>
    </row>
    <row r="132" spans="2:11" ht="25.5" hidden="1" customHeight="1" outlineLevel="1" thickBot="1" x14ac:dyDescent="0.3">
      <c r="B132" s="572"/>
      <c r="C132" s="265"/>
      <c r="D132" s="272"/>
      <c r="E132" s="272"/>
      <c r="F132" s="573">
        <v>5112</v>
      </c>
      <c r="G132" s="578"/>
      <c r="H132" s="579">
        <f t="shared" si="3"/>
        <v>319660.7</v>
      </c>
      <c r="I132" s="588"/>
      <c r="J132" s="579">
        <f>310200+9460.7</f>
        <v>319660.7</v>
      </c>
      <c r="K132" s="614"/>
    </row>
    <row r="133" spans="2:11" ht="32.25" hidden="1" customHeight="1" outlineLevel="1" thickBot="1" x14ac:dyDescent="0.3">
      <c r="B133" s="572"/>
      <c r="C133" s="265"/>
      <c r="D133" s="272"/>
      <c r="E133" s="272"/>
      <c r="F133" s="573">
        <v>5113</v>
      </c>
      <c r="G133" s="578"/>
      <c r="H133" s="579">
        <f t="shared" ref="H133:H138" si="4">J133</f>
        <v>611000</v>
      </c>
      <c r="I133" s="588"/>
      <c r="J133" s="579">
        <f>52000+559000</f>
        <v>611000</v>
      </c>
      <c r="K133" s="614"/>
    </row>
    <row r="134" spans="2:11" ht="46.5" hidden="1" customHeight="1" outlineLevel="1" thickBot="1" x14ac:dyDescent="0.3">
      <c r="B134" s="572"/>
      <c r="C134" s="265"/>
      <c r="D134" s="272"/>
      <c r="E134" s="272"/>
      <c r="F134" s="573">
        <v>5121</v>
      </c>
      <c r="G134" s="578"/>
      <c r="H134" s="579">
        <f t="shared" si="4"/>
        <v>0</v>
      </c>
      <c r="I134" s="588"/>
      <c r="J134" s="579"/>
      <c r="K134" s="614"/>
    </row>
    <row r="135" spans="2:11" ht="35.25" hidden="1" customHeight="1" outlineLevel="1" thickBot="1" x14ac:dyDescent="0.3">
      <c r="B135" s="572"/>
      <c r="C135" s="265"/>
      <c r="D135" s="272"/>
      <c r="E135" s="272"/>
      <c r="F135" s="573">
        <v>5129</v>
      </c>
      <c r="G135" s="578"/>
      <c r="H135" s="579">
        <f t="shared" si="4"/>
        <v>20000</v>
      </c>
      <c r="I135" s="588"/>
      <c r="J135" s="579">
        <v>20000</v>
      </c>
      <c r="K135" s="614"/>
    </row>
    <row r="136" spans="2:11" ht="46.5" hidden="1" customHeight="1" outlineLevel="1" thickBot="1" x14ac:dyDescent="0.3">
      <c r="B136" s="572"/>
      <c r="C136" s="265"/>
      <c r="D136" s="272"/>
      <c r="E136" s="272"/>
      <c r="F136" s="573">
        <v>5131</v>
      </c>
      <c r="G136" s="578"/>
      <c r="H136" s="579">
        <f t="shared" si="4"/>
        <v>0</v>
      </c>
      <c r="I136" s="588"/>
      <c r="J136" s="579"/>
      <c r="K136" s="614"/>
    </row>
    <row r="137" spans="2:11" ht="31.5" hidden="1" customHeight="1" outlineLevel="1" thickBot="1" x14ac:dyDescent="0.3">
      <c r="B137" s="572"/>
      <c r="C137" s="265"/>
      <c r="D137" s="272"/>
      <c r="E137" s="272"/>
      <c r="F137" s="573">
        <v>5133</v>
      </c>
      <c r="G137" s="578"/>
      <c r="H137" s="579">
        <f t="shared" si="4"/>
        <v>500</v>
      </c>
      <c r="I137" s="588"/>
      <c r="J137" s="579">
        <v>500</v>
      </c>
      <c r="K137" s="614"/>
    </row>
    <row r="138" spans="2:11" ht="46.5" hidden="1" customHeight="1" outlineLevel="1" thickBot="1" x14ac:dyDescent="0.3">
      <c r="B138" s="572"/>
      <c r="C138" s="265"/>
      <c r="D138" s="272"/>
      <c r="E138" s="272"/>
      <c r="F138" s="573">
        <v>5134</v>
      </c>
      <c r="G138" s="578"/>
      <c r="H138" s="579">
        <f t="shared" si="4"/>
        <v>26000</v>
      </c>
      <c r="I138" s="588"/>
      <c r="J138" s="579">
        <v>26000</v>
      </c>
      <c r="K138" s="614"/>
    </row>
    <row r="139" spans="2:11" ht="18" hidden="1" customHeight="1" outlineLevel="1" thickBot="1" x14ac:dyDescent="0.3">
      <c r="B139" s="572"/>
      <c r="C139" s="265"/>
      <c r="D139" s="272"/>
      <c r="E139" s="272"/>
      <c r="F139" s="573">
        <v>5122</v>
      </c>
      <c r="G139" s="578"/>
      <c r="H139" s="579">
        <f t="shared" ref="H139:H140" si="5">J139</f>
        <v>0</v>
      </c>
      <c r="I139" s="588"/>
      <c r="J139" s="579"/>
      <c r="K139" s="614"/>
    </row>
    <row r="140" spans="2:11" ht="19.5" hidden="1" customHeight="1" outlineLevel="1" thickBot="1" x14ac:dyDescent="0.3">
      <c r="B140" s="572"/>
      <c r="C140" s="265"/>
      <c r="D140" s="272"/>
      <c r="E140" s="272"/>
      <c r="F140" s="573">
        <v>5129</v>
      </c>
      <c r="G140" s="578"/>
      <c r="H140" s="579">
        <f t="shared" si="5"/>
        <v>0</v>
      </c>
      <c r="I140" s="588"/>
      <c r="J140" s="579"/>
      <c r="K140" s="614"/>
    </row>
    <row r="141" spans="2:11" ht="47.25" hidden="1" customHeight="1" outlineLevel="1" thickBot="1" x14ac:dyDescent="0.3">
      <c r="B141" s="572">
        <v>2170</v>
      </c>
      <c r="C141" s="277" t="s">
        <v>66</v>
      </c>
      <c r="D141" s="273">
        <v>7</v>
      </c>
      <c r="E141" s="273">
        <v>0</v>
      </c>
      <c r="F141" s="576" t="s">
        <v>115</v>
      </c>
      <c r="G141" s="578"/>
      <c r="H141" s="579">
        <f t="shared" si="3"/>
        <v>0</v>
      </c>
      <c r="I141" s="579">
        <f>I143</f>
        <v>0</v>
      </c>
      <c r="J141" s="579">
        <f>J143</f>
        <v>0</v>
      </c>
      <c r="K141" s="614"/>
    </row>
    <row r="142" spans="2:11" s="162" customFormat="1" ht="10.5" hidden="1" customHeight="1" outlineLevel="1" thickBot="1" x14ac:dyDescent="0.3">
      <c r="B142" s="572"/>
      <c r="C142" s="277"/>
      <c r="D142" s="273"/>
      <c r="E142" s="273"/>
      <c r="F142" s="573" t="s">
        <v>807</v>
      </c>
      <c r="G142" s="577"/>
      <c r="H142" s="579"/>
      <c r="I142" s="579"/>
      <c r="J142" s="579"/>
      <c r="K142" s="614"/>
    </row>
    <row r="143" spans="2:11" hidden="1" outlineLevel="1" x14ac:dyDescent="0.25">
      <c r="B143" s="572">
        <v>2171</v>
      </c>
      <c r="C143" s="265" t="s">
        <v>66</v>
      </c>
      <c r="D143" s="272">
        <v>7</v>
      </c>
      <c r="E143" s="272">
        <v>1</v>
      </c>
      <c r="F143" s="573" t="s">
        <v>115</v>
      </c>
      <c r="G143" s="578"/>
      <c r="H143" s="579">
        <f>I143+J143</f>
        <v>0</v>
      </c>
      <c r="I143" s="579">
        <f>I145+I146</f>
        <v>0</v>
      </c>
      <c r="J143" s="579">
        <f>J145+J146</f>
        <v>0</v>
      </c>
      <c r="K143" s="614"/>
    </row>
    <row r="144" spans="2:11" ht="36" hidden="1" outlineLevel="1" x14ac:dyDescent="0.25">
      <c r="B144" s="572"/>
      <c r="C144" s="265"/>
      <c r="D144" s="272"/>
      <c r="E144" s="272"/>
      <c r="F144" s="573" t="s">
        <v>12</v>
      </c>
      <c r="G144" s="578"/>
      <c r="H144" s="579"/>
      <c r="I144" s="579"/>
      <c r="J144" s="579"/>
      <c r="K144" s="614"/>
    </row>
    <row r="145" spans="2:11" hidden="1" outlineLevel="1" x14ac:dyDescent="0.25">
      <c r="B145" s="572"/>
      <c r="C145" s="265"/>
      <c r="D145" s="272"/>
      <c r="E145" s="272"/>
      <c r="F145" s="573" t="s">
        <v>13</v>
      </c>
      <c r="G145" s="578"/>
      <c r="H145" s="579">
        <f>I145+J145</f>
        <v>0</v>
      </c>
      <c r="I145" s="579"/>
      <c r="J145" s="579"/>
      <c r="K145" s="614"/>
    </row>
    <row r="146" spans="2:11" hidden="1" outlineLevel="1" x14ac:dyDescent="0.25">
      <c r="B146" s="572"/>
      <c r="C146" s="265"/>
      <c r="D146" s="272"/>
      <c r="E146" s="272"/>
      <c r="F146" s="573" t="s">
        <v>13</v>
      </c>
      <c r="G146" s="578"/>
      <c r="H146" s="579">
        <f>I146+J146</f>
        <v>0</v>
      </c>
      <c r="I146" s="579"/>
      <c r="J146" s="579"/>
      <c r="K146" s="614"/>
    </row>
    <row r="147" spans="2:11" ht="29.25" hidden="1" customHeight="1" outlineLevel="1" thickBot="1" x14ac:dyDescent="0.3">
      <c r="B147" s="572">
        <v>2180</v>
      </c>
      <c r="C147" s="277" t="s">
        <v>66</v>
      </c>
      <c r="D147" s="273">
        <v>8</v>
      </c>
      <c r="E147" s="273">
        <v>0</v>
      </c>
      <c r="F147" s="576" t="s">
        <v>300</v>
      </c>
      <c r="G147" s="577" t="s">
        <v>301</v>
      </c>
      <c r="H147" s="579">
        <f>I147+J147</f>
        <v>0</v>
      </c>
      <c r="I147" s="579">
        <f>I149+I153</f>
        <v>0</v>
      </c>
      <c r="J147" s="579">
        <f>J149+J153</f>
        <v>0</v>
      </c>
      <c r="K147" s="614"/>
    </row>
    <row r="148" spans="2:11" s="162" customFormat="1" ht="10.5" hidden="1" customHeight="1" outlineLevel="1" thickBot="1" x14ac:dyDescent="0.3">
      <c r="B148" s="572"/>
      <c r="C148" s="277"/>
      <c r="D148" s="273"/>
      <c r="E148" s="273"/>
      <c r="F148" s="573" t="s">
        <v>807</v>
      </c>
      <c r="G148" s="577"/>
      <c r="H148" s="579"/>
      <c r="I148" s="579"/>
      <c r="J148" s="579"/>
      <c r="K148" s="614"/>
    </row>
    <row r="149" spans="2:11" ht="36" hidden="1" outlineLevel="1" x14ac:dyDescent="0.25">
      <c r="B149" s="572">
        <v>2181</v>
      </c>
      <c r="C149" s="265" t="s">
        <v>66</v>
      </c>
      <c r="D149" s="272">
        <v>8</v>
      </c>
      <c r="E149" s="272">
        <v>1</v>
      </c>
      <c r="F149" s="573" t="s">
        <v>300</v>
      </c>
      <c r="G149" s="587" t="s">
        <v>302</v>
      </c>
      <c r="H149" s="579">
        <f>I149+J149</f>
        <v>0</v>
      </c>
      <c r="I149" s="579">
        <f>I151+I152</f>
        <v>0</v>
      </c>
      <c r="J149" s="579">
        <f>J151+J152</f>
        <v>0</v>
      </c>
      <c r="K149" s="614"/>
    </row>
    <row r="150" spans="2:11" hidden="1" outlineLevel="1" x14ac:dyDescent="0.25">
      <c r="B150" s="572"/>
      <c r="C150" s="265"/>
      <c r="D150" s="272"/>
      <c r="E150" s="272"/>
      <c r="F150" s="573" t="s">
        <v>807</v>
      </c>
      <c r="G150" s="587"/>
      <c r="H150" s="579"/>
      <c r="I150" s="579"/>
      <c r="J150" s="579"/>
      <c r="K150" s="614"/>
    </row>
    <row r="151" spans="2:11" hidden="1" outlineLevel="1" x14ac:dyDescent="0.25">
      <c r="B151" s="572">
        <v>2182</v>
      </c>
      <c r="C151" s="265" t="s">
        <v>66</v>
      </c>
      <c r="D151" s="272">
        <v>8</v>
      </c>
      <c r="E151" s="272">
        <v>1</v>
      </c>
      <c r="F151" s="573" t="s">
        <v>818</v>
      </c>
      <c r="G151" s="587"/>
      <c r="H151" s="579">
        <f>I151+J151</f>
        <v>0</v>
      </c>
      <c r="I151" s="579"/>
      <c r="J151" s="579"/>
      <c r="K151" s="614"/>
    </row>
    <row r="152" spans="2:11" hidden="1" outlineLevel="1" x14ac:dyDescent="0.25">
      <c r="B152" s="572">
        <v>2183</v>
      </c>
      <c r="C152" s="265" t="s">
        <v>66</v>
      </c>
      <c r="D152" s="272">
        <v>8</v>
      </c>
      <c r="E152" s="272">
        <v>1</v>
      </c>
      <c r="F152" s="573" t="s">
        <v>819</v>
      </c>
      <c r="G152" s="587"/>
      <c r="H152" s="579">
        <f>I152+J152</f>
        <v>0</v>
      </c>
      <c r="I152" s="579"/>
      <c r="J152" s="579"/>
      <c r="K152" s="614"/>
    </row>
    <row r="153" spans="2:11" ht="24" hidden="1" outlineLevel="1" x14ac:dyDescent="0.25">
      <c r="B153" s="572">
        <v>2184</v>
      </c>
      <c r="C153" s="265" t="s">
        <v>66</v>
      </c>
      <c r="D153" s="272">
        <v>8</v>
      </c>
      <c r="E153" s="272">
        <v>1</v>
      </c>
      <c r="F153" s="573" t="s">
        <v>824</v>
      </c>
      <c r="G153" s="587"/>
      <c r="H153" s="579">
        <f>I153+J153</f>
        <v>0</v>
      </c>
      <c r="I153" s="579"/>
      <c r="J153" s="579">
        <f>J155+J156</f>
        <v>0</v>
      </c>
      <c r="K153" s="614"/>
    </row>
    <row r="154" spans="2:11" ht="36" hidden="1" outlineLevel="1" x14ac:dyDescent="0.25">
      <c r="B154" s="572"/>
      <c r="C154" s="265"/>
      <c r="D154" s="272"/>
      <c r="E154" s="272"/>
      <c r="F154" s="573" t="s">
        <v>12</v>
      </c>
      <c r="G154" s="578"/>
      <c r="H154" s="579"/>
      <c r="I154" s="579"/>
      <c r="J154" s="579"/>
      <c r="K154" s="614"/>
    </row>
    <row r="155" spans="2:11" hidden="1" outlineLevel="1" x14ac:dyDescent="0.25">
      <c r="B155" s="572"/>
      <c r="C155" s="265"/>
      <c r="D155" s="272"/>
      <c r="E155" s="272"/>
      <c r="F155" s="573" t="s">
        <v>13</v>
      </c>
      <c r="G155" s="578"/>
      <c r="H155" s="579">
        <f>I155+J155</f>
        <v>0</v>
      </c>
      <c r="I155" s="579"/>
      <c r="J155" s="579"/>
      <c r="K155" s="614"/>
    </row>
    <row r="156" spans="2:11" hidden="1" outlineLevel="1" x14ac:dyDescent="0.25">
      <c r="B156" s="572"/>
      <c r="C156" s="265"/>
      <c r="D156" s="272"/>
      <c r="E156" s="272"/>
      <c r="F156" s="573">
        <v>4637</v>
      </c>
      <c r="G156" s="578"/>
      <c r="H156" s="579">
        <f>I156+J156</f>
        <v>0</v>
      </c>
      <c r="I156" s="579"/>
      <c r="J156" s="579"/>
      <c r="K156" s="614"/>
    </row>
    <row r="157" spans="2:11" hidden="1" outlineLevel="1" x14ac:dyDescent="0.25">
      <c r="B157" s="572">
        <v>2185</v>
      </c>
      <c r="C157" s="265" t="s">
        <v>75</v>
      </c>
      <c r="D157" s="272">
        <v>8</v>
      </c>
      <c r="E157" s="272">
        <v>1</v>
      </c>
      <c r="F157" s="573"/>
      <c r="G157" s="587"/>
      <c r="H157" s="579"/>
      <c r="I157" s="579"/>
      <c r="J157" s="579"/>
      <c r="K157" s="614"/>
    </row>
    <row r="158" spans="2:11" s="275" customFormat="1" ht="29.25" customHeight="1" collapsed="1" x14ac:dyDescent="0.2">
      <c r="B158" s="272">
        <v>2200</v>
      </c>
      <c r="C158" s="277" t="s">
        <v>67</v>
      </c>
      <c r="D158" s="273">
        <v>0</v>
      </c>
      <c r="E158" s="273">
        <v>0</v>
      </c>
      <c r="F158" s="570" t="s">
        <v>867</v>
      </c>
      <c r="G158" s="590" t="s">
        <v>303</v>
      </c>
      <c r="H158" s="591">
        <f>I158+J158</f>
        <v>2000</v>
      </c>
      <c r="I158" s="270">
        <f>SUM(I189:I191)</f>
        <v>2000</v>
      </c>
      <c r="J158" s="579">
        <f>J160+J166+J172+J178+J182</f>
        <v>0</v>
      </c>
      <c r="K158" s="614"/>
    </row>
    <row r="159" spans="2:11" ht="11.25" hidden="1" customHeight="1" outlineLevel="1" thickBot="1" x14ac:dyDescent="0.3">
      <c r="B159" s="572"/>
      <c r="C159" s="277"/>
      <c r="D159" s="273"/>
      <c r="E159" s="273"/>
      <c r="F159" s="573" t="s">
        <v>806</v>
      </c>
      <c r="G159" s="574"/>
      <c r="H159" s="270"/>
      <c r="I159" s="270">
        <v>250</v>
      </c>
      <c r="J159" s="270"/>
      <c r="K159" s="612"/>
    </row>
    <row r="160" spans="2:11" hidden="1" outlineLevel="2" x14ac:dyDescent="0.25">
      <c r="B160" s="572">
        <v>2210</v>
      </c>
      <c r="C160" s="277" t="s">
        <v>67</v>
      </c>
      <c r="D160" s="272">
        <v>1</v>
      </c>
      <c r="E160" s="272">
        <v>0</v>
      </c>
      <c r="F160" s="576" t="s">
        <v>304</v>
      </c>
      <c r="G160" s="592" t="s">
        <v>305</v>
      </c>
      <c r="H160" s="270">
        <f>I160+J160</f>
        <v>250</v>
      </c>
      <c r="I160" s="270">
        <v>250</v>
      </c>
      <c r="J160" s="270">
        <f>J162</f>
        <v>0</v>
      </c>
      <c r="K160" s="612"/>
    </row>
    <row r="161" spans="2:11" s="162" customFormat="1" ht="10.5" hidden="1" customHeight="1" outlineLevel="2" thickBot="1" x14ac:dyDescent="0.3">
      <c r="B161" s="572"/>
      <c r="C161" s="277"/>
      <c r="D161" s="273"/>
      <c r="E161" s="273"/>
      <c r="F161" s="573" t="s">
        <v>807</v>
      </c>
      <c r="G161" s="577"/>
      <c r="H161" s="270"/>
      <c r="I161" s="270">
        <v>250</v>
      </c>
      <c r="J161" s="270"/>
      <c r="K161" s="612"/>
    </row>
    <row r="162" spans="2:11" hidden="1" outlineLevel="2" x14ac:dyDescent="0.25">
      <c r="B162" s="572">
        <v>2211</v>
      </c>
      <c r="C162" s="265" t="s">
        <v>67</v>
      </c>
      <c r="D162" s="272">
        <v>1</v>
      </c>
      <c r="E162" s="272">
        <v>1</v>
      </c>
      <c r="F162" s="573" t="s">
        <v>306</v>
      </c>
      <c r="G162" s="587" t="s">
        <v>307</v>
      </c>
      <c r="H162" s="270">
        <f>I162+J162</f>
        <v>250</v>
      </c>
      <c r="I162" s="270">
        <v>250</v>
      </c>
      <c r="J162" s="270">
        <f>J164+J165</f>
        <v>0</v>
      </c>
      <c r="K162" s="612"/>
    </row>
    <row r="163" spans="2:11" ht="36" hidden="1" outlineLevel="2" x14ac:dyDescent="0.25">
      <c r="B163" s="572"/>
      <c r="C163" s="265"/>
      <c r="D163" s="272"/>
      <c r="E163" s="272"/>
      <c r="F163" s="573" t="s">
        <v>12</v>
      </c>
      <c r="G163" s="578"/>
      <c r="H163" s="270"/>
      <c r="I163" s="270">
        <v>250</v>
      </c>
      <c r="J163" s="270"/>
      <c r="K163" s="612"/>
    </row>
    <row r="164" spans="2:11" hidden="1" outlineLevel="2" x14ac:dyDescent="0.25">
      <c r="B164" s="572"/>
      <c r="C164" s="265"/>
      <c r="D164" s="272"/>
      <c r="E164" s="272"/>
      <c r="F164" s="573" t="s">
        <v>13</v>
      </c>
      <c r="G164" s="578"/>
      <c r="H164" s="270">
        <f>I164+J164</f>
        <v>250</v>
      </c>
      <c r="I164" s="270">
        <v>250</v>
      </c>
      <c r="J164" s="270"/>
      <c r="K164" s="612"/>
    </row>
    <row r="165" spans="2:11" hidden="1" outlineLevel="2" x14ac:dyDescent="0.25">
      <c r="B165" s="572"/>
      <c r="C165" s="265"/>
      <c r="D165" s="272"/>
      <c r="E165" s="272"/>
      <c r="F165" s="573" t="s">
        <v>13</v>
      </c>
      <c r="G165" s="578"/>
      <c r="H165" s="270">
        <f>I165+J165</f>
        <v>250</v>
      </c>
      <c r="I165" s="270">
        <v>250</v>
      </c>
      <c r="J165" s="270"/>
      <c r="K165" s="612"/>
    </row>
    <row r="166" spans="2:11" hidden="1" outlineLevel="2" x14ac:dyDescent="0.25">
      <c r="B166" s="572">
        <v>2220</v>
      </c>
      <c r="C166" s="277" t="s">
        <v>67</v>
      </c>
      <c r="D166" s="273">
        <v>2</v>
      </c>
      <c r="E166" s="273">
        <v>0</v>
      </c>
      <c r="F166" s="576" t="s">
        <v>308</v>
      </c>
      <c r="G166" s="592" t="s">
        <v>309</v>
      </c>
      <c r="H166" s="270">
        <f>I166+J166</f>
        <v>250</v>
      </c>
      <c r="I166" s="270">
        <v>250</v>
      </c>
      <c r="J166" s="270">
        <f>J168</f>
        <v>0</v>
      </c>
      <c r="K166" s="612"/>
    </row>
    <row r="167" spans="2:11" s="162" customFormat="1" ht="10.5" hidden="1" customHeight="1" outlineLevel="2" thickBot="1" x14ac:dyDescent="0.3">
      <c r="B167" s="572"/>
      <c r="C167" s="277"/>
      <c r="D167" s="273"/>
      <c r="E167" s="273"/>
      <c r="F167" s="573" t="s">
        <v>807</v>
      </c>
      <c r="G167" s="577"/>
      <c r="H167" s="270"/>
      <c r="I167" s="270">
        <v>250</v>
      </c>
      <c r="J167" s="270"/>
      <c r="K167" s="612"/>
    </row>
    <row r="168" spans="2:11" hidden="1" outlineLevel="2" x14ac:dyDescent="0.25">
      <c r="B168" s="572">
        <v>2221</v>
      </c>
      <c r="C168" s="265" t="s">
        <v>67</v>
      </c>
      <c r="D168" s="272">
        <v>2</v>
      </c>
      <c r="E168" s="272">
        <v>1</v>
      </c>
      <c r="F168" s="573" t="s">
        <v>310</v>
      </c>
      <c r="G168" s="587" t="s">
        <v>311</v>
      </c>
      <c r="H168" s="270">
        <f>I168+J168</f>
        <v>250</v>
      </c>
      <c r="I168" s="270">
        <v>250</v>
      </c>
      <c r="J168" s="270">
        <f>J170+J171</f>
        <v>0</v>
      </c>
      <c r="K168" s="612"/>
    </row>
    <row r="169" spans="2:11" ht="36" hidden="1" outlineLevel="2" x14ac:dyDescent="0.25">
      <c r="B169" s="572"/>
      <c r="C169" s="265"/>
      <c r="D169" s="272"/>
      <c r="E169" s="272"/>
      <c r="F169" s="573" t="s">
        <v>12</v>
      </c>
      <c r="G169" s="578"/>
      <c r="H169" s="270"/>
      <c r="I169" s="270">
        <v>250</v>
      </c>
      <c r="J169" s="270"/>
      <c r="K169" s="612"/>
    </row>
    <row r="170" spans="2:11" hidden="1" outlineLevel="2" x14ac:dyDescent="0.25">
      <c r="B170" s="572"/>
      <c r="C170" s="265"/>
      <c r="D170" s="272"/>
      <c r="E170" s="272"/>
      <c r="F170" s="573" t="s">
        <v>13</v>
      </c>
      <c r="G170" s="578"/>
      <c r="H170" s="270">
        <f>I170+J170</f>
        <v>250</v>
      </c>
      <c r="I170" s="270">
        <v>250</v>
      </c>
      <c r="J170" s="270"/>
      <c r="K170" s="612"/>
    </row>
    <row r="171" spans="2:11" hidden="1" outlineLevel="2" x14ac:dyDescent="0.25">
      <c r="B171" s="572"/>
      <c r="C171" s="265"/>
      <c r="D171" s="272"/>
      <c r="E171" s="272"/>
      <c r="F171" s="573" t="s">
        <v>13</v>
      </c>
      <c r="G171" s="578"/>
      <c r="H171" s="270">
        <f>I171+J171</f>
        <v>250</v>
      </c>
      <c r="I171" s="270">
        <v>250</v>
      </c>
      <c r="J171" s="270"/>
      <c r="K171" s="612"/>
    </row>
    <row r="172" spans="2:11" hidden="1" outlineLevel="2" x14ac:dyDescent="0.25">
      <c r="B172" s="572">
        <v>2230</v>
      </c>
      <c r="C172" s="277" t="s">
        <v>67</v>
      </c>
      <c r="D172" s="272">
        <v>3</v>
      </c>
      <c r="E172" s="272">
        <v>0</v>
      </c>
      <c r="F172" s="576" t="s">
        <v>312</v>
      </c>
      <c r="G172" s="592" t="s">
        <v>313</v>
      </c>
      <c r="H172" s="270">
        <f>I172+J172</f>
        <v>250</v>
      </c>
      <c r="I172" s="270">
        <v>250</v>
      </c>
      <c r="J172" s="270">
        <f>J174</f>
        <v>0</v>
      </c>
      <c r="K172" s="612"/>
    </row>
    <row r="173" spans="2:11" s="162" customFormat="1" ht="10.5" hidden="1" customHeight="1" outlineLevel="2" thickBot="1" x14ac:dyDescent="0.3">
      <c r="B173" s="572"/>
      <c r="C173" s="277"/>
      <c r="D173" s="273"/>
      <c r="E173" s="273"/>
      <c r="F173" s="573" t="s">
        <v>807</v>
      </c>
      <c r="G173" s="577"/>
      <c r="H173" s="270"/>
      <c r="I173" s="270">
        <v>250</v>
      </c>
      <c r="J173" s="270"/>
      <c r="K173" s="612"/>
    </row>
    <row r="174" spans="2:11" hidden="1" outlineLevel="2" x14ac:dyDescent="0.25">
      <c r="B174" s="572">
        <v>2231</v>
      </c>
      <c r="C174" s="265" t="s">
        <v>67</v>
      </c>
      <c r="D174" s="272">
        <v>3</v>
      </c>
      <c r="E174" s="272">
        <v>1</v>
      </c>
      <c r="F174" s="573" t="s">
        <v>314</v>
      </c>
      <c r="G174" s="587" t="s">
        <v>315</v>
      </c>
      <c r="H174" s="270">
        <f>I174+J174</f>
        <v>250</v>
      </c>
      <c r="I174" s="270">
        <v>250</v>
      </c>
      <c r="J174" s="270">
        <f>J176+J177</f>
        <v>0</v>
      </c>
      <c r="K174" s="612"/>
    </row>
    <row r="175" spans="2:11" ht="36" hidden="1" outlineLevel="2" x14ac:dyDescent="0.25">
      <c r="B175" s="572"/>
      <c r="C175" s="265"/>
      <c r="D175" s="272"/>
      <c r="E175" s="272"/>
      <c r="F175" s="573" t="s">
        <v>12</v>
      </c>
      <c r="G175" s="578"/>
      <c r="H175" s="270"/>
      <c r="I175" s="270">
        <v>250</v>
      </c>
      <c r="J175" s="270"/>
      <c r="K175" s="612"/>
    </row>
    <row r="176" spans="2:11" hidden="1" outlineLevel="2" x14ac:dyDescent="0.25">
      <c r="B176" s="572"/>
      <c r="C176" s="265"/>
      <c r="D176" s="272"/>
      <c r="E176" s="272"/>
      <c r="F176" s="573" t="s">
        <v>13</v>
      </c>
      <c r="G176" s="578"/>
      <c r="H176" s="270">
        <f>I176+J176</f>
        <v>250</v>
      </c>
      <c r="I176" s="270">
        <v>250</v>
      </c>
      <c r="J176" s="270"/>
      <c r="K176" s="612"/>
    </row>
    <row r="177" spans="2:11" hidden="1" outlineLevel="2" x14ac:dyDescent="0.25">
      <c r="B177" s="572"/>
      <c r="C177" s="265"/>
      <c r="D177" s="272"/>
      <c r="E177" s="272"/>
      <c r="F177" s="573" t="s">
        <v>13</v>
      </c>
      <c r="G177" s="578"/>
      <c r="H177" s="270">
        <f>I177+J177</f>
        <v>250</v>
      </c>
      <c r="I177" s="270">
        <v>250</v>
      </c>
      <c r="J177" s="270"/>
      <c r="K177" s="612"/>
    </row>
    <row r="178" spans="2:11" ht="24" hidden="1" outlineLevel="2" x14ac:dyDescent="0.25">
      <c r="B178" s="572">
        <v>2240</v>
      </c>
      <c r="C178" s="277" t="s">
        <v>67</v>
      </c>
      <c r="D178" s="273">
        <v>4</v>
      </c>
      <c r="E178" s="273">
        <v>0</v>
      </c>
      <c r="F178" s="576" t="s">
        <v>316</v>
      </c>
      <c r="G178" s="577" t="s">
        <v>317</v>
      </c>
      <c r="H178" s="270">
        <f>I178+J178</f>
        <v>250</v>
      </c>
      <c r="I178" s="270">
        <v>250</v>
      </c>
      <c r="J178" s="270">
        <f>J180</f>
        <v>0</v>
      </c>
      <c r="K178" s="612"/>
    </row>
    <row r="179" spans="2:11" s="162" customFormat="1" ht="10.5" hidden="1" customHeight="1" outlineLevel="2" thickBot="1" x14ac:dyDescent="0.3">
      <c r="B179" s="572"/>
      <c r="C179" s="277"/>
      <c r="D179" s="273"/>
      <c r="E179" s="273"/>
      <c r="F179" s="573" t="s">
        <v>807</v>
      </c>
      <c r="G179" s="577"/>
      <c r="H179" s="270"/>
      <c r="I179" s="270">
        <v>250</v>
      </c>
      <c r="J179" s="270"/>
      <c r="K179" s="612"/>
    </row>
    <row r="180" spans="2:11" ht="24" hidden="1" outlineLevel="2" x14ac:dyDescent="0.25">
      <c r="B180" s="572">
        <v>2241</v>
      </c>
      <c r="C180" s="265" t="s">
        <v>67</v>
      </c>
      <c r="D180" s="272">
        <v>4</v>
      </c>
      <c r="E180" s="272">
        <v>1</v>
      </c>
      <c r="F180" s="573" t="s">
        <v>316</v>
      </c>
      <c r="G180" s="587" t="s">
        <v>317</v>
      </c>
      <c r="H180" s="270">
        <f>I180+J180</f>
        <v>250</v>
      </c>
      <c r="I180" s="270">
        <v>250</v>
      </c>
      <c r="J180" s="270">
        <f>J182</f>
        <v>0</v>
      </c>
      <c r="K180" s="612"/>
    </row>
    <row r="181" spans="2:11" s="162" customFormat="1" ht="10.5" hidden="1" customHeight="1" outlineLevel="2" thickBot="1" x14ac:dyDescent="0.3">
      <c r="B181" s="572"/>
      <c r="C181" s="277"/>
      <c r="D181" s="273"/>
      <c r="E181" s="273"/>
      <c r="F181" s="573" t="s">
        <v>807</v>
      </c>
      <c r="G181" s="577"/>
      <c r="H181" s="270"/>
      <c r="I181" s="270">
        <v>250</v>
      </c>
      <c r="J181" s="270"/>
      <c r="K181" s="612"/>
    </row>
    <row r="182" spans="2:11" ht="24" hidden="1" outlineLevel="2" x14ac:dyDescent="0.25">
      <c r="B182" s="572">
        <v>2250</v>
      </c>
      <c r="C182" s="277" t="s">
        <v>67</v>
      </c>
      <c r="D182" s="273">
        <v>5</v>
      </c>
      <c r="E182" s="273">
        <v>0</v>
      </c>
      <c r="F182" s="576" t="s">
        <v>318</v>
      </c>
      <c r="G182" s="577" t="s">
        <v>319</v>
      </c>
      <c r="H182" s="270">
        <f>I182+J182</f>
        <v>250</v>
      </c>
      <c r="I182" s="270">
        <v>250</v>
      </c>
      <c r="J182" s="270">
        <f>J184</f>
        <v>0</v>
      </c>
      <c r="K182" s="612"/>
    </row>
    <row r="183" spans="2:11" s="162" customFormat="1" ht="10.5" hidden="1" customHeight="1" outlineLevel="2" thickBot="1" x14ac:dyDescent="0.3">
      <c r="B183" s="572"/>
      <c r="C183" s="277"/>
      <c r="D183" s="273"/>
      <c r="E183" s="273"/>
      <c r="F183" s="573" t="s">
        <v>807</v>
      </c>
      <c r="G183" s="577"/>
      <c r="H183" s="270"/>
      <c r="I183" s="270">
        <v>250</v>
      </c>
      <c r="J183" s="270"/>
      <c r="K183" s="612"/>
    </row>
    <row r="184" spans="2:11" ht="0.75" hidden="1" customHeight="1" outlineLevel="2" thickBot="1" x14ac:dyDescent="0.3">
      <c r="B184" s="572">
        <v>2251</v>
      </c>
      <c r="C184" s="265" t="s">
        <v>67</v>
      </c>
      <c r="D184" s="272">
        <v>5</v>
      </c>
      <c r="E184" s="272">
        <v>1</v>
      </c>
      <c r="F184" s="573" t="s">
        <v>318</v>
      </c>
      <c r="G184" s="587" t="s">
        <v>320</v>
      </c>
      <c r="H184" s="270">
        <f>I184+J184</f>
        <v>0</v>
      </c>
      <c r="I184" s="270"/>
      <c r="J184" s="270">
        <f>J186+J187</f>
        <v>0</v>
      </c>
      <c r="K184" s="612"/>
    </row>
    <row r="185" spans="2:11" ht="11.25" hidden="1" customHeight="1" outlineLevel="2" thickBot="1" x14ac:dyDescent="0.3">
      <c r="B185" s="572"/>
      <c r="C185" s="265"/>
      <c r="D185" s="272"/>
      <c r="E185" s="272"/>
      <c r="F185" s="573" t="s">
        <v>12</v>
      </c>
      <c r="G185" s="578"/>
      <c r="H185" s="270"/>
      <c r="I185" s="270"/>
      <c r="J185" s="270"/>
      <c r="K185" s="612"/>
    </row>
    <row r="186" spans="2:11" ht="19.5" hidden="1" customHeight="1" outlineLevel="2" thickBot="1" x14ac:dyDescent="0.3">
      <c r="B186" s="572"/>
      <c r="C186" s="265"/>
      <c r="D186" s="272"/>
      <c r="E186" s="272"/>
      <c r="F186" s="573" t="s">
        <v>13</v>
      </c>
      <c r="G186" s="578"/>
      <c r="H186" s="270">
        <f>I186+J186</f>
        <v>0</v>
      </c>
      <c r="I186" s="270"/>
      <c r="J186" s="270"/>
      <c r="K186" s="612"/>
    </row>
    <row r="187" spans="2:11" ht="25.5" hidden="1" customHeight="1" outlineLevel="2" thickBot="1" x14ac:dyDescent="0.3">
      <c r="B187" s="572"/>
      <c r="C187" s="265"/>
      <c r="D187" s="272"/>
      <c r="E187" s="272"/>
      <c r="F187" s="573"/>
      <c r="G187" s="578"/>
      <c r="H187" s="270"/>
      <c r="I187" s="270"/>
      <c r="J187" s="270"/>
      <c r="K187" s="612"/>
    </row>
    <row r="188" spans="2:11" ht="21.75" hidden="1" customHeight="1" outlineLevel="2" thickBot="1" x14ac:dyDescent="0.3">
      <c r="B188" s="572"/>
      <c r="C188" s="265" t="s">
        <v>67</v>
      </c>
      <c r="D188" s="272">
        <v>2</v>
      </c>
      <c r="E188" s="272">
        <v>1</v>
      </c>
      <c r="F188" s="573" t="s">
        <v>1051</v>
      </c>
      <c r="G188" s="578"/>
      <c r="H188" s="270">
        <f>SUM(I188+J188)</f>
        <v>2000</v>
      </c>
      <c r="I188" s="270">
        <f>I189+I190+I191</f>
        <v>2000</v>
      </c>
      <c r="J188" s="270"/>
      <c r="K188" s="612"/>
    </row>
    <row r="189" spans="2:11" ht="18" hidden="1" customHeight="1" outlineLevel="2" thickBot="1" x14ac:dyDescent="0.3">
      <c r="B189" s="572"/>
      <c r="C189" s="265"/>
      <c r="D189" s="272"/>
      <c r="E189" s="272"/>
      <c r="F189" s="593">
        <v>4239</v>
      </c>
      <c r="G189" s="578"/>
      <c r="H189" s="270">
        <f t="shared" ref="H189:H191" si="6">SUM(I189+J189)</f>
        <v>0</v>
      </c>
      <c r="I189" s="270"/>
      <c r="J189" s="270"/>
      <c r="K189" s="612"/>
    </row>
    <row r="190" spans="2:11" ht="19.5" hidden="1" customHeight="1" outlineLevel="2" thickBot="1" x14ac:dyDescent="0.3">
      <c r="B190" s="572"/>
      <c r="C190" s="265"/>
      <c r="D190" s="272"/>
      <c r="E190" s="272"/>
      <c r="F190" s="593">
        <v>4267</v>
      </c>
      <c r="G190" s="578"/>
      <c r="H190" s="270">
        <f t="shared" si="6"/>
        <v>1000</v>
      </c>
      <c r="I190" s="270">
        <v>1000</v>
      </c>
      <c r="J190" s="270"/>
      <c r="K190" s="612"/>
    </row>
    <row r="191" spans="2:11" ht="18" hidden="1" customHeight="1" outlineLevel="2" thickBot="1" x14ac:dyDescent="0.3">
      <c r="B191" s="572"/>
      <c r="C191" s="265"/>
      <c r="D191" s="272"/>
      <c r="E191" s="272"/>
      <c r="F191" s="593">
        <v>4269</v>
      </c>
      <c r="G191" s="578"/>
      <c r="H191" s="270">
        <f t="shared" si="6"/>
        <v>1000</v>
      </c>
      <c r="I191" s="270">
        <v>1000</v>
      </c>
      <c r="J191" s="270"/>
      <c r="K191" s="612"/>
    </row>
    <row r="192" spans="2:11" s="275" customFormat="1" ht="60.75" customHeight="1" collapsed="1" x14ac:dyDescent="0.2">
      <c r="B192" s="272">
        <v>2300</v>
      </c>
      <c r="C192" s="277" t="s">
        <v>68</v>
      </c>
      <c r="D192" s="273">
        <v>0</v>
      </c>
      <c r="E192" s="273">
        <v>0</v>
      </c>
      <c r="F192" s="594" t="s">
        <v>868</v>
      </c>
      <c r="G192" s="590" t="s">
        <v>321</v>
      </c>
      <c r="H192" s="579">
        <f>I192+J192</f>
        <v>0</v>
      </c>
      <c r="I192" s="579">
        <f>I194+I208+I214+I224+I230+I236+I242</f>
        <v>0</v>
      </c>
      <c r="J192" s="579">
        <f>J194+J208+J214+J224+J230+J236+J242</f>
        <v>0</v>
      </c>
      <c r="K192" s="614"/>
    </row>
    <row r="193" spans="2:11" ht="11.25" hidden="1" customHeight="1" outlineLevel="1" thickBot="1" x14ac:dyDescent="0.3">
      <c r="B193" s="572"/>
      <c r="C193" s="277"/>
      <c r="D193" s="273"/>
      <c r="E193" s="273"/>
      <c r="F193" s="573" t="s">
        <v>806</v>
      </c>
      <c r="G193" s="574"/>
      <c r="H193" s="270"/>
      <c r="I193" s="270"/>
      <c r="J193" s="270"/>
      <c r="K193" s="612"/>
    </row>
    <row r="194" spans="2:11" hidden="1" outlineLevel="2" x14ac:dyDescent="0.25">
      <c r="B194" s="572">
        <v>2310</v>
      </c>
      <c r="C194" s="277" t="s">
        <v>68</v>
      </c>
      <c r="D194" s="273">
        <v>1</v>
      </c>
      <c r="E194" s="273">
        <v>0</v>
      </c>
      <c r="F194" s="576" t="s">
        <v>726</v>
      </c>
      <c r="G194" s="577" t="s">
        <v>323</v>
      </c>
      <c r="H194" s="270">
        <f>I194+J194</f>
        <v>0</v>
      </c>
      <c r="I194" s="270">
        <f>I196+I200+I204</f>
        <v>0</v>
      </c>
      <c r="J194" s="270">
        <f>J196+J200+J204</f>
        <v>0</v>
      </c>
      <c r="K194" s="612"/>
    </row>
    <row r="195" spans="2:11" s="162" customFormat="1" ht="10.5" hidden="1" customHeight="1" outlineLevel="2" thickBot="1" x14ac:dyDescent="0.3">
      <c r="B195" s="572"/>
      <c r="C195" s="277"/>
      <c r="D195" s="273"/>
      <c r="E195" s="273"/>
      <c r="F195" s="573" t="s">
        <v>807</v>
      </c>
      <c r="G195" s="577"/>
      <c r="H195" s="270"/>
      <c r="I195" s="270"/>
      <c r="J195" s="270"/>
      <c r="K195" s="612"/>
    </row>
    <row r="196" spans="2:11" hidden="1" outlineLevel="2" x14ac:dyDescent="0.25">
      <c r="B196" s="572">
        <v>2311</v>
      </c>
      <c r="C196" s="265" t="s">
        <v>68</v>
      </c>
      <c r="D196" s="272">
        <v>1</v>
      </c>
      <c r="E196" s="272">
        <v>1</v>
      </c>
      <c r="F196" s="573" t="s">
        <v>322</v>
      </c>
      <c r="G196" s="587" t="s">
        <v>324</v>
      </c>
      <c r="H196" s="270">
        <f>I196+J196</f>
        <v>0</v>
      </c>
      <c r="I196" s="270">
        <f>I198+I199</f>
        <v>0</v>
      </c>
      <c r="J196" s="270">
        <f>J198+J199</f>
        <v>0</v>
      </c>
      <c r="K196" s="612"/>
    </row>
    <row r="197" spans="2:11" ht="36" hidden="1" outlineLevel="2" x14ac:dyDescent="0.25">
      <c r="B197" s="572"/>
      <c r="C197" s="265"/>
      <c r="D197" s="272"/>
      <c r="E197" s="272"/>
      <c r="F197" s="573" t="s">
        <v>12</v>
      </c>
      <c r="G197" s="578"/>
      <c r="H197" s="270"/>
      <c r="I197" s="270"/>
      <c r="J197" s="270"/>
      <c r="K197" s="612"/>
    </row>
    <row r="198" spans="2:11" hidden="1" outlineLevel="2" x14ac:dyDescent="0.25">
      <c r="B198" s="572"/>
      <c r="C198" s="265"/>
      <c r="D198" s="272"/>
      <c r="E198" s="272"/>
      <c r="F198" s="573" t="s">
        <v>13</v>
      </c>
      <c r="G198" s="578"/>
      <c r="H198" s="270">
        <f>I198+J198</f>
        <v>0</v>
      </c>
      <c r="I198" s="270"/>
      <c r="J198" s="270"/>
      <c r="K198" s="612"/>
    </row>
    <row r="199" spans="2:11" hidden="1" outlineLevel="2" x14ac:dyDescent="0.25">
      <c r="B199" s="572"/>
      <c r="C199" s="265"/>
      <c r="D199" s="272"/>
      <c r="E199" s="272"/>
      <c r="F199" s="573" t="s">
        <v>13</v>
      </c>
      <c r="G199" s="578"/>
      <c r="H199" s="270">
        <f>I199+J199</f>
        <v>0</v>
      </c>
      <c r="I199" s="270"/>
      <c r="J199" s="270"/>
      <c r="K199" s="612"/>
    </row>
    <row r="200" spans="2:11" hidden="1" outlineLevel="2" x14ac:dyDescent="0.25">
      <c r="B200" s="572">
        <v>2312</v>
      </c>
      <c r="C200" s="265" t="s">
        <v>68</v>
      </c>
      <c r="D200" s="272">
        <v>1</v>
      </c>
      <c r="E200" s="272">
        <v>2</v>
      </c>
      <c r="F200" s="573" t="s">
        <v>727</v>
      </c>
      <c r="G200" s="587"/>
      <c r="H200" s="270">
        <f>I200+J200</f>
        <v>0</v>
      </c>
      <c r="I200" s="270">
        <f>I202+I203</f>
        <v>0</v>
      </c>
      <c r="J200" s="270">
        <f>J202+J203</f>
        <v>0</v>
      </c>
      <c r="K200" s="612"/>
    </row>
    <row r="201" spans="2:11" ht="36" hidden="1" outlineLevel="2" x14ac:dyDescent="0.25">
      <c r="B201" s="572"/>
      <c r="C201" s="265"/>
      <c r="D201" s="272"/>
      <c r="E201" s="272"/>
      <c r="F201" s="573" t="s">
        <v>12</v>
      </c>
      <c r="G201" s="578"/>
      <c r="H201" s="270"/>
      <c r="I201" s="270"/>
      <c r="J201" s="270"/>
      <c r="K201" s="612"/>
    </row>
    <row r="202" spans="2:11" hidden="1" outlineLevel="2" x14ac:dyDescent="0.25">
      <c r="B202" s="572"/>
      <c r="C202" s="265"/>
      <c r="D202" s="272"/>
      <c r="E202" s="272"/>
      <c r="F202" s="573" t="s">
        <v>13</v>
      </c>
      <c r="G202" s="578"/>
      <c r="H202" s="270">
        <f>I202+J202</f>
        <v>0</v>
      </c>
      <c r="I202" s="270"/>
      <c r="J202" s="270"/>
      <c r="K202" s="612"/>
    </row>
    <row r="203" spans="2:11" hidden="1" outlineLevel="2" x14ac:dyDescent="0.25">
      <c r="B203" s="572"/>
      <c r="C203" s="265"/>
      <c r="D203" s="272"/>
      <c r="E203" s="272"/>
      <c r="F203" s="573" t="s">
        <v>13</v>
      </c>
      <c r="G203" s="578"/>
      <c r="H203" s="270">
        <f>I203+J203</f>
        <v>0</v>
      </c>
      <c r="I203" s="270"/>
      <c r="J203" s="270"/>
      <c r="K203" s="612"/>
    </row>
    <row r="204" spans="2:11" hidden="1" outlineLevel="2" x14ac:dyDescent="0.25">
      <c r="B204" s="572">
        <v>2313</v>
      </c>
      <c r="C204" s="265" t="s">
        <v>68</v>
      </c>
      <c r="D204" s="272">
        <v>1</v>
      </c>
      <c r="E204" s="272">
        <v>3</v>
      </c>
      <c r="F204" s="573" t="s">
        <v>728</v>
      </c>
      <c r="G204" s="587"/>
      <c r="H204" s="270">
        <f>I204+J204</f>
        <v>0</v>
      </c>
      <c r="I204" s="270">
        <f>I206+I207</f>
        <v>0</v>
      </c>
      <c r="J204" s="270">
        <f>J206+J207</f>
        <v>0</v>
      </c>
      <c r="K204" s="612"/>
    </row>
    <row r="205" spans="2:11" ht="36" hidden="1" outlineLevel="2" x14ac:dyDescent="0.25">
      <c r="B205" s="572"/>
      <c r="C205" s="265"/>
      <c r="D205" s="272"/>
      <c r="E205" s="272"/>
      <c r="F205" s="573" t="s">
        <v>12</v>
      </c>
      <c r="G205" s="578"/>
      <c r="H205" s="270"/>
      <c r="I205" s="270"/>
      <c r="J205" s="270"/>
      <c r="K205" s="612"/>
    </row>
    <row r="206" spans="2:11" hidden="1" outlineLevel="2" x14ac:dyDescent="0.25">
      <c r="B206" s="572"/>
      <c r="C206" s="265"/>
      <c r="D206" s="272"/>
      <c r="E206" s="272"/>
      <c r="F206" s="573" t="s">
        <v>13</v>
      </c>
      <c r="G206" s="578"/>
      <c r="H206" s="270">
        <f>I206+J206</f>
        <v>0</v>
      </c>
      <c r="I206" s="270"/>
      <c r="J206" s="270"/>
      <c r="K206" s="612"/>
    </row>
    <row r="207" spans="2:11" hidden="1" outlineLevel="2" x14ac:dyDescent="0.25">
      <c r="B207" s="572"/>
      <c r="C207" s="265"/>
      <c r="D207" s="272"/>
      <c r="E207" s="272"/>
      <c r="F207" s="573" t="s">
        <v>13</v>
      </c>
      <c r="G207" s="578"/>
      <c r="H207" s="270">
        <f>I207+J207</f>
        <v>0</v>
      </c>
      <c r="I207" s="270"/>
      <c r="J207" s="270"/>
      <c r="K207" s="612"/>
    </row>
    <row r="208" spans="2:11" hidden="1" outlineLevel="2" x14ac:dyDescent="0.25">
      <c r="B208" s="572">
        <v>2320</v>
      </c>
      <c r="C208" s="277" t="s">
        <v>68</v>
      </c>
      <c r="D208" s="273">
        <v>2</v>
      </c>
      <c r="E208" s="273">
        <v>0</v>
      </c>
      <c r="F208" s="576" t="s">
        <v>729</v>
      </c>
      <c r="G208" s="577" t="s">
        <v>325</v>
      </c>
      <c r="H208" s="270">
        <f>I208+J208</f>
        <v>0</v>
      </c>
      <c r="I208" s="270">
        <f>I210</f>
        <v>0</v>
      </c>
      <c r="J208" s="270">
        <f>J210</f>
        <v>0</v>
      </c>
      <c r="K208" s="612"/>
    </row>
    <row r="209" spans="2:11" s="162" customFormat="1" ht="10.5" hidden="1" customHeight="1" outlineLevel="2" thickBot="1" x14ac:dyDescent="0.3">
      <c r="B209" s="572"/>
      <c r="C209" s="277"/>
      <c r="D209" s="273"/>
      <c r="E209" s="273"/>
      <c r="F209" s="573" t="s">
        <v>807</v>
      </c>
      <c r="G209" s="577"/>
      <c r="H209" s="270"/>
      <c r="I209" s="270"/>
      <c r="J209" s="270"/>
      <c r="K209" s="612"/>
    </row>
    <row r="210" spans="2:11" hidden="1" outlineLevel="2" x14ac:dyDescent="0.25">
      <c r="B210" s="572">
        <v>2321</v>
      </c>
      <c r="C210" s="265" t="s">
        <v>68</v>
      </c>
      <c r="D210" s="272">
        <v>2</v>
      </c>
      <c r="E210" s="272">
        <v>1</v>
      </c>
      <c r="F210" s="573" t="s">
        <v>730</v>
      </c>
      <c r="G210" s="587" t="s">
        <v>326</v>
      </c>
      <c r="H210" s="270">
        <f>I210+J210</f>
        <v>0</v>
      </c>
      <c r="I210" s="270">
        <f>I212+I213</f>
        <v>0</v>
      </c>
      <c r="J210" s="270">
        <f>J212+J213</f>
        <v>0</v>
      </c>
      <c r="K210" s="612"/>
    </row>
    <row r="211" spans="2:11" ht="36" hidden="1" outlineLevel="2" x14ac:dyDescent="0.25">
      <c r="B211" s="572"/>
      <c r="C211" s="265"/>
      <c r="D211" s="272"/>
      <c r="E211" s="272"/>
      <c r="F211" s="573" t="s">
        <v>12</v>
      </c>
      <c r="G211" s="578"/>
      <c r="H211" s="270"/>
      <c r="I211" s="270"/>
      <c r="J211" s="270"/>
      <c r="K211" s="612"/>
    </row>
    <row r="212" spans="2:11" hidden="1" outlineLevel="2" x14ac:dyDescent="0.25">
      <c r="B212" s="572"/>
      <c r="C212" s="265"/>
      <c r="D212" s="272"/>
      <c r="E212" s="272"/>
      <c r="F212" s="573" t="s">
        <v>13</v>
      </c>
      <c r="G212" s="578"/>
      <c r="H212" s="270">
        <f>I212+J212</f>
        <v>0</v>
      </c>
      <c r="I212" s="270"/>
      <c r="J212" s="270"/>
      <c r="K212" s="612"/>
    </row>
    <row r="213" spans="2:11" hidden="1" outlineLevel="2" x14ac:dyDescent="0.25">
      <c r="B213" s="572"/>
      <c r="C213" s="265"/>
      <c r="D213" s="272"/>
      <c r="E213" s="272"/>
      <c r="F213" s="573" t="s">
        <v>13</v>
      </c>
      <c r="G213" s="578"/>
      <c r="H213" s="270">
        <f>I213+J213</f>
        <v>0</v>
      </c>
      <c r="I213" s="270"/>
      <c r="J213" s="270"/>
      <c r="K213" s="612"/>
    </row>
    <row r="214" spans="2:11" ht="24" hidden="1" outlineLevel="2" x14ac:dyDescent="0.25">
      <c r="B214" s="572">
        <v>2330</v>
      </c>
      <c r="C214" s="277" t="s">
        <v>68</v>
      </c>
      <c r="D214" s="273">
        <v>3</v>
      </c>
      <c r="E214" s="273">
        <v>0</v>
      </c>
      <c r="F214" s="576" t="s">
        <v>731</v>
      </c>
      <c r="G214" s="577" t="s">
        <v>327</v>
      </c>
      <c r="H214" s="270">
        <f>I214+J214</f>
        <v>0</v>
      </c>
      <c r="I214" s="270">
        <f>I216+I220</f>
        <v>0</v>
      </c>
      <c r="J214" s="270">
        <f>J216+J220</f>
        <v>0</v>
      </c>
      <c r="K214" s="612"/>
    </row>
    <row r="215" spans="2:11" s="162" customFormat="1" ht="10.5" hidden="1" customHeight="1" outlineLevel="2" thickBot="1" x14ac:dyDescent="0.3">
      <c r="B215" s="572"/>
      <c r="C215" s="277"/>
      <c r="D215" s="273"/>
      <c r="E215" s="273"/>
      <c r="F215" s="573" t="s">
        <v>807</v>
      </c>
      <c r="G215" s="577"/>
      <c r="H215" s="270"/>
      <c r="I215" s="270"/>
      <c r="J215" s="270"/>
      <c r="K215" s="612"/>
    </row>
    <row r="216" spans="2:11" hidden="1" outlineLevel="2" x14ac:dyDescent="0.25">
      <c r="B216" s="572">
        <v>2331</v>
      </c>
      <c r="C216" s="265" t="s">
        <v>68</v>
      </c>
      <c r="D216" s="272">
        <v>3</v>
      </c>
      <c r="E216" s="272">
        <v>1</v>
      </c>
      <c r="F216" s="573" t="s">
        <v>328</v>
      </c>
      <c r="G216" s="595">
        <f>Sheet6!H750+Sheet6!H319+Sheet6!J69+Sheet6!J133+Sheet6!J442+Sheet6!J326+Sheet6!J728</f>
        <v>3989810</v>
      </c>
      <c r="H216" s="270">
        <f>I216+J216</f>
        <v>0</v>
      </c>
      <c r="I216" s="270">
        <f>I218+I219</f>
        <v>0</v>
      </c>
      <c r="J216" s="270">
        <f>J218+J219</f>
        <v>0</v>
      </c>
      <c r="K216" s="612"/>
    </row>
    <row r="217" spans="2:11" ht="36" hidden="1" outlineLevel="2" x14ac:dyDescent="0.25">
      <c r="B217" s="572"/>
      <c r="C217" s="265"/>
      <c r="D217" s="272"/>
      <c r="E217" s="272"/>
      <c r="F217" s="573" t="s">
        <v>12</v>
      </c>
      <c r="G217" s="578"/>
      <c r="H217" s="270"/>
      <c r="I217" s="270"/>
      <c r="J217" s="270"/>
      <c r="K217" s="612"/>
    </row>
    <row r="218" spans="2:11" hidden="1" outlineLevel="2" x14ac:dyDescent="0.25">
      <c r="B218" s="572"/>
      <c r="C218" s="265"/>
      <c r="D218" s="272"/>
      <c r="E218" s="272"/>
      <c r="F218" s="573" t="s">
        <v>13</v>
      </c>
      <c r="G218" s="578"/>
      <c r="H218" s="270">
        <f>I218+J218</f>
        <v>0</v>
      </c>
      <c r="I218" s="270"/>
      <c r="J218" s="270"/>
      <c r="K218" s="612"/>
    </row>
    <row r="219" spans="2:11" hidden="1" outlineLevel="2" x14ac:dyDescent="0.25">
      <c r="B219" s="572"/>
      <c r="C219" s="265"/>
      <c r="D219" s="272"/>
      <c r="E219" s="272"/>
      <c r="F219" s="573" t="s">
        <v>13</v>
      </c>
      <c r="G219" s="578"/>
      <c r="H219" s="270">
        <f>I219+J219</f>
        <v>0</v>
      </c>
      <c r="I219" s="270"/>
      <c r="J219" s="270"/>
      <c r="K219" s="612"/>
    </row>
    <row r="220" spans="2:11" hidden="1" outlineLevel="2" x14ac:dyDescent="0.25">
      <c r="B220" s="572">
        <v>2332</v>
      </c>
      <c r="C220" s="265" t="s">
        <v>68</v>
      </c>
      <c r="D220" s="272">
        <v>3</v>
      </c>
      <c r="E220" s="272">
        <v>2</v>
      </c>
      <c r="F220" s="573" t="s">
        <v>732</v>
      </c>
      <c r="G220" s="587"/>
      <c r="H220" s="270">
        <f>I220+J220</f>
        <v>0</v>
      </c>
      <c r="I220" s="270">
        <f>I222+I223</f>
        <v>0</v>
      </c>
      <c r="J220" s="270">
        <f>J222+J223</f>
        <v>0</v>
      </c>
      <c r="K220" s="612"/>
    </row>
    <row r="221" spans="2:11" ht="36" hidden="1" outlineLevel="2" x14ac:dyDescent="0.25">
      <c r="B221" s="572"/>
      <c r="C221" s="265"/>
      <c r="D221" s="272"/>
      <c r="E221" s="272"/>
      <c r="F221" s="573" t="s">
        <v>12</v>
      </c>
      <c r="G221" s="578"/>
      <c r="H221" s="270"/>
      <c r="I221" s="270"/>
      <c r="J221" s="270"/>
      <c r="K221" s="612"/>
    </row>
    <row r="222" spans="2:11" hidden="1" outlineLevel="2" x14ac:dyDescent="0.25">
      <c r="B222" s="572"/>
      <c r="C222" s="265"/>
      <c r="D222" s="272"/>
      <c r="E222" s="272"/>
      <c r="F222" s="573" t="s">
        <v>13</v>
      </c>
      <c r="G222" s="578"/>
      <c r="H222" s="270">
        <f>I222+J222</f>
        <v>0</v>
      </c>
      <c r="I222" s="270"/>
      <c r="J222" s="270"/>
      <c r="K222" s="612"/>
    </row>
    <row r="223" spans="2:11" hidden="1" outlineLevel="2" x14ac:dyDescent="0.25">
      <c r="B223" s="572"/>
      <c r="C223" s="265"/>
      <c r="D223" s="272"/>
      <c r="E223" s="272"/>
      <c r="F223" s="573" t="s">
        <v>13</v>
      </c>
      <c r="G223" s="578"/>
      <c r="H223" s="270">
        <f>I223+J223</f>
        <v>0</v>
      </c>
      <c r="I223" s="270"/>
      <c r="J223" s="270"/>
      <c r="K223" s="612"/>
    </row>
    <row r="224" spans="2:11" hidden="1" outlineLevel="2" x14ac:dyDescent="0.25">
      <c r="B224" s="572">
        <v>2340</v>
      </c>
      <c r="C224" s="277" t="s">
        <v>68</v>
      </c>
      <c r="D224" s="273">
        <v>4</v>
      </c>
      <c r="E224" s="273">
        <v>0</v>
      </c>
      <c r="F224" s="576" t="s">
        <v>733</v>
      </c>
      <c r="G224" s="587"/>
      <c r="H224" s="270">
        <f>I224+J224</f>
        <v>0</v>
      </c>
      <c r="I224" s="270">
        <f>I226</f>
        <v>0</v>
      </c>
      <c r="J224" s="270">
        <f>J226</f>
        <v>0</v>
      </c>
      <c r="K224" s="612"/>
    </row>
    <row r="225" spans="2:11" s="162" customFormat="1" ht="10.5" hidden="1" customHeight="1" outlineLevel="2" thickBot="1" x14ac:dyDescent="0.3">
      <c r="B225" s="572"/>
      <c r="C225" s="277"/>
      <c r="D225" s="273"/>
      <c r="E225" s="273"/>
      <c r="F225" s="573" t="s">
        <v>807</v>
      </c>
      <c r="G225" s="577"/>
      <c r="H225" s="270"/>
      <c r="I225" s="270"/>
      <c r="J225" s="270"/>
      <c r="K225" s="612"/>
    </row>
    <row r="226" spans="2:11" hidden="1" outlineLevel="2" x14ac:dyDescent="0.25">
      <c r="B226" s="572">
        <v>2341</v>
      </c>
      <c r="C226" s="265" t="s">
        <v>68</v>
      </c>
      <c r="D226" s="272">
        <v>4</v>
      </c>
      <c r="E226" s="272">
        <v>1</v>
      </c>
      <c r="F226" s="573" t="s">
        <v>733</v>
      </c>
      <c r="G226" s="587"/>
      <c r="H226" s="270">
        <f>I226+J226</f>
        <v>0</v>
      </c>
      <c r="I226" s="270">
        <f>I228+I229</f>
        <v>0</v>
      </c>
      <c r="J226" s="270">
        <f>J228+J229</f>
        <v>0</v>
      </c>
      <c r="K226" s="612"/>
    </row>
    <row r="227" spans="2:11" ht="36" hidden="1" outlineLevel="2" x14ac:dyDescent="0.25">
      <c r="B227" s="572"/>
      <c r="C227" s="265"/>
      <c r="D227" s="272"/>
      <c r="E227" s="272"/>
      <c r="F227" s="573" t="s">
        <v>12</v>
      </c>
      <c r="G227" s="578"/>
      <c r="H227" s="270"/>
      <c r="I227" s="270"/>
      <c r="J227" s="270"/>
      <c r="K227" s="612"/>
    </row>
    <row r="228" spans="2:11" hidden="1" outlineLevel="2" x14ac:dyDescent="0.25">
      <c r="B228" s="572"/>
      <c r="C228" s="265"/>
      <c r="D228" s="272"/>
      <c r="E228" s="272"/>
      <c r="F228" s="573" t="s">
        <v>13</v>
      </c>
      <c r="G228" s="578"/>
      <c r="H228" s="270">
        <f>I228+J228</f>
        <v>0</v>
      </c>
      <c r="I228" s="270"/>
      <c r="J228" s="270"/>
      <c r="K228" s="612"/>
    </row>
    <row r="229" spans="2:11" hidden="1" outlineLevel="2" x14ac:dyDescent="0.25">
      <c r="B229" s="572"/>
      <c r="C229" s="265"/>
      <c r="D229" s="272"/>
      <c r="E229" s="272"/>
      <c r="F229" s="573" t="s">
        <v>13</v>
      </c>
      <c r="G229" s="578"/>
      <c r="H229" s="270">
        <f>I229+J229</f>
        <v>0</v>
      </c>
      <c r="I229" s="270"/>
      <c r="J229" s="270"/>
      <c r="K229" s="612"/>
    </row>
    <row r="230" spans="2:11" hidden="1" outlineLevel="2" x14ac:dyDescent="0.25">
      <c r="B230" s="572">
        <v>2350</v>
      </c>
      <c r="C230" s="277" t="s">
        <v>68</v>
      </c>
      <c r="D230" s="273">
        <v>5</v>
      </c>
      <c r="E230" s="273">
        <v>0</v>
      </c>
      <c r="F230" s="576" t="s">
        <v>330</v>
      </c>
      <c r="G230" s="577" t="s">
        <v>331</v>
      </c>
      <c r="H230" s="270">
        <f>I230+J230</f>
        <v>0</v>
      </c>
      <c r="I230" s="270">
        <f>I232</f>
        <v>0</v>
      </c>
      <c r="J230" s="270">
        <f>J232</f>
        <v>0</v>
      </c>
      <c r="K230" s="612"/>
    </row>
    <row r="231" spans="2:11" s="162" customFormat="1" ht="10.5" hidden="1" customHeight="1" outlineLevel="2" thickBot="1" x14ac:dyDescent="0.3">
      <c r="B231" s="572"/>
      <c r="C231" s="277"/>
      <c r="D231" s="273"/>
      <c r="E231" s="273"/>
      <c r="F231" s="573" t="s">
        <v>807</v>
      </c>
      <c r="G231" s="577"/>
      <c r="H231" s="270"/>
      <c r="I231" s="270"/>
      <c r="J231" s="270"/>
      <c r="K231" s="612"/>
    </row>
    <row r="232" spans="2:11" hidden="1" outlineLevel="2" x14ac:dyDescent="0.25">
      <c r="B232" s="572">
        <v>2351</v>
      </c>
      <c r="C232" s="265" t="s">
        <v>68</v>
      </c>
      <c r="D232" s="272">
        <v>5</v>
      </c>
      <c r="E232" s="272">
        <v>1</v>
      </c>
      <c r="F232" s="573" t="s">
        <v>332</v>
      </c>
      <c r="G232" s="587" t="s">
        <v>331</v>
      </c>
      <c r="H232" s="270">
        <f>I232+J232</f>
        <v>0</v>
      </c>
      <c r="I232" s="270">
        <f>I234+I235</f>
        <v>0</v>
      </c>
      <c r="J232" s="270">
        <f>J234+J235</f>
        <v>0</v>
      </c>
      <c r="K232" s="612"/>
    </row>
    <row r="233" spans="2:11" ht="36" hidden="1" outlineLevel="2" x14ac:dyDescent="0.25">
      <c r="B233" s="572"/>
      <c r="C233" s="265"/>
      <c r="D233" s="272"/>
      <c r="E233" s="272"/>
      <c r="F233" s="573" t="s">
        <v>12</v>
      </c>
      <c r="G233" s="578"/>
      <c r="H233" s="270"/>
      <c r="I233" s="270"/>
      <c r="J233" s="270"/>
      <c r="K233" s="612"/>
    </row>
    <row r="234" spans="2:11" hidden="1" outlineLevel="2" x14ac:dyDescent="0.25">
      <c r="B234" s="572"/>
      <c r="C234" s="265"/>
      <c r="D234" s="272"/>
      <c r="E234" s="272"/>
      <c r="F234" s="573" t="s">
        <v>13</v>
      </c>
      <c r="G234" s="578"/>
      <c r="H234" s="270">
        <f>I234+J234</f>
        <v>0</v>
      </c>
      <c r="I234" s="270"/>
      <c r="J234" s="270"/>
      <c r="K234" s="612"/>
    </row>
    <row r="235" spans="2:11" hidden="1" outlineLevel="2" x14ac:dyDescent="0.25">
      <c r="B235" s="572"/>
      <c r="C235" s="265"/>
      <c r="D235" s="272"/>
      <c r="E235" s="272"/>
      <c r="F235" s="573" t="s">
        <v>13</v>
      </c>
      <c r="G235" s="578"/>
      <c r="H235" s="270">
        <f>I235+J235</f>
        <v>0</v>
      </c>
      <c r="I235" s="270"/>
      <c r="J235" s="270"/>
      <c r="K235" s="612"/>
    </row>
    <row r="236" spans="2:11" ht="36" hidden="1" outlineLevel="2" x14ac:dyDescent="0.25">
      <c r="B236" s="572">
        <v>2360</v>
      </c>
      <c r="C236" s="277" t="s">
        <v>68</v>
      </c>
      <c r="D236" s="273">
        <v>6</v>
      </c>
      <c r="E236" s="273">
        <v>0</v>
      </c>
      <c r="F236" s="576" t="s">
        <v>846</v>
      </c>
      <c r="G236" s="577" t="s">
        <v>333</v>
      </c>
      <c r="H236" s="270">
        <f>I236+J236</f>
        <v>0</v>
      </c>
      <c r="I236" s="270">
        <f>I238</f>
        <v>0</v>
      </c>
      <c r="J236" s="270">
        <f>J238</f>
        <v>0</v>
      </c>
      <c r="K236" s="612"/>
    </row>
    <row r="237" spans="2:11" s="162" customFormat="1" ht="10.5" hidden="1" customHeight="1" outlineLevel="2" thickBot="1" x14ac:dyDescent="0.3">
      <c r="B237" s="572"/>
      <c r="C237" s="277"/>
      <c r="D237" s="273"/>
      <c r="E237" s="273"/>
      <c r="F237" s="573" t="s">
        <v>807</v>
      </c>
      <c r="G237" s="577"/>
      <c r="H237" s="270"/>
      <c r="I237" s="270"/>
      <c r="J237" s="270"/>
      <c r="K237" s="612"/>
    </row>
    <row r="238" spans="2:11" ht="36" hidden="1" outlineLevel="2" x14ac:dyDescent="0.25">
      <c r="B238" s="572">
        <v>2361</v>
      </c>
      <c r="C238" s="265" t="s">
        <v>68</v>
      </c>
      <c r="D238" s="272">
        <v>6</v>
      </c>
      <c r="E238" s="272">
        <v>1</v>
      </c>
      <c r="F238" s="573" t="s">
        <v>846</v>
      </c>
      <c r="G238" s="587" t="s">
        <v>334</v>
      </c>
      <c r="H238" s="270">
        <f>I238+J238</f>
        <v>0</v>
      </c>
      <c r="I238" s="270">
        <f>I240+I241</f>
        <v>0</v>
      </c>
      <c r="J238" s="270">
        <f>J240+J241</f>
        <v>0</v>
      </c>
      <c r="K238" s="612"/>
    </row>
    <row r="239" spans="2:11" ht="36" hidden="1" outlineLevel="2" x14ac:dyDescent="0.25">
      <c r="B239" s="572"/>
      <c r="C239" s="265"/>
      <c r="D239" s="272"/>
      <c r="E239" s="272"/>
      <c r="F239" s="573" t="s">
        <v>12</v>
      </c>
      <c r="G239" s="578"/>
      <c r="H239" s="270"/>
      <c r="I239" s="270"/>
      <c r="J239" s="270"/>
      <c r="K239" s="612"/>
    </row>
    <row r="240" spans="2:11" hidden="1" outlineLevel="2" x14ac:dyDescent="0.25">
      <c r="B240" s="572"/>
      <c r="C240" s="265"/>
      <c r="D240" s="272"/>
      <c r="E240" s="272"/>
      <c r="F240" s="573" t="s">
        <v>13</v>
      </c>
      <c r="G240" s="578"/>
      <c r="H240" s="270">
        <f>I240+J240</f>
        <v>0</v>
      </c>
      <c r="I240" s="270"/>
      <c r="J240" s="270"/>
      <c r="K240" s="612"/>
    </row>
    <row r="241" spans="2:11" hidden="1" outlineLevel="2" x14ac:dyDescent="0.25">
      <c r="B241" s="572"/>
      <c r="C241" s="265"/>
      <c r="D241" s="272"/>
      <c r="E241" s="272"/>
      <c r="F241" s="573" t="s">
        <v>13</v>
      </c>
      <c r="G241" s="578"/>
      <c r="H241" s="270">
        <f>I241+J241</f>
        <v>0</v>
      </c>
      <c r="I241" s="270"/>
      <c r="J241" s="270"/>
      <c r="K241" s="612"/>
    </row>
    <row r="242" spans="2:11" ht="28.5" hidden="1" outlineLevel="2" x14ac:dyDescent="0.25">
      <c r="B242" s="572">
        <v>2370</v>
      </c>
      <c r="C242" s="277" t="s">
        <v>68</v>
      </c>
      <c r="D242" s="273">
        <v>7</v>
      </c>
      <c r="E242" s="273">
        <v>0</v>
      </c>
      <c r="F242" s="576" t="s">
        <v>848</v>
      </c>
      <c r="G242" s="577" t="s">
        <v>335</v>
      </c>
      <c r="H242" s="270">
        <f>I242+J242</f>
        <v>0</v>
      </c>
      <c r="I242" s="270">
        <f>I244</f>
        <v>0</v>
      </c>
      <c r="J242" s="270">
        <f>J244</f>
        <v>0</v>
      </c>
      <c r="K242" s="612"/>
    </row>
    <row r="243" spans="2:11" s="162" customFormat="1" ht="10.5" hidden="1" customHeight="1" outlineLevel="2" thickBot="1" x14ac:dyDescent="0.3">
      <c r="B243" s="572"/>
      <c r="C243" s="277"/>
      <c r="D243" s="273"/>
      <c r="E243" s="273"/>
      <c r="F243" s="573" t="s">
        <v>807</v>
      </c>
      <c r="G243" s="577"/>
      <c r="H243" s="270"/>
      <c r="I243" s="270"/>
      <c r="J243" s="270"/>
      <c r="K243" s="612"/>
    </row>
    <row r="244" spans="2:11" ht="24" hidden="1" outlineLevel="2" x14ac:dyDescent="0.25">
      <c r="B244" s="572">
        <v>2371</v>
      </c>
      <c r="C244" s="265" t="s">
        <v>68</v>
      </c>
      <c r="D244" s="272">
        <v>7</v>
      </c>
      <c r="E244" s="272">
        <v>1</v>
      </c>
      <c r="F244" s="573" t="s">
        <v>848</v>
      </c>
      <c r="G244" s="587" t="s">
        <v>336</v>
      </c>
      <c r="H244" s="270">
        <f>I244+J244</f>
        <v>0</v>
      </c>
      <c r="I244" s="270">
        <f>I246+I247</f>
        <v>0</v>
      </c>
      <c r="J244" s="270">
        <f>J246+J247</f>
        <v>0</v>
      </c>
      <c r="K244" s="612"/>
    </row>
    <row r="245" spans="2:11" ht="36" hidden="1" outlineLevel="2" x14ac:dyDescent="0.25">
      <c r="B245" s="572"/>
      <c r="C245" s="265"/>
      <c r="D245" s="272"/>
      <c r="E245" s="272"/>
      <c r="F245" s="573" t="s">
        <v>12</v>
      </c>
      <c r="G245" s="578"/>
      <c r="H245" s="270"/>
      <c r="I245" s="270"/>
      <c r="J245" s="270"/>
      <c r="K245" s="612"/>
    </row>
    <row r="246" spans="2:11" hidden="1" outlineLevel="2" x14ac:dyDescent="0.25">
      <c r="B246" s="572"/>
      <c r="C246" s="265"/>
      <c r="D246" s="272"/>
      <c r="E246" s="272"/>
      <c r="F246" s="573" t="s">
        <v>13</v>
      </c>
      <c r="G246" s="578"/>
      <c r="H246" s="270">
        <f>I246+J246</f>
        <v>0</v>
      </c>
      <c r="I246" s="270"/>
      <c r="J246" s="270"/>
      <c r="K246" s="612"/>
    </row>
    <row r="247" spans="2:11" hidden="1" outlineLevel="2" x14ac:dyDescent="0.25">
      <c r="B247" s="572"/>
      <c r="C247" s="265"/>
      <c r="D247" s="272"/>
      <c r="E247" s="272"/>
      <c r="F247" s="573" t="s">
        <v>13</v>
      </c>
      <c r="G247" s="578"/>
      <c r="H247" s="270">
        <f>I247+J247</f>
        <v>0</v>
      </c>
      <c r="I247" s="270"/>
      <c r="J247" s="270"/>
      <c r="K247" s="612"/>
    </row>
    <row r="248" spans="2:11" s="275" customFormat="1" ht="45" customHeight="1" collapsed="1" x14ac:dyDescent="0.2">
      <c r="B248" s="272">
        <v>2400</v>
      </c>
      <c r="C248" s="277" t="s">
        <v>72</v>
      </c>
      <c r="D248" s="273">
        <v>0</v>
      </c>
      <c r="E248" s="273">
        <v>0</v>
      </c>
      <c r="F248" s="594" t="s">
        <v>869</v>
      </c>
      <c r="G248" s="590" t="s">
        <v>337</v>
      </c>
      <c r="H248" s="270">
        <f>I248+J248</f>
        <v>878650</v>
      </c>
      <c r="I248" s="270">
        <f>I250+I260+I285+I299+I313+I345+I351+I369+I387</f>
        <v>0</v>
      </c>
      <c r="J248" s="596">
        <f>J260+J285+J299+J313+J351+J387</f>
        <v>878650</v>
      </c>
      <c r="K248" s="617"/>
    </row>
    <row r="249" spans="2:11" ht="11.25" customHeight="1" x14ac:dyDescent="0.25">
      <c r="B249" s="572"/>
      <c r="C249" s="277"/>
      <c r="D249" s="273"/>
      <c r="E249" s="273"/>
      <c r="F249" s="573" t="s">
        <v>806</v>
      </c>
      <c r="G249" s="574"/>
      <c r="H249" s="270"/>
      <c r="I249" s="270"/>
      <c r="J249" s="346"/>
      <c r="K249" s="611"/>
    </row>
    <row r="250" spans="2:11" ht="36" hidden="1" outlineLevel="1" x14ac:dyDescent="0.25">
      <c r="B250" s="572">
        <v>2410</v>
      </c>
      <c r="C250" s="277" t="s">
        <v>72</v>
      </c>
      <c r="D250" s="273">
        <v>1</v>
      </c>
      <c r="E250" s="273">
        <v>0</v>
      </c>
      <c r="F250" s="576" t="s">
        <v>338</v>
      </c>
      <c r="G250" s="577" t="s">
        <v>341</v>
      </c>
      <c r="H250" s="579">
        <f>I250+J250</f>
        <v>0</v>
      </c>
      <c r="I250" s="579">
        <f>I252+I272</f>
        <v>0</v>
      </c>
      <c r="J250" s="596">
        <f>J252+J272</f>
        <v>0</v>
      </c>
      <c r="K250" s="617"/>
    </row>
    <row r="251" spans="2:11" s="162" customFormat="1" ht="10.5" hidden="1" customHeight="1" outlineLevel="1" thickBot="1" x14ac:dyDescent="0.3">
      <c r="B251" s="572"/>
      <c r="C251" s="277"/>
      <c r="D251" s="273"/>
      <c r="E251" s="273"/>
      <c r="F251" s="573" t="s">
        <v>807</v>
      </c>
      <c r="G251" s="577"/>
      <c r="H251" s="579"/>
      <c r="I251" s="579"/>
      <c r="J251" s="596"/>
      <c r="K251" s="617"/>
    </row>
    <row r="252" spans="2:11" ht="24" hidden="1" outlineLevel="1" x14ac:dyDescent="0.25">
      <c r="B252" s="572">
        <v>2411</v>
      </c>
      <c r="C252" s="265" t="s">
        <v>72</v>
      </c>
      <c r="D252" s="272">
        <v>1</v>
      </c>
      <c r="E252" s="272">
        <v>1</v>
      </c>
      <c r="F252" s="573" t="s">
        <v>342</v>
      </c>
      <c r="G252" s="578" t="s">
        <v>343</v>
      </c>
      <c r="H252" s="579">
        <f>I252+J252</f>
        <v>0</v>
      </c>
      <c r="I252" s="579">
        <f>I254+I255</f>
        <v>0</v>
      </c>
      <c r="J252" s="596">
        <f>J254+J255</f>
        <v>0</v>
      </c>
      <c r="K252" s="617"/>
    </row>
    <row r="253" spans="2:11" ht="36" hidden="1" outlineLevel="1" x14ac:dyDescent="0.25">
      <c r="B253" s="572"/>
      <c r="C253" s="265"/>
      <c r="D253" s="272"/>
      <c r="E253" s="272"/>
      <c r="F253" s="573" t="s">
        <v>12</v>
      </c>
      <c r="G253" s="578"/>
      <c r="H253" s="579"/>
      <c r="I253" s="579"/>
      <c r="J253" s="596"/>
      <c r="K253" s="617"/>
    </row>
    <row r="254" spans="2:11" hidden="1" outlineLevel="1" x14ac:dyDescent="0.25">
      <c r="B254" s="572"/>
      <c r="C254" s="265"/>
      <c r="D254" s="272"/>
      <c r="E254" s="272"/>
      <c r="F254" s="573" t="s">
        <v>13</v>
      </c>
      <c r="G254" s="578"/>
      <c r="H254" s="579">
        <f>I254+J254</f>
        <v>0</v>
      </c>
      <c r="I254" s="579"/>
      <c r="J254" s="596"/>
      <c r="K254" s="617"/>
    </row>
    <row r="255" spans="2:11" hidden="1" outlineLevel="1" x14ac:dyDescent="0.25">
      <c r="B255" s="572"/>
      <c r="C255" s="265"/>
      <c r="D255" s="272"/>
      <c r="E255" s="272"/>
      <c r="F255" s="573" t="s">
        <v>13</v>
      </c>
      <c r="G255" s="578"/>
      <c r="H255" s="579">
        <f>I255+J255</f>
        <v>0</v>
      </c>
      <c r="I255" s="579"/>
      <c r="J255" s="596"/>
      <c r="K255" s="617"/>
    </row>
    <row r="256" spans="2:11" ht="24" hidden="1" outlineLevel="1" x14ac:dyDescent="0.25">
      <c r="B256" s="572">
        <v>2412</v>
      </c>
      <c r="C256" s="265" t="s">
        <v>72</v>
      </c>
      <c r="D256" s="272">
        <v>1</v>
      </c>
      <c r="E256" s="272">
        <v>2</v>
      </c>
      <c r="F256" s="573" t="s">
        <v>344</v>
      </c>
      <c r="G256" s="587" t="s">
        <v>345</v>
      </c>
      <c r="H256" s="579">
        <f>I256+J256</f>
        <v>0</v>
      </c>
      <c r="I256" s="579">
        <f>I258+I259</f>
        <v>0</v>
      </c>
      <c r="J256" s="596">
        <f>J258+J259</f>
        <v>0</v>
      </c>
      <c r="K256" s="617"/>
    </row>
    <row r="257" spans="2:11" ht="36" hidden="1" outlineLevel="1" x14ac:dyDescent="0.25">
      <c r="B257" s="572"/>
      <c r="C257" s="265"/>
      <c r="D257" s="272"/>
      <c r="E257" s="272"/>
      <c r="F257" s="573" t="s">
        <v>12</v>
      </c>
      <c r="G257" s="578"/>
      <c r="H257" s="579"/>
      <c r="I257" s="579"/>
      <c r="J257" s="596"/>
      <c r="K257" s="617"/>
    </row>
    <row r="258" spans="2:11" hidden="1" outlineLevel="1" x14ac:dyDescent="0.25">
      <c r="B258" s="572"/>
      <c r="C258" s="265"/>
      <c r="D258" s="272"/>
      <c r="E258" s="272"/>
      <c r="F258" s="573" t="s">
        <v>13</v>
      </c>
      <c r="G258" s="578"/>
      <c r="H258" s="579">
        <f>I258+J258</f>
        <v>0</v>
      </c>
      <c r="I258" s="579"/>
      <c r="J258" s="596"/>
      <c r="K258" s="617"/>
    </row>
    <row r="259" spans="2:11" hidden="1" outlineLevel="1" x14ac:dyDescent="0.25">
      <c r="B259" s="572"/>
      <c r="C259" s="265"/>
      <c r="D259" s="272"/>
      <c r="E259" s="272"/>
      <c r="F259" s="573" t="s">
        <v>13</v>
      </c>
      <c r="G259" s="578"/>
      <c r="H259" s="579">
        <f>I259+J259</f>
        <v>0</v>
      </c>
      <c r="I259" s="579"/>
      <c r="J259" s="596"/>
      <c r="K259" s="617"/>
    </row>
    <row r="260" spans="2:11" ht="36" collapsed="1" x14ac:dyDescent="0.25">
      <c r="B260" s="572">
        <v>2420</v>
      </c>
      <c r="C260" s="277" t="s">
        <v>72</v>
      </c>
      <c r="D260" s="273">
        <v>2</v>
      </c>
      <c r="E260" s="273">
        <v>0</v>
      </c>
      <c r="F260" s="576" t="s">
        <v>346</v>
      </c>
      <c r="G260" s="577" t="s">
        <v>347</v>
      </c>
      <c r="H260" s="270">
        <f>I260+J260</f>
        <v>10000</v>
      </c>
      <c r="I260" s="270">
        <f>I262+I272+I276+I280</f>
        <v>0</v>
      </c>
      <c r="J260" s="596">
        <f>J262+J272+J276+J280</f>
        <v>10000</v>
      </c>
      <c r="K260" s="617"/>
    </row>
    <row r="261" spans="2:11" s="162" customFormat="1" ht="18" customHeight="1" x14ac:dyDescent="0.25">
      <c r="B261" s="572"/>
      <c r="C261" s="277"/>
      <c r="D261" s="273"/>
      <c r="E261" s="273"/>
      <c r="F261" s="573" t="s">
        <v>807</v>
      </c>
      <c r="G261" s="577"/>
      <c r="H261" s="270"/>
      <c r="I261" s="270"/>
      <c r="J261" s="596"/>
      <c r="K261" s="617"/>
    </row>
    <row r="262" spans="2:11" x14ac:dyDescent="0.25">
      <c r="B262" s="572">
        <v>2421</v>
      </c>
      <c r="C262" s="265" t="s">
        <v>72</v>
      </c>
      <c r="D262" s="272">
        <v>2</v>
      </c>
      <c r="E262" s="272">
        <v>1</v>
      </c>
      <c r="F262" s="573" t="s">
        <v>348</v>
      </c>
      <c r="G262" s="587" t="s">
        <v>349</v>
      </c>
      <c r="H262" s="270">
        <f>I262+J262</f>
        <v>0</v>
      </c>
      <c r="I262" s="270">
        <f>I264+I266+I268+I269+I270+I271+I265+I267</f>
        <v>0</v>
      </c>
      <c r="J262" s="596">
        <f>J264+J266+J268+J269+J270+J271</f>
        <v>0</v>
      </c>
      <c r="K262" s="617"/>
    </row>
    <row r="263" spans="2:11" ht="23.25" customHeight="1" x14ac:dyDescent="0.25">
      <c r="B263" s="572"/>
      <c r="C263" s="265"/>
      <c r="D263" s="272"/>
      <c r="E263" s="272"/>
      <c r="F263" s="573" t="s">
        <v>12</v>
      </c>
      <c r="G263" s="578"/>
      <c r="H263" s="270"/>
      <c r="I263" s="270"/>
      <c r="J263" s="596"/>
      <c r="K263" s="617"/>
    </row>
    <row r="264" spans="2:11" ht="24" hidden="1" customHeight="1" thickBot="1" x14ac:dyDescent="0.3">
      <c r="B264" s="572"/>
      <c r="C264" s="265"/>
      <c r="D264" s="272"/>
      <c r="E264" s="272"/>
      <c r="F264" s="573">
        <v>4111</v>
      </c>
      <c r="G264" s="578"/>
      <c r="H264" s="270">
        <f t="shared" ref="H264:H272" si="7">I264+J264</f>
        <v>0</v>
      </c>
      <c r="I264" s="270"/>
      <c r="J264" s="596"/>
      <c r="K264" s="617"/>
    </row>
    <row r="265" spans="2:11" ht="18.75" customHeight="1" x14ac:dyDescent="0.25">
      <c r="B265" s="572"/>
      <c r="C265" s="265"/>
      <c r="D265" s="272"/>
      <c r="E265" s="272"/>
      <c r="F265" s="573">
        <v>4239</v>
      </c>
      <c r="G265" s="578"/>
      <c r="H265" s="270">
        <f t="shared" si="7"/>
        <v>0</v>
      </c>
      <c r="I265" s="270"/>
      <c r="J265" s="596"/>
      <c r="K265" s="617"/>
    </row>
    <row r="266" spans="2:11" ht="24" hidden="1" customHeight="1" thickBot="1" x14ac:dyDescent="0.3">
      <c r="B266" s="572"/>
      <c r="C266" s="265"/>
      <c r="D266" s="272"/>
      <c r="E266" s="272"/>
      <c r="F266" s="573">
        <v>4264</v>
      </c>
      <c r="G266" s="578"/>
      <c r="H266" s="270">
        <f t="shared" si="7"/>
        <v>0</v>
      </c>
      <c r="I266" s="270"/>
      <c r="J266" s="596"/>
      <c r="K266" s="617"/>
    </row>
    <row r="267" spans="2:11" ht="24" hidden="1" customHeight="1" thickBot="1" x14ac:dyDescent="0.3">
      <c r="B267" s="572"/>
      <c r="C267" s="265"/>
      <c r="D267" s="272"/>
      <c r="E267" s="272"/>
      <c r="F267" s="573">
        <v>4729</v>
      </c>
      <c r="G267" s="578"/>
      <c r="H267" s="270">
        <f t="shared" si="7"/>
        <v>0</v>
      </c>
      <c r="I267" s="270"/>
      <c r="J267" s="596"/>
      <c r="K267" s="617"/>
    </row>
    <row r="268" spans="2:11" ht="21" hidden="1" customHeight="1" thickBot="1" x14ac:dyDescent="0.3">
      <c r="B268" s="572"/>
      <c r="C268" s="265"/>
      <c r="D268" s="272"/>
      <c r="E268" s="272"/>
      <c r="F268" s="573">
        <v>5113</v>
      </c>
      <c r="G268" s="578"/>
      <c r="H268" s="579">
        <f t="shared" si="7"/>
        <v>0</v>
      </c>
      <c r="I268" s="270"/>
      <c r="J268" s="596"/>
      <c r="K268" s="617"/>
    </row>
    <row r="269" spans="2:11" ht="21" hidden="1" customHeight="1" thickBot="1" x14ac:dyDescent="0.3">
      <c r="B269" s="572"/>
      <c r="C269" s="265"/>
      <c r="D269" s="272"/>
      <c r="E269" s="272"/>
      <c r="F269" s="573" t="s">
        <v>13</v>
      </c>
      <c r="G269" s="578"/>
      <c r="H269" s="579">
        <f t="shared" si="7"/>
        <v>0</v>
      </c>
      <c r="I269" s="270"/>
      <c r="J269" s="596"/>
      <c r="K269" s="617"/>
    </row>
    <row r="270" spans="2:11" ht="21" hidden="1" customHeight="1" thickBot="1" x14ac:dyDescent="0.3">
      <c r="B270" s="572"/>
      <c r="C270" s="265"/>
      <c r="D270" s="272"/>
      <c r="E270" s="272"/>
      <c r="F270" s="573" t="s">
        <v>13</v>
      </c>
      <c r="G270" s="578"/>
      <c r="H270" s="579">
        <f t="shared" si="7"/>
        <v>0</v>
      </c>
      <c r="I270" s="270"/>
      <c r="J270" s="596"/>
      <c r="K270" s="617"/>
    </row>
    <row r="271" spans="2:11" ht="21" hidden="1" customHeight="1" thickBot="1" x14ac:dyDescent="0.3">
      <c r="B271" s="572"/>
      <c r="C271" s="265"/>
      <c r="D271" s="272"/>
      <c r="E271" s="272"/>
      <c r="F271" s="573" t="s">
        <v>13</v>
      </c>
      <c r="G271" s="578"/>
      <c r="H271" s="579">
        <f t="shared" si="7"/>
        <v>0</v>
      </c>
      <c r="I271" s="270"/>
      <c r="J271" s="596"/>
      <c r="K271" s="617"/>
    </row>
    <row r="272" spans="2:11" ht="21" hidden="1" customHeight="1" outlineLevel="1" thickBot="1" x14ac:dyDescent="0.3">
      <c r="B272" s="572">
        <v>2422</v>
      </c>
      <c r="C272" s="265" t="s">
        <v>72</v>
      </c>
      <c r="D272" s="272">
        <v>2</v>
      </c>
      <c r="E272" s="272">
        <v>2</v>
      </c>
      <c r="F272" s="573" t="s">
        <v>350</v>
      </c>
      <c r="G272" s="587" t="s">
        <v>351</v>
      </c>
      <c r="H272" s="579">
        <f t="shared" si="7"/>
        <v>0</v>
      </c>
      <c r="I272" s="270">
        <f>I274+I275</f>
        <v>0</v>
      </c>
      <c r="J272" s="596">
        <f>J274+J275</f>
        <v>0</v>
      </c>
      <c r="K272" s="617"/>
    </row>
    <row r="273" spans="2:11" ht="21" hidden="1" customHeight="1" outlineLevel="1" thickBot="1" x14ac:dyDescent="0.3">
      <c r="B273" s="572"/>
      <c r="C273" s="265"/>
      <c r="D273" s="272"/>
      <c r="E273" s="272"/>
      <c r="F273" s="573" t="s">
        <v>12</v>
      </c>
      <c r="G273" s="578"/>
      <c r="H273" s="579"/>
      <c r="I273" s="270"/>
      <c r="J273" s="596"/>
      <c r="K273" s="617"/>
    </row>
    <row r="274" spans="2:11" ht="21" hidden="1" customHeight="1" outlineLevel="1" thickBot="1" x14ac:dyDescent="0.3">
      <c r="B274" s="572"/>
      <c r="C274" s="265"/>
      <c r="D274" s="272"/>
      <c r="E274" s="272"/>
      <c r="F274" s="573" t="s">
        <v>13</v>
      </c>
      <c r="G274" s="578"/>
      <c r="H274" s="579">
        <f>I274+J274</f>
        <v>0</v>
      </c>
      <c r="I274" s="270"/>
      <c r="J274" s="596"/>
      <c r="K274" s="617"/>
    </row>
    <row r="275" spans="2:11" ht="21" hidden="1" customHeight="1" outlineLevel="1" thickBot="1" x14ac:dyDescent="0.3">
      <c r="B275" s="572"/>
      <c r="C275" s="265"/>
      <c r="D275" s="272"/>
      <c r="E275" s="272"/>
      <c r="F275" s="573" t="s">
        <v>13</v>
      </c>
      <c r="G275" s="578"/>
      <c r="H275" s="579">
        <f>I275+J275</f>
        <v>0</v>
      </c>
      <c r="I275" s="270"/>
      <c r="J275" s="596"/>
      <c r="K275" s="617"/>
    </row>
    <row r="276" spans="2:11" ht="21" hidden="1" customHeight="1" outlineLevel="1" thickBot="1" x14ac:dyDescent="0.3">
      <c r="B276" s="572">
        <v>2423</v>
      </c>
      <c r="C276" s="265" t="s">
        <v>72</v>
      </c>
      <c r="D276" s="272">
        <v>2</v>
      </c>
      <c r="E276" s="272">
        <v>3</v>
      </c>
      <c r="F276" s="573" t="s">
        <v>352</v>
      </c>
      <c r="G276" s="587" t="s">
        <v>353</v>
      </c>
      <c r="H276" s="579">
        <f>I276+J276</f>
        <v>0</v>
      </c>
      <c r="I276" s="270">
        <f>I278+I279</f>
        <v>0</v>
      </c>
      <c r="J276" s="596">
        <f>J278+J279</f>
        <v>0</v>
      </c>
      <c r="K276" s="617"/>
    </row>
    <row r="277" spans="2:11" ht="21" hidden="1" customHeight="1" outlineLevel="1" thickBot="1" x14ac:dyDescent="0.3">
      <c r="B277" s="572"/>
      <c r="C277" s="265"/>
      <c r="D277" s="272"/>
      <c r="E277" s="272"/>
      <c r="F277" s="573" t="s">
        <v>12</v>
      </c>
      <c r="G277" s="578"/>
      <c r="H277" s="579"/>
      <c r="I277" s="270"/>
      <c r="J277" s="596"/>
      <c r="K277" s="617"/>
    </row>
    <row r="278" spans="2:11" ht="21" hidden="1" customHeight="1" outlineLevel="1" thickBot="1" x14ac:dyDescent="0.3">
      <c r="B278" s="572"/>
      <c r="C278" s="265"/>
      <c r="D278" s="272"/>
      <c r="E278" s="272"/>
      <c r="F278" s="573" t="s">
        <v>13</v>
      </c>
      <c r="G278" s="578"/>
      <c r="H278" s="579">
        <f>I278+J278</f>
        <v>0</v>
      </c>
      <c r="I278" s="270"/>
      <c r="J278" s="596"/>
      <c r="K278" s="617"/>
    </row>
    <row r="279" spans="2:11" ht="21" hidden="1" customHeight="1" outlineLevel="1" thickBot="1" x14ac:dyDescent="0.3">
      <c r="B279" s="572"/>
      <c r="C279" s="265"/>
      <c r="D279" s="272"/>
      <c r="E279" s="272"/>
      <c r="F279" s="573" t="s">
        <v>13</v>
      </c>
      <c r="G279" s="578"/>
      <c r="H279" s="579">
        <f>I279+J279</f>
        <v>0</v>
      </c>
      <c r="I279" s="270"/>
      <c r="J279" s="596"/>
      <c r="K279" s="617"/>
    </row>
    <row r="280" spans="2:11" ht="21" hidden="1" customHeight="1" outlineLevel="1" thickBot="1" x14ac:dyDescent="0.3">
      <c r="B280" s="572">
        <v>2424</v>
      </c>
      <c r="C280" s="265" t="s">
        <v>72</v>
      </c>
      <c r="D280" s="272">
        <v>2</v>
      </c>
      <c r="E280" s="272">
        <v>4</v>
      </c>
      <c r="F280" s="573" t="s">
        <v>73</v>
      </c>
      <c r="G280" s="587"/>
      <c r="H280" s="579">
        <f>I280+J280</f>
        <v>10000</v>
      </c>
      <c r="I280" s="270">
        <f>I282+I284+I283</f>
        <v>0</v>
      </c>
      <c r="J280" s="596">
        <f>J284</f>
        <v>10000</v>
      </c>
      <c r="K280" s="617"/>
    </row>
    <row r="281" spans="2:11" ht="21" hidden="1" customHeight="1" outlineLevel="1" thickBot="1" x14ac:dyDescent="0.3">
      <c r="B281" s="572"/>
      <c r="C281" s="265"/>
      <c r="D281" s="272"/>
      <c r="E281" s="272"/>
      <c r="F281" s="573" t="s">
        <v>12</v>
      </c>
      <c r="G281" s="578"/>
      <c r="H281" s="579"/>
      <c r="I281" s="270"/>
      <c r="J281" s="596"/>
      <c r="K281" s="617"/>
    </row>
    <row r="282" spans="2:11" ht="0.75" hidden="1" customHeight="1" outlineLevel="1" thickBot="1" x14ac:dyDescent="0.3">
      <c r="B282" s="572"/>
      <c r="C282" s="265"/>
      <c r="D282" s="272"/>
      <c r="E282" s="272"/>
      <c r="F282" s="573">
        <v>4213</v>
      </c>
      <c r="G282" s="578"/>
      <c r="H282" s="579">
        <f>I282+J282</f>
        <v>0</v>
      </c>
      <c r="I282" s="270"/>
      <c r="J282" s="596"/>
      <c r="K282" s="617"/>
    </row>
    <row r="283" spans="2:11" ht="27" hidden="1" customHeight="1" outlineLevel="1" thickBot="1" x14ac:dyDescent="0.3">
      <c r="B283" s="572"/>
      <c r="C283" s="265"/>
      <c r="D283" s="272"/>
      <c r="E283" s="272"/>
      <c r="F283" s="573">
        <v>4239</v>
      </c>
      <c r="G283" s="578"/>
      <c r="H283" s="579">
        <f>I283+J283</f>
        <v>0</v>
      </c>
      <c r="I283" s="270"/>
      <c r="J283" s="596"/>
      <c r="K283" s="617"/>
    </row>
    <row r="284" spans="2:11" ht="27" hidden="1" customHeight="1" outlineLevel="1" thickBot="1" x14ac:dyDescent="0.3">
      <c r="B284" s="572"/>
      <c r="C284" s="265"/>
      <c r="D284" s="272"/>
      <c r="E284" s="272"/>
      <c r="F284" s="573">
        <v>5113</v>
      </c>
      <c r="G284" s="578"/>
      <c r="H284" s="579">
        <f>I284+J284</f>
        <v>10000</v>
      </c>
      <c r="I284" s="597"/>
      <c r="J284" s="596">
        <v>10000</v>
      </c>
      <c r="K284" s="617"/>
    </row>
    <row r="285" spans="2:11" ht="27" hidden="1" customHeight="1" outlineLevel="1" thickBot="1" x14ac:dyDescent="0.3">
      <c r="B285" s="572">
        <v>2430</v>
      </c>
      <c r="C285" s="277" t="s">
        <v>72</v>
      </c>
      <c r="D285" s="273">
        <v>3</v>
      </c>
      <c r="E285" s="273">
        <v>0</v>
      </c>
      <c r="F285" s="576" t="s">
        <v>354</v>
      </c>
      <c r="G285" s="577" t="s">
        <v>355</v>
      </c>
      <c r="H285" s="579">
        <f>I285+J285</f>
        <v>0</v>
      </c>
      <c r="I285" s="270">
        <f>I287+I291+I295</f>
        <v>0</v>
      </c>
      <c r="J285" s="596">
        <f>J287+J291+J295</f>
        <v>0</v>
      </c>
      <c r="K285" s="617"/>
    </row>
    <row r="286" spans="2:11" s="162" customFormat="1" ht="27" hidden="1" customHeight="1" outlineLevel="1" thickBot="1" x14ac:dyDescent="0.3">
      <c r="B286" s="572"/>
      <c r="C286" s="277"/>
      <c r="D286" s="273"/>
      <c r="E286" s="273"/>
      <c r="F286" s="573" t="s">
        <v>807</v>
      </c>
      <c r="G286" s="577"/>
      <c r="H286" s="579"/>
      <c r="I286" s="270"/>
      <c r="J286" s="596"/>
      <c r="K286" s="617"/>
    </row>
    <row r="287" spans="2:11" ht="27" hidden="1" customHeight="1" outlineLevel="1" thickBot="1" x14ac:dyDescent="0.3">
      <c r="B287" s="572">
        <v>2431</v>
      </c>
      <c r="C287" s="265" t="s">
        <v>72</v>
      </c>
      <c r="D287" s="272">
        <v>3</v>
      </c>
      <c r="E287" s="272">
        <v>1</v>
      </c>
      <c r="F287" s="573" t="s">
        <v>356</v>
      </c>
      <c r="G287" s="587" t="s">
        <v>357</v>
      </c>
      <c r="H287" s="579">
        <f>I287+J287</f>
        <v>0</v>
      </c>
      <c r="I287" s="270">
        <f>I289+I290</f>
        <v>0</v>
      </c>
      <c r="J287" s="596">
        <f>J289+J290</f>
        <v>0</v>
      </c>
      <c r="K287" s="617"/>
    </row>
    <row r="288" spans="2:11" ht="27" hidden="1" customHeight="1" outlineLevel="1" thickBot="1" x14ac:dyDescent="0.3">
      <c r="B288" s="572"/>
      <c r="C288" s="265"/>
      <c r="D288" s="272"/>
      <c r="E288" s="272"/>
      <c r="F288" s="573" t="s">
        <v>12</v>
      </c>
      <c r="G288" s="578"/>
      <c r="H288" s="579"/>
      <c r="I288" s="270"/>
      <c r="J288" s="596"/>
      <c r="K288" s="617"/>
    </row>
    <row r="289" spans="2:11" ht="27" hidden="1" customHeight="1" outlineLevel="1" thickBot="1" x14ac:dyDescent="0.3">
      <c r="B289" s="572"/>
      <c r="C289" s="265"/>
      <c r="D289" s="272"/>
      <c r="E289" s="272"/>
      <c r="F289" s="573" t="s">
        <v>13</v>
      </c>
      <c r="G289" s="578"/>
      <c r="H289" s="579">
        <f>I289+J289</f>
        <v>0</v>
      </c>
      <c r="I289" s="270"/>
      <c r="J289" s="596"/>
      <c r="K289" s="617"/>
    </row>
    <row r="290" spans="2:11" ht="27" hidden="1" customHeight="1" outlineLevel="1" thickBot="1" x14ac:dyDescent="0.3">
      <c r="B290" s="572"/>
      <c r="C290" s="265"/>
      <c r="D290" s="272"/>
      <c r="E290" s="272"/>
      <c r="F290" s="573" t="s">
        <v>13</v>
      </c>
      <c r="G290" s="578"/>
      <c r="H290" s="579">
        <f>I290+J290</f>
        <v>0</v>
      </c>
      <c r="I290" s="270"/>
      <c r="J290" s="596"/>
      <c r="K290" s="617"/>
    </row>
    <row r="291" spans="2:11" ht="27" hidden="1" customHeight="1" outlineLevel="1" thickBot="1" x14ac:dyDescent="0.3">
      <c r="B291" s="572">
        <v>2432</v>
      </c>
      <c r="C291" s="265" t="s">
        <v>72</v>
      </c>
      <c r="D291" s="272">
        <v>3</v>
      </c>
      <c r="E291" s="272">
        <v>2</v>
      </c>
      <c r="F291" s="573" t="s">
        <v>358</v>
      </c>
      <c r="G291" s="587" t="s">
        <v>359</v>
      </c>
      <c r="H291" s="579">
        <f>I291+J291</f>
        <v>0</v>
      </c>
      <c r="I291" s="270">
        <f>I293+I294</f>
        <v>0</v>
      </c>
      <c r="J291" s="596">
        <f>J293+J294</f>
        <v>0</v>
      </c>
      <c r="K291" s="617"/>
    </row>
    <row r="292" spans="2:11" ht="27" hidden="1" customHeight="1" outlineLevel="1" thickBot="1" x14ac:dyDescent="0.3">
      <c r="B292" s="572"/>
      <c r="C292" s="265"/>
      <c r="D292" s="272"/>
      <c r="E292" s="272"/>
      <c r="F292" s="573" t="s">
        <v>12</v>
      </c>
      <c r="G292" s="578"/>
      <c r="H292" s="579"/>
      <c r="I292" s="270"/>
      <c r="J292" s="596"/>
      <c r="K292" s="617"/>
    </row>
    <row r="293" spans="2:11" ht="27" hidden="1" customHeight="1" outlineLevel="1" thickBot="1" x14ac:dyDescent="0.3">
      <c r="B293" s="572"/>
      <c r="C293" s="265"/>
      <c r="D293" s="272"/>
      <c r="E293" s="272"/>
      <c r="F293" s="573" t="s">
        <v>13</v>
      </c>
      <c r="G293" s="578"/>
      <c r="H293" s="579">
        <f>I293+J293</f>
        <v>0</v>
      </c>
      <c r="I293" s="270"/>
      <c r="J293" s="596"/>
      <c r="K293" s="617"/>
    </row>
    <row r="294" spans="2:11" ht="27" hidden="1" customHeight="1" outlineLevel="1" thickBot="1" x14ac:dyDescent="0.3">
      <c r="B294" s="572"/>
      <c r="C294" s="265"/>
      <c r="D294" s="272"/>
      <c r="E294" s="272"/>
      <c r="F294" s="573" t="s">
        <v>13</v>
      </c>
      <c r="G294" s="578"/>
      <c r="H294" s="579">
        <f>I294+J294</f>
        <v>0</v>
      </c>
      <c r="I294" s="270"/>
      <c r="J294" s="596"/>
      <c r="K294" s="617"/>
    </row>
    <row r="295" spans="2:11" ht="27" hidden="1" customHeight="1" outlineLevel="1" thickBot="1" x14ac:dyDescent="0.3">
      <c r="B295" s="572">
        <v>2433</v>
      </c>
      <c r="C295" s="265" t="s">
        <v>72</v>
      </c>
      <c r="D295" s="272">
        <v>3</v>
      </c>
      <c r="E295" s="272">
        <v>3</v>
      </c>
      <c r="F295" s="573" t="s">
        <v>360</v>
      </c>
      <c r="G295" s="587" t="s">
        <v>361</v>
      </c>
      <c r="H295" s="579">
        <f>I295+J295</f>
        <v>0</v>
      </c>
      <c r="I295" s="270">
        <f>I297+I298</f>
        <v>0</v>
      </c>
      <c r="J295" s="596">
        <f>J297+J298</f>
        <v>0</v>
      </c>
      <c r="K295" s="617"/>
    </row>
    <row r="296" spans="2:11" ht="27" hidden="1" customHeight="1" outlineLevel="1" thickBot="1" x14ac:dyDescent="0.3">
      <c r="B296" s="572"/>
      <c r="C296" s="265"/>
      <c r="D296" s="272"/>
      <c r="E296" s="272"/>
      <c r="F296" s="573" t="s">
        <v>12</v>
      </c>
      <c r="G296" s="578"/>
      <c r="H296" s="579"/>
      <c r="I296" s="270"/>
      <c r="J296" s="596"/>
      <c r="K296" s="617"/>
    </row>
    <row r="297" spans="2:11" ht="27" hidden="1" customHeight="1" outlineLevel="1" thickBot="1" x14ac:dyDescent="0.3">
      <c r="B297" s="572"/>
      <c r="C297" s="265"/>
      <c r="D297" s="272"/>
      <c r="E297" s="272"/>
      <c r="F297" s="573" t="s">
        <v>13</v>
      </c>
      <c r="G297" s="578"/>
      <c r="H297" s="579">
        <f>I297+J297</f>
        <v>0</v>
      </c>
      <c r="I297" s="270"/>
      <c r="J297" s="596"/>
      <c r="K297" s="617"/>
    </row>
    <row r="298" spans="2:11" ht="27" hidden="1" customHeight="1" outlineLevel="1" thickBot="1" x14ac:dyDescent="0.3">
      <c r="B298" s="572"/>
      <c r="C298" s="265"/>
      <c r="D298" s="272"/>
      <c r="E298" s="272"/>
      <c r="F298" s="573" t="s">
        <v>13</v>
      </c>
      <c r="G298" s="578"/>
      <c r="H298" s="579">
        <f>I298+J298</f>
        <v>0</v>
      </c>
      <c r="I298" s="270"/>
      <c r="J298" s="596"/>
      <c r="K298" s="617"/>
    </row>
    <row r="299" spans="2:11" ht="27" hidden="1" customHeight="1" outlineLevel="1" thickBot="1" x14ac:dyDescent="0.3">
      <c r="B299" s="572">
        <v>2440</v>
      </c>
      <c r="C299" s="277" t="s">
        <v>72</v>
      </c>
      <c r="D299" s="273">
        <v>4</v>
      </c>
      <c r="E299" s="273">
        <v>0</v>
      </c>
      <c r="F299" s="576" t="s">
        <v>368</v>
      </c>
      <c r="G299" s="577" t="s">
        <v>369</v>
      </c>
      <c r="H299" s="579">
        <f>I299+J299</f>
        <v>0</v>
      </c>
      <c r="I299" s="270">
        <f>I301+I305+I309</f>
        <v>0</v>
      </c>
      <c r="J299" s="596">
        <f>J301+J305+J309</f>
        <v>0</v>
      </c>
      <c r="K299" s="617"/>
    </row>
    <row r="300" spans="2:11" s="162" customFormat="1" ht="27" hidden="1" customHeight="1" outlineLevel="1" thickBot="1" x14ac:dyDescent="0.3">
      <c r="B300" s="572"/>
      <c r="C300" s="277"/>
      <c r="D300" s="273"/>
      <c r="E300" s="273"/>
      <c r="F300" s="573" t="s">
        <v>807</v>
      </c>
      <c r="G300" s="577"/>
      <c r="H300" s="579"/>
      <c r="I300" s="270"/>
      <c r="J300" s="596"/>
      <c r="K300" s="617"/>
    </row>
    <row r="301" spans="2:11" ht="27" hidden="1" customHeight="1" outlineLevel="1" thickBot="1" x14ac:dyDescent="0.3">
      <c r="B301" s="572">
        <v>2441</v>
      </c>
      <c r="C301" s="265" t="s">
        <v>72</v>
      </c>
      <c r="D301" s="272">
        <v>4</v>
      </c>
      <c r="E301" s="272">
        <v>1</v>
      </c>
      <c r="F301" s="573" t="s">
        <v>370</v>
      </c>
      <c r="G301" s="587" t="s">
        <v>371</v>
      </c>
      <c r="H301" s="579">
        <f>I301+J301</f>
        <v>0</v>
      </c>
      <c r="I301" s="270">
        <f>I303+I304</f>
        <v>0</v>
      </c>
      <c r="J301" s="596">
        <f>J303+J304</f>
        <v>0</v>
      </c>
      <c r="K301" s="617"/>
    </row>
    <row r="302" spans="2:11" ht="27" hidden="1" customHeight="1" outlineLevel="1" thickBot="1" x14ac:dyDescent="0.3">
      <c r="B302" s="572"/>
      <c r="C302" s="265"/>
      <c r="D302" s="272"/>
      <c r="E302" s="272"/>
      <c r="F302" s="573" t="s">
        <v>12</v>
      </c>
      <c r="G302" s="578"/>
      <c r="H302" s="579"/>
      <c r="I302" s="270"/>
      <c r="J302" s="596"/>
      <c r="K302" s="617"/>
    </row>
    <row r="303" spans="2:11" ht="27" hidden="1" customHeight="1" outlineLevel="1" thickBot="1" x14ac:dyDescent="0.3">
      <c r="B303" s="572"/>
      <c r="C303" s="265"/>
      <c r="D303" s="272"/>
      <c r="E303" s="272"/>
      <c r="F303" s="573" t="s">
        <v>13</v>
      </c>
      <c r="G303" s="578"/>
      <c r="H303" s="579">
        <f>I303+J303</f>
        <v>0</v>
      </c>
      <c r="I303" s="270"/>
      <c r="J303" s="596"/>
      <c r="K303" s="617"/>
    </row>
    <row r="304" spans="2:11" ht="27" hidden="1" customHeight="1" outlineLevel="1" thickBot="1" x14ac:dyDescent="0.3">
      <c r="B304" s="572"/>
      <c r="C304" s="265"/>
      <c r="D304" s="272"/>
      <c r="E304" s="272"/>
      <c r="F304" s="573" t="s">
        <v>13</v>
      </c>
      <c r="G304" s="578"/>
      <c r="H304" s="579">
        <f>I304+J304</f>
        <v>0</v>
      </c>
      <c r="I304" s="270"/>
      <c r="J304" s="596"/>
      <c r="K304" s="617"/>
    </row>
    <row r="305" spans="2:11" ht="27" hidden="1" customHeight="1" outlineLevel="1" thickBot="1" x14ac:dyDescent="0.3">
      <c r="B305" s="572">
        <v>2442</v>
      </c>
      <c r="C305" s="265" t="s">
        <v>72</v>
      </c>
      <c r="D305" s="272">
        <v>4</v>
      </c>
      <c r="E305" s="272">
        <v>2</v>
      </c>
      <c r="F305" s="573" t="s">
        <v>372</v>
      </c>
      <c r="G305" s="587" t="s">
        <v>373</v>
      </c>
      <c r="H305" s="579">
        <f>I305+J305</f>
        <v>0</v>
      </c>
      <c r="I305" s="270">
        <f>I307+I308</f>
        <v>0</v>
      </c>
      <c r="J305" s="596">
        <f>J307+J308</f>
        <v>0</v>
      </c>
      <c r="K305" s="617"/>
    </row>
    <row r="306" spans="2:11" ht="27" hidden="1" customHeight="1" outlineLevel="1" thickBot="1" x14ac:dyDescent="0.3">
      <c r="B306" s="572"/>
      <c r="C306" s="265"/>
      <c r="D306" s="272"/>
      <c r="E306" s="272"/>
      <c r="F306" s="573" t="s">
        <v>12</v>
      </c>
      <c r="G306" s="578"/>
      <c r="H306" s="579"/>
      <c r="I306" s="270"/>
      <c r="J306" s="596"/>
      <c r="K306" s="617"/>
    </row>
    <row r="307" spans="2:11" ht="27" hidden="1" customHeight="1" outlineLevel="1" thickBot="1" x14ac:dyDescent="0.3">
      <c r="B307" s="572"/>
      <c r="C307" s="265"/>
      <c r="D307" s="272"/>
      <c r="E307" s="272"/>
      <c r="F307" s="573" t="s">
        <v>13</v>
      </c>
      <c r="G307" s="578"/>
      <c r="H307" s="579">
        <f>I307+J307</f>
        <v>0</v>
      </c>
      <c r="I307" s="270"/>
      <c r="J307" s="596"/>
      <c r="K307" s="617"/>
    </row>
    <row r="308" spans="2:11" ht="27" hidden="1" customHeight="1" outlineLevel="1" thickBot="1" x14ac:dyDescent="0.3">
      <c r="B308" s="572"/>
      <c r="C308" s="265"/>
      <c r="D308" s="272"/>
      <c r="E308" s="272"/>
      <c r="F308" s="573" t="s">
        <v>13</v>
      </c>
      <c r="G308" s="578"/>
      <c r="H308" s="579">
        <f>I308+J308</f>
        <v>0</v>
      </c>
      <c r="I308" s="270"/>
      <c r="J308" s="596"/>
      <c r="K308" s="617"/>
    </row>
    <row r="309" spans="2:11" ht="27" hidden="1" customHeight="1" outlineLevel="1" thickBot="1" x14ac:dyDescent="0.3">
      <c r="B309" s="572">
        <v>2443</v>
      </c>
      <c r="C309" s="265" t="s">
        <v>72</v>
      </c>
      <c r="D309" s="272">
        <v>4</v>
      </c>
      <c r="E309" s="272">
        <v>3</v>
      </c>
      <c r="F309" s="573" t="s">
        <v>374</v>
      </c>
      <c r="G309" s="587" t="s">
        <v>375</v>
      </c>
      <c r="H309" s="579">
        <f>I309+J309</f>
        <v>0</v>
      </c>
      <c r="I309" s="270">
        <f>I311+I312</f>
        <v>0</v>
      </c>
      <c r="J309" s="596">
        <f>J311+J312</f>
        <v>0</v>
      </c>
      <c r="K309" s="617"/>
    </row>
    <row r="310" spans="2:11" ht="27" hidden="1" customHeight="1" outlineLevel="1" thickBot="1" x14ac:dyDescent="0.3">
      <c r="B310" s="572"/>
      <c r="C310" s="265"/>
      <c r="D310" s="272"/>
      <c r="E310" s="272"/>
      <c r="F310" s="573" t="s">
        <v>12</v>
      </c>
      <c r="G310" s="578"/>
      <c r="H310" s="579"/>
      <c r="I310" s="270"/>
      <c r="J310" s="596"/>
      <c r="K310" s="617"/>
    </row>
    <row r="311" spans="2:11" ht="27" hidden="1" customHeight="1" outlineLevel="1" thickBot="1" x14ac:dyDescent="0.3">
      <c r="B311" s="572"/>
      <c r="C311" s="265"/>
      <c r="D311" s="272"/>
      <c r="E311" s="272"/>
      <c r="F311" s="573" t="s">
        <v>13</v>
      </c>
      <c r="G311" s="578"/>
      <c r="H311" s="579">
        <f>I311+J311</f>
        <v>0</v>
      </c>
      <c r="I311" s="270"/>
      <c r="J311" s="596"/>
      <c r="K311" s="617"/>
    </row>
    <row r="312" spans="2:11" ht="27" hidden="1" customHeight="1" outlineLevel="1" thickBot="1" x14ac:dyDescent="0.3">
      <c r="B312" s="572"/>
      <c r="C312" s="265"/>
      <c r="D312" s="272"/>
      <c r="E312" s="272"/>
      <c r="F312" s="573">
        <v>5113</v>
      </c>
      <c r="G312" s="578"/>
      <c r="H312" s="579">
        <f>I312+J312</f>
        <v>0</v>
      </c>
      <c r="I312" s="270"/>
      <c r="J312" s="596"/>
      <c r="K312" s="617"/>
    </row>
    <row r="313" spans="2:11" ht="23.25" customHeight="1" collapsed="1" x14ac:dyDescent="0.25">
      <c r="B313" s="572">
        <v>2450</v>
      </c>
      <c r="C313" s="277" t="s">
        <v>72</v>
      </c>
      <c r="D313" s="273">
        <v>5</v>
      </c>
      <c r="E313" s="273">
        <v>0</v>
      </c>
      <c r="F313" s="576" t="s">
        <v>376</v>
      </c>
      <c r="G313" s="592" t="s">
        <v>377</v>
      </c>
      <c r="H313" s="579">
        <f>I313+J313</f>
        <v>1468650</v>
      </c>
      <c r="I313" s="270">
        <f>I315+I329+I333+I337+I341</f>
        <v>0</v>
      </c>
      <c r="J313" s="596">
        <f>J315+J326+J320+J325+J341</f>
        <v>1468650</v>
      </c>
      <c r="K313" s="617"/>
    </row>
    <row r="314" spans="2:11" s="162" customFormat="1" ht="20.25" customHeight="1" x14ac:dyDescent="0.25">
      <c r="B314" s="572"/>
      <c r="C314" s="277"/>
      <c r="D314" s="273"/>
      <c r="E314" s="273"/>
      <c r="F314" s="573" t="s">
        <v>807</v>
      </c>
      <c r="G314" s="577"/>
      <c r="H314" s="579"/>
      <c r="I314" s="270"/>
      <c r="J314" s="596"/>
      <c r="K314" s="617"/>
    </row>
    <row r="315" spans="2:11" x14ac:dyDescent="0.25">
      <c r="B315" s="572">
        <v>2451</v>
      </c>
      <c r="C315" s="265" t="s">
        <v>72</v>
      </c>
      <c r="D315" s="272">
        <v>5</v>
      </c>
      <c r="E315" s="272">
        <v>1</v>
      </c>
      <c r="F315" s="573" t="s">
        <v>378</v>
      </c>
      <c r="G315" s="587" t="s">
        <v>379</v>
      </c>
      <c r="H315" s="579">
        <f>I315+J315</f>
        <v>1468650</v>
      </c>
      <c r="I315" s="270">
        <f>I319+I326+I317+I318</f>
        <v>0</v>
      </c>
      <c r="J315" s="596">
        <f>J319+J321</f>
        <v>1468650</v>
      </c>
      <c r="K315" s="617"/>
    </row>
    <row r="316" spans="2:11" ht="24" customHeight="1" x14ac:dyDescent="0.25">
      <c r="B316" s="572"/>
      <c r="C316" s="265"/>
      <c r="D316" s="272"/>
      <c r="E316" s="272"/>
      <c r="F316" s="573" t="s">
        <v>12</v>
      </c>
      <c r="G316" s="578"/>
      <c r="H316" s="579"/>
      <c r="I316" s="270"/>
      <c r="J316" s="579"/>
      <c r="K316" s="614"/>
    </row>
    <row r="317" spans="2:11" ht="19.5" hidden="1" customHeight="1" thickBot="1" x14ac:dyDescent="0.3">
      <c r="B317" s="572"/>
      <c r="C317" s="265"/>
      <c r="D317" s="272"/>
      <c r="E317" s="272"/>
      <c r="F317" s="573">
        <v>4264</v>
      </c>
      <c r="G317" s="578"/>
      <c r="H317" s="579">
        <f>I317</f>
        <v>0</v>
      </c>
      <c r="I317" s="270"/>
      <c r="J317" s="579"/>
      <c r="K317" s="614"/>
    </row>
    <row r="318" spans="2:11" ht="20.25" customHeight="1" x14ac:dyDescent="0.25">
      <c r="B318" s="572"/>
      <c r="C318" s="265"/>
      <c r="D318" s="272"/>
      <c r="E318" s="272"/>
      <c r="F318" s="573">
        <v>4239</v>
      </c>
      <c r="G318" s="578"/>
      <c r="H318" s="579">
        <f>I318</f>
        <v>0</v>
      </c>
      <c r="I318" s="270"/>
      <c r="J318" s="579"/>
      <c r="K318" s="614"/>
    </row>
    <row r="319" spans="2:11" ht="24.75" customHeight="1" x14ac:dyDescent="0.25">
      <c r="B319" s="572"/>
      <c r="C319" s="265"/>
      <c r="D319" s="272"/>
      <c r="E319" s="272"/>
      <c r="F319" s="573">
        <v>5113</v>
      </c>
      <c r="G319" s="578"/>
      <c r="H319" s="579">
        <f>I319+J319</f>
        <v>1468650</v>
      </c>
      <c r="I319" s="270"/>
      <c r="J319" s="596">
        <f>198500+1270150</f>
        <v>1468650</v>
      </c>
      <c r="K319" s="617"/>
    </row>
    <row r="320" spans="2:11" ht="21" hidden="1" customHeight="1" thickBot="1" x14ac:dyDescent="0.3">
      <c r="B320" s="572"/>
      <c r="C320" s="265"/>
      <c r="D320" s="272"/>
      <c r="E320" s="272"/>
      <c r="F320" s="573">
        <v>5129</v>
      </c>
      <c r="G320" s="578"/>
      <c r="H320" s="579">
        <f t="shared" ref="H320:H325" si="8">I320+J320</f>
        <v>0</v>
      </c>
      <c r="I320" s="270"/>
      <c r="J320" s="579"/>
      <c r="K320" s="614"/>
    </row>
    <row r="321" spans="2:11" ht="17.25" hidden="1" customHeight="1" thickBot="1" x14ac:dyDescent="0.3">
      <c r="B321" s="572"/>
      <c r="C321" s="265"/>
      <c r="D321" s="272"/>
      <c r="E321" s="272"/>
      <c r="F321" s="573">
        <v>5134</v>
      </c>
      <c r="G321" s="578"/>
      <c r="H321" s="579">
        <f t="shared" si="8"/>
        <v>0</v>
      </c>
      <c r="I321" s="270"/>
      <c r="J321" s="579"/>
      <c r="K321" s="614"/>
    </row>
    <row r="322" spans="2:11" ht="21" hidden="1" customHeight="1" thickBot="1" x14ac:dyDescent="0.3">
      <c r="B322" s="572"/>
      <c r="C322" s="265"/>
      <c r="D322" s="272"/>
      <c r="E322" s="272"/>
      <c r="F322" s="573"/>
      <c r="G322" s="578"/>
      <c r="H322" s="579">
        <f t="shared" si="8"/>
        <v>0</v>
      </c>
      <c r="I322" s="270"/>
      <c r="J322" s="579"/>
      <c r="K322" s="614"/>
    </row>
    <row r="323" spans="2:11" ht="21" hidden="1" customHeight="1" thickBot="1" x14ac:dyDescent="0.3">
      <c r="B323" s="572"/>
      <c r="C323" s="265"/>
      <c r="D323" s="272"/>
      <c r="E323" s="272"/>
      <c r="F323" s="573"/>
      <c r="G323" s="578"/>
      <c r="H323" s="579">
        <f t="shared" si="8"/>
        <v>0</v>
      </c>
      <c r="I323" s="270"/>
      <c r="J323" s="579"/>
      <c r="K323" s="614"/>
    </row>
    <row r="324" spans="2:11" ht="21" hidden="1" customHeight="1" thickBot="1" x14ac:dyDescent="0.3">
      <c r="B324" s="572"/>
      <c r="C324" s="265"/>
      <c r="D324" s="272"/>
      <c r="E324" s="272"/>
      <c r="F324" s="573"/>
      <c r="G324" s="578"/>
      <c r="H324" s="579">
        <f t="shared" si="8"/>
        <v>0</v>
      </c>
      <c r="I324" s="270"/>
      <c r="J324" s="579"/>
      <c r="K324" s="614"/>
    </row>
    <row r="325" spans="2:11" ht="20.25" hidden="1" customHeight="1" thickBot="1" x14ac:dyDescent="0.3">
      <c r="B325" s="572">
        <v>2452</v>
      </c>
      <c r="C325" s="265" t="s">
        <v>72</v>
      </c>
      <c r="D325" s="272">
        <v>5</v>
      </c>
      <c r="E325" s="272">
        <v>5</v>
      </c>
      <c r="F325" s="573" t="s">
        <v>906</v>
      </c>
      <c r="G325" s="578"/>
      <c r="H325" s="579">
        <f t="shared" si="8"/>
        <v>0</v>
      </c>
      <c r="I325" s="270"/>
      <c r="J325" s="579">
        <f>J327+J328</f>
        <v>0</v>
      </c>
      <c r="K325" s="614"/>
    </row>
    <row r="326" spans="2:11" ht="24" hidden="1" customHeight="1" thickBot="1" x14ac:dyDescent="0.3">
      <c r="B326" s="572"/>
      <c r="C326" s="265"/>
      <c r="D326" s="272"/>
      <c r="E326" s="272"/>
      <c r="F326" s="573">
        <v>5113</v>
      </c>
      <c r="G326" s="578"/>
      <c r="H326" s="579">
        <f>I326+J326</f>
        <v>0</v>
      </c>
      <c r="I326" s="270"/>
      <c r="J326" s="585"/>
      <c r="K326" s="618"/>
    </row>
    <row r="327" spans="2:11" ht="25.5" hidden="1" customHeight="1" thickBot="1" x14ac:dyDescent="0.3">
      <c r="B327" s="572"/>
      <c r="C327" s="265"/>
      <c r="D327" s="272"/>
      <c r="E327" s="272"/>
      <c r="F327" s="573">
        <v>5112</v>
      </c>
      <c r="G327" s="578"/>
      <c r="H327" s="579">
        <f>I327+J327</f>
        <v>0</v>
      </c>
      <c r="I327" s="270"/>
      <c r="J327" s="585"/>
      <c r="K327" s="618"/>
    </row>
    <row r="328" spans="2:11" ht="21.75" hidden="1" customHeight="1" thickBot="1" x14ac:dyDescent="0.3">
      <c r="B328" s="572"/>
      <c r="C328" s="265"/>
      <c r="D328" s="272"/>
      <c r="E328" s="272"/>
      <c r="F328" s="573">
        <v>5134</v>
      </c>
      <c r="G328" s="578"/>
      <c r="H328" s="579">
        <f>I328+J328</f>
        <v>0</v>
      </c>
      <c r="I328" s="270"/>
      <c r="J328" s="585"/>
      <c r="K328" s="618"/>
    </row>
    <row r="329" spans="2:11" ht="47.25" hidden="1" customHeight="1" outlineLevel="1" thickBot="1" x14ac:dyDescent="0.3">
      <c r="B329" s="572">
        <v>2452</v>
      </c>
      <c r="C329" s="265" t="s">
        <v>72</v>
      </c>
      <c r="D329" s="272">
        <v>5</v>
      </c>
      <c r="E329" s="272">
        <v>2</v>
      </c>
      <c r="F329" s="573" t="s">
        <v>380</v>
      </c>
      <c r="G329" s="587" t="s">
        <v>381</v>
      </c>
      <c r="H329" s="579">
        <f>I329+J329</f>
        <v>0</v>
      </c>
      <c r="I329" s="270">
        <f>I331+I332</f>
        <v>0</v>
      </c>
      <c r="J329" s="579">
        <f>J331+J332</f>
        <v>0</v>
      </c>
      <c r="K329" s="614"/>
    </row>
    <row r="330" spans="2:11" ht="47.25" hidden="1" customHeight="1" outlineLevel="1" thickBot="1" x14ac:dyDescent="0.3">
      <c r="B330" s="572"/>
      <c r="C330" s="265"/>
      <c r="D330" s="272"/>
      <c r="E330" s="272"/>
      <c r="F330" s="573" t="s">
        <v>12</v>
      </c>
      <c r="G330" s="578"/>
      <c r="H330" s="579"/>
      <c r="I330" s="270"/>
      <c r="J330" s="579"/>
      <c r="K330" s="614"/>
    </row>
    <row r="331" spans="2:11" ht="47.25" hidden="1" customHeight="1" outlineLevel="1" thickBot="1" x14ac:dyDescent="0.3">
      <c r="B331" s="572"/>
      <c r="C331" s="265"/>
      <c r="D331" s="272"/>
      <c r="E331" s="272"/>
      <c r="F331" s="573" t="s">
        <v>13</v>
      </c>
      <c r="G331" s="578"/>
      <c r="H331" s="579">
        <f>I331+J331</f>
        <v>0</v>
      </c>
      <c r="I331" s="270"/>
      <c r="J331" s="579"/>
      <c r="K331" s="614"/>
    </row>
    <row r="332" spans="2:11" ht="47.25" hidden="1" customHeight="1" outlineLevel="1" thickBot="1" x14ac:dyDescent="0.3">
      <c r="B332" s="572"/>
      <c r="C332" s="265"/>
      <c r="D332" s="272"/>
      <c r="E332" s="272"/>
      <c r="F332" s="573" t="s">
        <v>13</v>
      </c>
      <c r="G332" s="578"/>
      <c r="H332" s="579">
        <f>I332+J332</f>
        <v>0</v>
      </c>
      <c r="I332" s="270"/>
      <c r="J332" s="579"/>
      <c r="K332" s="614"/>
    </row>
    <row r="333" spans="2:11" ht="47.25" hidden="1" customHeight="1" outlineLevel="1" thickBot="1" x14ac:dyDescent="0.3">
      <c r="B333" s="572">
        <v>2453</v>
      </c>
      <c r="C333" s="265" t="s">
        <v>72</v>
      </c>
      <c r="D333" s="272">
        <v>5</v>
      </c>
      <c r="E333" s="272">
        <v>3</v>
      </c>
      <c r="F333" s="573" t="s">
        <v>382</v>
      </c>
      <c r="G333" s="587" t="s">
        <v>383</v>
      </c>
      <c r="H333" s="579">
        <f>I333+J333</f>
        <v>0</v>
      </c>
      <c r="I333" s="270">
        <f>I335+I336</f>
        <v>0</v>
      </c>
      <c r="J333" s="579">
        <f>J335+J336</f>
        <v>0</v>
      </c>
      <c r="K333" s="614"/>
    </row>
    <row r="334" spans="2:11" ht="47.25" hidden="1" customHeight="1" outlineLevel="1" thickBot="1" x14ac:dyDescent="0.3">
      <c r="B334" s="572"/>
      <c r="C334" s="265"/>
      <c r="D334" s="272"/>
      <c r="E334" s="272"/>
      <c r="F334" s="573" t="s">
        <v>12</v>
      </c>
      <c r="G334" s="578"/>
      <c r="H334" s="579"/>
      <c r="I334" s="270"/>
      <c r="J334" s="579"/>
      <c r="K334" s="614"/>
    </row>
    <row r="335" spans="2:11" ht="47.25" hidden="1" customHeight="1" outlineLevel="1" thickBot="1" x14ac:dyDescent="0.3">
      <c r="B335" s="572"/>
      <c r="C335" s="265"/>
      <c r="D335" s="272"/>
      <c r="E335" s="272"/>
      <c r="F335" s="573" t="s">
        <v>13</v>
      </c>
      <c r="G335" s="578"/>
      <c r="H335" s="579">
        <f>I335+J335</f>
        <v>0</v>
      </c>
      <c r="I335" s="270"/>
      <c r="J335" s="579"/>
      <c r="K335" s="614"/>
    </row>
    <row r="336" spans="2:11" ht="47.25" hidden="1" customHeight="1" outlineLevel="1" thickBot="1" x14ac:dyDescent="0.3">
      <c r="B336" s="572"/>
      <c r="C336" s="265"/>
      <c r="D336" s="272"/>
      <c r="E336" s="272"/>
      <c r="F336" s="573" t="s">
        <v>13</v>
      </c>
      <c r="G336" s="578"/>
      <c r="H336" s="579">
        <f>I336+J336</f>
        <v>0</v>
      </c>
      <c r="I336" s="270"/>
      <c r="J336" s="579"/>
      <c r="K336" s="614"/>
    </row>
    <row r="337" spans="2:11" ht="47.25" hidden="1" customHeight="1" outlineLevel="1" thickBot="1" x14ac:dyDescent="0.3">
      <c r="B337" s="572">
        <v>2454</v>
      </c>
      <c r="C337" s="265" t="s">
        <v>72</v>
      </c>
      <c r="D337" s="272">
        <v>5</v>
      </c>
      <c r="E337" s="272">
        <v>4</v>
      </c>
      <c r="F337" s="573" t="s">
        <v>384</v>
      </c>
      <c r="G337" s="587" t="s">
        <v>385</v>
      </c>
      <c r="H337" s="579">
        <f>I337+J337</f>
        <v>0</v>
      </c>
      <c r="I337" s="270">
        <f>I339+I340</f>
        <v>0</v>
      </c>
      <c r="J337" s="579">
        <f>J339+J340</f>
        <v>0</v>
      </c>
      <c r="K337" s="614"/>
    </row>
    <row r="338" spans="2:11" ht="47.25" hidden="1" customHeight="1" outlineLevel="1" thickBot="1" x14ac:dyDescent="0.3">
      <c r="B338" s="572"/>
      <c r="C338" s="265"/>
      <c r="D338" s="272"/>
      <c r="E338" s="272"/>
      <c r="F338" s="573" t="s">
        <v>12</v>
      </c>
      <c r="G338" s="578"/>
      <c r="H338" s="579"/>
      <c r="I338" s="270"/>
      <c r="J338" s="579"/>
      <c r="K338" s="614"/>
    </row>
    <row r="339" spans="2:11" ht="47.25" hidden="1" customHeight="1" outlineLevel="1" thickBot="1" x14ac:dyDescent="0.3">
      <c r="B339" s="572"/>
      <c r="C339" s="265"/>
      <c r="D339" s="272"/>
      <c r="E339" s="272"/>
      <c r="F339" s="573" t="s">
        <v>13</v>
      </c>
      <c r="G339" s="578"/>
      <c r="H339" s="579">
        <f>I339+J339</f>
        <v>0</v>
      </c>
      <c r="I339" s="270"/>
      <c r="J339" s="579"/>
      <c r="K339" s="614"/>
    </row>
    <row r="340" spans="2:11" ht="47.25" hidden="1" customHeight="1" outlineLevel="1" thickBot="1" x14ac:dyDescent="0.3">
      <c r="B340" s="572"/>
      <c r="C340" s="265"/>
      <c r="D340" s="272"/>
      <c r="E340" s="272"/>
      <c r="F340" s="573" t="s">
        <v>13</v>
      </c>
      <c r="G340" s="578"/>
      <c r="H340" s="579">
        <f>I340+J340</f>
        <v>0</v>
      </c>
      <c r="I340" s="270"/>
      <c r="J340" s="579"/>
      <c r="K340" s="614"/>
    </row>
    <row r="341" spans="2:11" ht="47.25" hidden="1" customHeight="1" outlineLevel="1" thickBot="1" x14ac:dyDescent="0.3">
      <c r="B341" s="572">
        <v>2455</v>
      </c>
      <c r="C341" s="265" t="s">
        <v>72</v>
      </c>
      <c r="D341" s="272">
        <v>5</v>
      </c>
      <c r="E341" s="272">
        <v>5</v>
      </c>
      <c r="F341" s="573" t="s">
        <v>386</v>
      </c>
      <c r="G341" s="587" t="s">
        <v>387</v>
      </c>
      <c r="H341" s="579">
        <f>I341+J341</f>
        <v>0</v>
      </c>
      <c r="I341" s="270">
        <f>I343+I344</f>
        <v>0</v>
      </c>
      <c r="J341" s="579">
        <f>J343+J344</f>
        <v>0</v>
      </c>
      <c r="K341" s="614"/>
    </row>
    <row r="342" spans="2:11" ht="27.75" hidden="1" customHeight="1" outlineLevel="1" thickBot="1" x14ac:dyDescent="0.3">
      <c r="B342" s="572"/>
      <c r="C342" s="265"/>
      <c r="D342" s="272"/>
      <c r="E342" s="272"/>
      <c r="F342" s="573" t="s">
        <v>12</v>
      </c>
      <c r="G342" s="578"/>
      <c r="H342" s="579"/>
      <c r="I342" s="270"/>
      <c r="J342" s="579"/>
      <c r="K342" s="614"/>
    </row>
    <row r="343" spans="2:11" ht="24" hidden="1" customHeight="1" outlineLevel="1" thickBot="1" x14ac:dyDescent="0.3">
      <c r="B343" s="572"/>
      <c r="C343" s="265"/>
      <c r="D343" s="272"/>
      <c r="E343" s="272"/>
      <c r="F343" s="573">
        <v>5112</v>
      </c>
      <c r="G343" s="578"/>
      <c r="H343" s="579">
        <f>I343+J343</f>
        <v>0</v>
      </c>
      <c r="I343" s="270"/>
      <c r="J343" s="579"/>
      <c r="K343" s="614"/>
    </row>
    <row r="344" spans="2:11" ht="18.75" hidden="1" customHeight="1" outlineLevel="1" thickBot="1" x14ac:dyDescent="0.3">
      <c r="B344" s="572"/>
      <c r="C344" s="265"/>
      <c r="D344" s="272"/>
      <c r="E344" s="272"/>
      <c r="F344" s="573">
        <v>5134</v>
      </c>
      <c r="G344" s="578"/>
      <c r="H344" s="579">
        <f>I344+J344</f>
        <v>0</v>
      </c>
      <c r="I344" s="270"/>
      <c r="J344" s="579"/>
      <c r="K344" s="614"/>
    </row>
    <row r="345" spans="2:11" ht="32.25" hidden="1" customHeight="1" outlineLevel="1" thickBot="1" x14ac:dyDescent="0.3">
      <c r="B345" s="572">
        <v>2460</v>
      </c>
      <c r="C345" s="277" t="s">
        <v>72</v>
      </c>
      <c r="D345" s="273">
        <v>6</v>
      </c>
      <c r="E345" s="273">
        <v>0</v>
      </c>
      <c r="F345" s="576" t="s">
        <v>388</v>
      </c>
      <c r="G345" s="577" t="s">
        <v>389</v>
      </c>
      <c r="H345" s="579">
        <f>I345+J345</f>
        <v>0</v>
      </c>
      <c r="I345" s="270">
        <f>I347</f>
        <v>0</v>
      </c>
      <c r="J345" s="579">
        <f>J347</f>
        <v>0</v>
      </c>
      <c r="K345" s="614"/>
    </row>
    <row r="346" spans="2:11" s="162" customFormat="1" ht="47.25" hidden="1" customHeight="1" outlineLevel="1" thickBot="1" x14ac:dyDescent="0.3">
      <c r="B346" s="572"/>
      <c r="C346" s="277"/>
      <c r="D346" s="273"/>
      <c r="E346" s="273"/>
      <c r="F346" s="573" t="s">
        <v>807</v>
      </c>
      <c r="G346" s="577"/>
      <c r="H346" s="579"/>
      <c r="I346" s="270"/>
      <c r="J346" s="579"/>
      <c r="K346" s="614"/>
    </row>
    <row r="347" spans="2:11" ht="47.25" hidden="1" customHeight="1" outlineLevel="1" thickBot="1" x14ac:dyDescent="0.3">
      <c r="B347" s="572">
        <v>2461</v>
      </c>
      <c r="C347" s="265" t="s">
        <v>72</v>
      </c>
      <c r="D347" s="272">
        <v>6</v>
      </c>
      <c r="E347" s="272">
        <v>1</v>
      </c>
      <c r="F347" s="573" t="s">
        <v>390</v>
      </c>
      <c r="G347" s="587" t="s">
        <v>389</v>
      </c>
      <c r="H347" s="579">
        <f>I347+J347</f>
        <v>0</v>
      </c>
      <c r="I347" s="270">
        <f>I349+I350</f>
        <v>0</v>
      </c>
      <c r="J347" s="579">
        <f>J349+J350</f>
        <v>0</v>
      </c>
      <c r="K347" s="614"/>
    </row>
    <row r="348" spans="2:11" ht="47.25" hidden="1" customHeight="1" outlineLevel="1" thickBot="1" x14ac:dyDescent="0.3">
      <c r="B348" s="572"/>
      <c r="C348" s="265"/>
      <c r="D348" s="272"/>
      <c r="E348" s="272"/>
      <c r="F348" s="573" t="s">
        <v>12</v>
      </c>
      <c r="G348" s="578"/>
      <c r="H348" s="579"/>
      <c r="I348" s="270"/>
      <c r="J348" s="579"/>
      <c r="K348" s="614"/>
    </row>
    <row r="349" spans="2:11" ht="47.25" hidden="1" customHeight="1" outlineLevel="1" thickBot="1" x14ac:dyDescent="0.3">
      <c r="B349" s="572"/>
      <c r="C349" s="265"/>
      <c r="D349" s="272"/>
      <c r="E349" s="272"/>
      <c r="F349" s="573"/>
      <c r="G349" s="578"/>
      <c r="H349" s="579">
        <f>I349+J349</f>
        <v>0</v>
      </c>
      <c r="I349" s="270"/>
      <c r="J349" s="579"/>
      <c r="K349" s="614"/>
    </row>
    <row r="350" spans="2:11" ht="47.25" hidden="1" customHeight="1" outlineLevel="1" thickBot="1" x14ac:dyDescent="0.3">
      <c r="B350" s="572"/>
      <c r="C350" s="265"/>
      <c r="D350" s="272"/>
      <c r="E350" s="272"/>
      <c r="F350" s="573" t="s">
        <v>13</v>
      </c>
      <c r="G350" s="578"/>
      <c r="H350" s="579">
        <f>I350+J350</f>
        <v>0</v>
      </c>
      <c r="I350" s="270"/>
      <c r="J350" s="579"/>
      <c r="K350" s="614"/>
    </row>
    <row r="351" spans="2:11" ht="47.25" hidden="1" customHeight="1" outlineLevel="1" thickBot="1" x14ac:dyDescent="0.3">
      <c r="B351" s="572">
        <v>2470</v>
      </c>
      <c r="C351" s="277" t="s">
        <v>72</v>
      </c>
      <c r="D351" s="273">
        <v>7</v>
      </c>
      <c r="E351" s="273">
        <v>0</v>
      </c>
      <c r="F351" s="576" t="s">
        <v>391</v>
      </c>
      <c r="G351" s="592" t="s">
        <v>392</v>
      </c>
      <c r="H351" s="579">
        <f>I351+J351</f>
        <v>0</v>
      </c>
      <c r="I351" s="270">
        <f>I353+I357+I361+I365</f>
        <v>0</v>
      </c>
      <c r="J351" s="579">
        <f>J353+J357+J361+J365</f>
        <v>0</v>
      </c>
      <c r="K351" s="614"/>
    </row>
    <row r="352" spans="2:11" s="162" customFormat="1" ht="47.25" hidden="1" customHeight="1" outlineLevel="1" thickBot="1" x14ac:dyDescent="0.3">
      <c r="B352" s="572"/>
      <c r="C352" s="277"/>
      <c r="D352" s="273"/>
      <c r="E352" s="273"/>
      <c r="F352" s="573" t="s">
        <v>807</v>
      </c>
      <c r="G352" s="577"/>
      <c r="H352" s="579"/>
      <c r="I352" s="270"/>
      <c r="J352" s="579"/>
      <c r="K352" s="614"/>
    </row>
    <row r="353" spans="2:11" ht="47.25" hidden="1" customHeight="1" outlineLevel="1" thickBot="1" x14ac:dyDescent="0.3">
      <c r="B353" s="572">
        <v>2471</v>
      </c>
      <c r="C353" s="265" t="s">
        <v>72</v>
      </c>
      <c r="D353" s="272">
        <v>7</v>
      </c>
      <c r="E353" s="272">
        <v>1</v>
      </c>
      <c r="F353" s="573" t="s">
        <v>393</v>
      </c>
      <c r="G353" s="587" t="s">
        <v>394</v>
      </c>
      <c r="H353" s="579">
        <f>I353+J353</f>
        <v>0</v>
      </c>
      <c r="I353" s="270">
        <f>I355+I356</f>
        <v>0</v>
      </c>
      <c r="J353" s="579">
        <f>J355+J356</f>
        <v>0</v>
      </c>
      <c r="K353" s="614"/>
    </row>
    <row r="354" spans="2:11" ht="47.25" hidden="1" customHeight="1" outlineLevel="1" thickBot="1" x14ac:dyDescent="0.3">
      <c r="B354" s="572"/>
      <c r="C354" s="265"/>
      <c r="D354" s="272"/>
      <c r="E354" s="272"/>
      <c r="F354" s="573" t="s">
        <v>12</v>
      </c>
      <c r="G354" s="578"/>
      <c r="H354" s="579"/>
      <c r="I354" s="270"/>
      <c r="J354" s="579"/>
      <c r="K354" s="614"/>
    </row>
    <row r="355" spans="2:11" ht="29.25" hidden="1" customHeight="1" outlineLevel="1" thickBot="1" x14ac:dyDescent="0.3">
      <c r="B355" s="572"/>
      <c r="C355" s="265"/>
      <c r="D355" s="272"/>
      <c r="E355" s="272"/>
      <c r="F355" s="573" t="s">
        <v>13</v>
      </c>
      <c r="G355" s="578"/>
      <c r="H355" s="579">
        <f>I355+J355</f>
        <v>0</v>
      </c>
      <c r="I355" s="270"/>
      <c r="J355" s="579"/>
      <c r="K355" s="614"/>
    </row>
    <row r="356" spans="2:11" ht="47.25" hidden="1" customHeight="1" outlineLevel="1" thickBot="1" x14ac:dyDescent="0.3">
      <c r="B356" s="572"/>
      <c r="C356" s="265"/>
      <c r="D356" s="272"/>
      <c r="E356" s="272"/>
      <c r="F356" s="573" t="s">
        <v>13</v>
      </c>
      <c r="G356" s="578"/>
      <c r="H356" s="579">
        <f>I356+J356</f>
        <v>0</v>
      </c>
      <c r="I356" s="270"/>
      <c r="J356" s="579"/>
      <c r="K356" s="614"/>
    </row>
    <row r="357" spans="2:11" ht="47.25" hidden="1" customHeight="1" outlineLevel="1" thickBot="1" x14ac:dyDescent="0.3">
      <c r="B357" s="572">
        <v>2472</v>
      </c>
      <c r="C357" s="265" t="s">
        <v>72</v>
      </c>
      <c r="D357" s="272">
        <v>7</v>
      </c>
      <c r="E357" s="272">
        <v>2</v>
      </c>
      <c r="F357" s="573" t="s">
        <v>395</v>
      </c>
      <c r="G357" s="598" t="s">
        <v>396</v>
      </c>
      <c r="H357" s="579">
        <f>I357+J357</f>
        <v>0</v>
      </c>
      <c r="I357" s="270">
        <f>I359+I360</f>
        <v>0</v>
      </c>
      <c r="J357" s="579">
        <f>J359+J360</f>
        <v>0</v>
      </c>
      <c r="K357" s="614"/>
    </row>
    <row r="358" spans="2:11" ht="30" hidden="1" customHeight="1" outlineLevel="1" thickBot="1" x14ac:dyDescent="0.3">
      <c r="B358" s="572"/>
      <c r="C358" s="265"/>
      <c r="D358" s="272"/>
      <c r="E358" s="272"/>
      <c r="F358" s="573" t="s">
        <v>12</v>
      </c>
      <c r="G358" s="578"/>
      <c r="H358" s="579"/>
      <c r="I358" s="270"/>
      <c r="J358" s="579"/>
      <c r="K358" s="614"/>
    </row>
    <row r="359" spans="2:11" ht="47.25" hidden="1" customHeight="1" outlineLevel="1" thickBot="1" x14ac:dyDescent="0.3">
      <c r="B359" s="572"/>
      <c r="C359" s="265"/>
      <c r="D359" s="272"/>
      <c r="E359" s="272"/>
      <c r="F359" s="573" t="s">
        <v>13</v>
      </c>
      <c r="G359" s="578"/>
      <c r="H359" s="579">
        <f>I359+J359</f>
        <v>0</v>
      </c>
      <c r="I359" s="270"/>
      <c r="J359" s="579"/>
      <c r="K359" s="614"/>
    </row>
    <row r="360" spans="2:11" ht="47.25" hidden="1" customHeight="1" outlineLevel="1" thickBot="1" x14ac:dyDescent="0.3">
      <c r="B360" s="572"/>
      <c r="C360" s="265"/>
      <c r="D360" s="272"/>
      <c r="E360" s="272"/>
      <c r="F360" s="573" t="s">
        <v>13</v>
      </c>
      <c r="G360" s="578"/>
      <c r="H360" s="579">
        <f>I360+J360</f>
        <v>0</v>
      </c>
      <c r="I360" s="270"/>
      <c r="J360" s="579"/>
      <c r="K360" s="614"/>
    </row>
    <row r="361" spans="2:11" ht="47.25" hidden="1" customHeight="1" outlineLevel="1" thickBot="1" x14ac:dyDescent="0.3">
      <c r="B361" s="572">
        <v>2473</v>
      </c>
      <c r="C361" s="265" t="s">
        <v>72</v>
      </c>
      <c r="D361" s="272">
        <v>7</v>
      </c>
      <c r="E361" s="272">
        <v>3</v>
      </c>
      <c r="F361" s="573" t="s">
        <v>397</v>
      </c>
      <c r="G361" s="587" t="s">
        <v>398</v>
      </c>
      <c r="H361" s="579">
        <f>I361+J361</f>
        <v>0</v>
      </c>
      <c r="I361" s="270">
        <f>I363+I364</f>
        <v>0</v>
      </c>
      <c r="J361" s="579">
        <f>J363+J364</f>
        <v>0</v>
      </c>
      <c r="K361" s="614"/>
    </row>
    <row r="362" spans="2:11" ht="47.25" hidden="1" customHeight="1" outlineLevel="1" thickBot="1" x14ac:dyDescent="0.3">
      <c r="B362" s="572"/>
      <c r="C362" s="265"/>
      <c r="D362" s="272"/>
      <c r="E362" s="272"/>
      <c r="F362" s="573" t="s">
        <v>12</v>
      </c>
      <c r="G362" s="578"/>
      <c r="H362" s="579"/>
      <c r="I362" s="270"/>
      <c r="J362" s="579"/>
      <c r="K362" s="614"/>
    </row>
    <row r="363" spans="2:11" ht="47.25" hidden="1" customHeight="1" outlineLevel="1" thickBot="1" x14ac:dyDescent="0.3">
      <c r="B363" s="572"/>
      <c r="C363" s="265"/>
      <c r="D363" s="272"/>
      <c r="E363" s="272"/>
      <c r="F363" s="573" t="s">
        <v>13</v>
      </c>
      <c r="G363" s="578"/>
      <c r="H363" s="579">
        <f>I363+J363</f>
        <v>0</v>
      </c>
      <c r="I363" s="270"/>
      <c r="J363" s="579"/>
      <c r="K363" s="614"/>
    </row>
    <row r="364" spans="2:11" ht="47.25" hidden="1" customHeight="1" outlineLevel="1" thickBot="1" x14ac:dyDescent="0.3">
      <c r="B364" s="572"/>
      <c r="C364" s="265"/>
      <c r="D364" s="272"/>
      <c r="E364" s="272"/>
      <c r="F364" s="573" t="s">
        <v>13</v>
      </c>
      <c r="G364" s="578"/>
      <c r="H364" s="579">
        <f>I364+J364</f>
        <v>0</v>
      </c>
      <c r="I364" s="270"/>
      <c r="J364" s="579"/>
      <c r="K364" s="614"/>
    </row>
    <row r="365" spans="2:11" ht="24.75" hidden="1" customHeight="1" outlineLevel="1" thickBot="1" x14ac:dyDescent="0.3">
      <c r="B365" s="572">
        <v>2474</v>
      </c>
      <c r="C365" s="265" t="s">
        <v>72</v>
      </c>
      <c r="D365" s="272">
        <v>7</v>
      </c>
      <c r="E365" s="272">
        <v>4</v>
      </c>
      <c r="F365" s="573" t="s">
        <v>399</v>
      </c>
      <c r="G365" s="578" t="s">
        <v>400</v>
      </c>
      <c r="H365" s="579">
        <f>I365+J365</f>
        <v>0</v>
      </c>
      <c r="I365" s="270">
        <f>I367+I368</f>
        <v>0</v>
      </c>
      <c r="J365" s="579">
        <f>J367+J368</f>
        <v>0</v>
      </c>
      <c r="K365" s="614"/>
    </row>
    <row r="366" spans="2:11" ht="47.25" hidden="1" customHeight="1" outlineLevel="1" thickBot="1" x14ac:dyDescent="0.3">
      <c r="B366" s="572"/>
      <c r="C366" s="265"/>
      <c r="D366" s="272"/>
      <c r="E366" s="272"/>
      <c r="F366" s="573" t="s">
        <v>12</v>
      </c>
      <c r="G366" s="578"/>
      <c r="H366" s="579"/>
      <c r="I366" s="270"/>
      <c r="J366" s="579"/>
      <c r="K366" s="614"/>
    </row>
    <row r="367" spans="2:11" ht="47.25" hidden="1" customHeight="1" outlineLevel="1" thickBot="1" x14ac:dyDescent="0.3">
      <c r="B367" s="572"/>
      <c r="C367" s="265"/>
      <c r="D367" s="272"/>
      <c r="E367" s="272"/>
      <c r="F367" s="573" t="s">
        <v>13</v>
      </c>
      <c r="G367" s="578"/>
      <c r="H367" s="579">
        <f>I367+J367</f>
        <v>0</v>
      </c>
      <c r="I367" s="270"/>
      <c r="J367" s="579"/>
      <c r="K367" s="614"/>
    </row>
    <row r="368" spans="2:11" ht="47.25" hidden="1" customHeight="1" outlineLevel="1" thickBot="1" x14ac:dyDescent="0.3">
      <c r="B368" s="572"/>
      <c r="C368" s="265"/>
      <c r="D368" s="272"/>
      <c r="E368" s="272"/>
      <c r="F368" s="573" t="s">
        <v>13</v>
      </c>
      <c r="G368" s="578"/>
      <c r="H368" s="579">
        <f>I368+J368</f>
        <v>0</v>
      </c>
      <c r="I368" s="270"/>
      <c r="J368" s="579"/>
      <c r="K368" s="614"/>
    </row>
    <row r="369" spans="2:11" ht="47.25" hidden="1" customHeight="1" outlineLevel="1" thickBot="1" x14ac:dyDescent="0.3">
      <c r="B369" s="572">
        <v>2480</v>
      </c>
      <c r="C369" s="277" t="s">
        <v>72</v>
      </c>
      <c r="D369" s="273">
        <v>8</v>
      </c>
      <c r="E369" s="273">
        <v>0</v>
      </c>
      <c r="F369" s="576" t="s">
        <v>401</v>
      </c>
      <c r="G369" s="577" t="s">
        <v>402</v>
      </c>
      <c r="H369" s="579">
        <f>I369+J369</f>
        <v>0</v>
      </c>
      <c r="I369" s="270">
        <f>I371+I375+I379+I383</f>
        <v>0</v>
      </c>
      <c r="J369" s="579">
        <f>J371+J375+J379+J383</f>
        <v>0</v>
      </c>
      <c r="K369" s="614"/>
    </row>
    <row r="370" spans="2:11" s="162" customFormat="1" ht="47.25" hidden="1" customHeight="1" outlineLevel="1" thickBot="1" x14ac:dyDescent="0.3">
      <c r="B370" s="572"/>
      <c r="C370" s="277"/>
      <c r="D370" s="273"/>
      <c r="E370" s="273"/>
      <c r="F370" s="573" t="s">
        <v>807</v>
      </c>
      <c r="G370" s="577"/>
      <c r="H370" s="579"/>
      <c r="I370" s="270"/>
      <c r="J370" s="579"/>
      <c r="K370" s="614"/>
    </row>
    <row r="371" spans="2:11" ht="39.75" hidden="1" customHeight="1" outlineLevel="1" thickBot="1" x14ac:dyDescent="0.3">
      <c r="B371" s="572">
        <v>2481</v>
      </c>
      <c r="C371" s="265" t="s">
        <v>72</v>
      </c>
      <c r="D371" s="272">
        <v>8</v>
      </c>
      <c r="E371" s="272">
        <v>1</v>
      </c>
      <c r="F371" s="573" t="s">
        <v>403</v>
      </c>
      <c r="G371" s="587" t="s">
        <v>404</v>
      </c>
      <c r="H371" s="579">
        <f>I371+J371</f>
        <v>0</v>
      </c>
      <c r="I371" s="270">
        <f>I373+I374</f>
        <v>0</v>
      </c>
      <c r="J371" s="579">
        <f>J373+J374</f>
        <v>0</v>
      </c>
      <c r="K371" s="614"/>
    </row>
    <row r="372" spans="2:11" ht="47.25" hidden="1" customHeight="1" outlineLevel="1" thickBot="1" x14ac:dyDescent="0.3">
      <c r="B372" s="572"/>
      <c r="C372" s="265"/>
      <c r="D372" s="272"/>
      <c r="E372" s="272"/>
      <c r="F372" s="573" t="s">
        <v>12</v>
      </c>
      <c r="G372" s="578"/>
      <c r="H372" s="579"/>
      <c r="I372" s="270"/>
      <c r="J372" s="579"/>
      <c r="K372" s="614"/>
    </row>
    <row r="373" spans="2:11" ht="47.25" hidden="1" customHeight="1" outlineLevel="1" thickBot="1" x14ac:dyDescent="0.3">
      <c r="B373" s="572"/>
      <c r="C373" s="265"/>
      <c r="D373" s="272"/>
      <c r="E373" s="272"/>
      <c r="F373" s="573" t="s">
        <v>13</v>
      </c>
      <c r="G373" s="578"/>
      <c r="H373" s="579">
        <f>I373+J373</f>
        <v>0</v>
      </c>
      <c r="I373" s="270"/>
      <c r="J373" s="579"/>
      <c r="K373" s="614"/>
    </row>
    <row r="374" spans="2:11" ht="47.25" hidden="1" customHeight="1" outlineLevel="1" thickBot="1" x14ac:dyDescent="0.3">
      <c r="B374" s="572"/>
      <c r="C374" s="265"/>
      <c r="D374" s="272"/>
      <c r="E374" s="272"/>
      <c r="F374" s="573" t="s">
        <v>13</v>
      </c>
      <c r="G374" s="578"/>
      <c r="H374" s="579">
        <f>I374+J374</f>
        <v>0</v>
      </c>
      <c r="I374" s="270"/>
      <c r="J374" s="579"/>
      <c r="K374" s="614"/>
    </row>
    <row r="375" spans="2:11" ht="38.25" hidden="1" customHeight="1" outlineLevel="1" thickBot="1" x14ac:dyDescent="0.3">
      <c r="B375" s="572">
        <v>2482</v>
      </c>
      <c r="C375" s="265" t="s">
        <v>72</v>
      </c>
      <c r="D375" s="272">
        <v>8</v>
      </c>
      <c r="E375" s="272">
        <v>2</v>
      </c>
      <c r="F375" s="573" t="s">
        <v>405</v>
      </c>
      <c r="G375" s="587" t="s">
        <v>406</v>
      </c>
      <c r="H375" s="579">
        <f>I375+J375</f>
        <v>0</v>
      </c>
      <c r="I375" s="270">
        <f>I377+I378</f>
        <v>0</v>
      </c>
      <c r="J375" s="579">
        <f>J377+J378</f>
        <v>0</v>
      </c>
      <c r="K375" s="614"/>
    </row>
    <row r="376" spans="2:11" ht="47.25" hidden="1" customHeight="1" outlineLevel="1" thickBot="1" x14ac:dyDescent="0.3">
      <c r="B376" s="572"/>
      <c r="C376" s="265"/>
      <c r="D376" s="272"/>
      <c r="E376" s="272"/>
      <c r="F376" s="573" t="s">
        <v>12</v>
      </c>
      <c r="G376" s="578"/>
      <c r="H376" s="579"/>
      <c r="I376" s="270"/>
      <c r="J376" s="579"/>
      <c r="K376" s="614"/>
    </row>
    <row r="377" spans="2:11" ht="47.25" hidden="1" customHeight="1" outlineLevel="1" thickBot="1" x14ac:dyDescent="0.3">
      <c r="B377" s="572"/>
      <c r="C377" s="265"/>
      <c r="D377" s="272"/>
      <c r="E377" s="272"/>
      <c r="F377" s="573" t="s">
        <v>13</v>
      </c>
      <c r="G377" s="578"/>
      <c r="H377" s="579">
        <f>I377+J377</f>
        <v>0</v>
      </c>
      <c r="I377" s="270"/>
      <c r="J377" s="579"/>
      <c r="K377" s="614"/>
    </row>
    <row r="378" spans="2:11" ht="47.25" hidden="1" customHeight="1" outlineLevel="1" thickBot="1" x14ac:dyDescent="0.3">
      <c r="B378" s="572"/>
      <c r="C378" s="265"/>
      <c r="D378" s="272"/>
      <c r="E378" s="272"/>
      <c r="F378" s="573" t="s">
        <v>13</v>
      </c>
      <c r="G378" s="578"/>
      <c r="H378" s="579">
        <f>I378+J378</f>
        <v>0</v>
      </c>
      <c r="I378" s="270"/>
      <c r="J378" s="579"/>
      <c r="K378" s="614"/>
    </row>
    <row r="379" spans="2:11" ht="37.5" hidden="1" customHeight="1" outlineLevel="1" thickBot="1" x14ac:dyDescent="0.3">
      <c r="B379" s="572">
        <v>2483</v>
      </c>
      <c r="C379" s="265" t="s">
        <v>72</v>
      </c>
      <c r="D379" s="272">
        <v>8</v>
      </c>
      <c r="E379" s="272">
        <v>3</v>
      </c>
      <c r="F379" s="573" t="s">
        <v>407</v>
      </c>
      <c r="G379" s="587" t="s">
        <v>408</v>
      </c>
      <c r="H379" s="579">
        <f>I379+J379</f>
        <v>0</v>
      </c>
      <c r="I379" s="270">
        <f>I381+I382</f>
        <v>0</v>
      </c>
      <c r="J379" s="579">
        <f>J381+J382</f>
        <v>0</v>
      </c>
      <c r="K379" s="614"/>
    </row>
    <row r="380" spans="2:11" ht="47.25" hidden="1" customHeight="1" outlineLevel="1" thickBot="1" x14ac:dyDescent="0.3">
      <c r="B380" s="572"/>
      <c r="C380" s="265"/>
      <c r="D380" s="272"/>
      <c r="E380" s="272"/>
      <c r="F380" s="573" t="s">
        <v>12</v>
      </c>
      <c r="G380" s="578"/>
      <c r="H380" s="579"/>
      <c r="I380" s="270"/>
      <c r="J380" s="579"/>
      <c r="K380" s="614"/>
    </row>
    <row r="381" spans="2:11" ht="47.25" hidden="1" customHeight="1" outlineLevel="1" thickBot="1" x14ac:dyDescent="0.3">
      <c r="B381" s="572"/>
      <c r="C381" s="265"/>
      <c r="D381" s="272"/>
      <c r="E381" s="272"/>
      <c r="F381" s="573" t="s">
        <v>13</v>
      </c>
      <c r="G381" s="578"/>
      <c r="H381" s="579">
        <f>I381+J381</f>
        <v>0</v>
      </c>
      <c r="I381" s="270"/>
      <c r="J381" s="579"/>
      <c r="K381" s="614"/>
    </row>
    <row r="382" spans="2:11" ht="47.25" hidden="1" customHeight="1" outlineLevel="1" thickBot="1" x14ac:dyDescent="0.3">
      <c r="B382" s="572"/>
      <c r="C382" s="265"/>
      <c r="D382" s="272"/>
      <c r="E382" s="272"/>
      <c r="F382" s="573" t="s">
        <v>13</v>
      </c>
      <c r="G382" s="578"/>
      <c r="H382" s="579">
        <f>I382+J382</f>
        <v>0</v>
      </c>
      <c r="I382" s="270"/>
      <c r="J382" s="579"/>
      <c r="K382" s="614"/>
    </row>
    <row r="383" spans="2:11" ht="36" hidden="1" customHeight="1" outlineLevel="1" thickBot="1" x14ac:dyDescent="0.3">
      <c r="B383" s="572">
        <v>2484</v>
      </c>
      <c r="C383" s="265" t="s">
        <v>72</v>
      </c>
      <c r="D383" s="272">
        <v>8</v>
      </c>
      <c r="E383" s="272">
        <v>4</v>
      </c>
      <c r="F383" s="573" t="s">
        <v>409</v>
      </c>
      <c r="G383" s="587" t="s">
        <v>410</v>
      </c>
      <c r="H383" s="579">
        <f>I383+J383</f>
        <v>0</v>
      </c>
      <c r="I383" s="270">
        <f>I385+I386</f>
        <v>0</v>
      </c>
      <c r="J383" s="579">
        <f>J385+J386</f>
        <v>0</v>
      </c>
      <c r="K383" s="614"/>
    </row>
    <row r="384" spans="2:11" ht="47.25" hidden="1" customHeight="1" outlineLevel="1" thickBot="1" x14ac:dyDescent="0.3">
      <c r="B384" s="572"/>
      <c r="C384" s="265"/>
      <c r="D384" s="272"/>
      <c r="E384" s="272"/>
      <c r="F384" s="573" t="s">
        <v>12</v>
      </c>
      <c r="G384" s="578"/>
      <c r="H384" s="579"/>
      <c r="I384" s="270"/>
      <c r="J384" s="579"/>
      <c r="K384" s="614"/>
    </row>
    <row r="385" spans="2:11" ht="47.25" hidden="1" customHeight="1" outlineLevel="1" thickBot="1" x14ac:dyDescent="0.3">
      <c r="B385" s="572"/>
      <c r="C385" s="265"/>
      <c r="D385" s="272"/>
      <c r="E385" s="272"/>
      <c r="F385" s="573" t="s">
        <v>13</v>
      </c>
      <c r="G385" s="578"/>
      <c r="H385" s="579">
        <f>I385+J385</f>
        <v>0</v>
      </c>
      <c r="I385" s="270"/>
      <c r="J385" s="579"/>
      <c r="K385" s="614"/>
    </row>
    <row r="386" spans="2:11" ht="47.25" hidden="1" customHeight="1" outlineLevel="1" thickBot="1" x14ac:dyDescent="0.3">
      <c r="B386" s="572"/>
      <c r="C386" s="265"/>
      <c r="D386" s="272"/>
      <c r="E386" s="272"/>
      <c r="F386" s="573" t="s">
        <v>13</v>
      </c>
      <c r="G386" s="578"/>
      <c r="H386" s="579">
        <f>I386+J386</f>
        <v>0</v>
      </c>
      <c r="I386" s="270"/>
      <c r="J386" s="579"/>
      <c r="K386" s="614"/>
    </row>
    <row r="387" spans="2:11" ht="47.25" hidden="1" customHeight="1" outlineLevel="1" thickBot="1" x14ac:dyDescent="0.3">
      <c r="B387" s="572">
        <v>2490</v>
      </c>
      <c r="C387" s="277" t="s">
        <v>72</v>
      </c>
      <c r="D387" s="273">
        <v>9</v>
      </c>
      <c r="E387" s="273">
        <v>0</v>
      </c>
      <c r="F387" s="576" t="s">
        <v>417</v>
      </c>
      <c r="G387" s="577" t="s">
        <v>418</v>
      </c>
      <c r="H387" s="579">
        <f>I387+J387</f>
        <v>-600000</v>
      </c>
      <c r="I387" s="270">
        <f>I389</f>
        <v>0</v>
      </c>
      <c r="J387" s="579">
        <f>J389</f>
        <v>-600000</v>
      </c>
      <c r="K387" s="614"/>
    </row>
    <row r="388" spans="2:11" s="162" customFormat="1" hidden="1" outlineLevel="1" x14ac:dyDescent="0.25">
      <c r="B388" s="572"/>
      <c r="C388" s="277"/>
      <c r="D388" s="273"/>
      <c r="E388" s="273"/>
      <c r="F388" s="573" t="s">
        <v>807</v>
      </c>
      <c r="G388" s="577"/>
      <c r="H388" s="579"/>
      <c r="I388" s="270"/>
      <c r="J388" s="579"/>
      <c r="K388" s="614"/>
    </row>
    <row r="389" spans="2:11" hidden="1" outlineLevel="1" x14ac:dyDescent="0.25">
      <c r="B389" s="572">
        <v>2491</v>
      </c>
      <c r="C389" s="265" t="s">
        <v>72</v>
      </c>
      <c r="D389" s="272">
        <v>9</v>
      </c>
      <c r="E389" s="272">
        <v>1</v>
      </c>
      <c r="F389" s="573" t="s">
        <v>799</v>
      </c>
      <c r="G389" s="587" t="s">
        <v>419</v>
      </c>
      <c r="H389" s="579">
        <f>I389+J389</f>
        <v>-600000</v>
      </c>
      <c r="I389" s="270">
        <f>I391+I392</f>
        <v>0</v>
      </c>
      <c r="J389" s="579">
        <f>J391+J392</f>
        <v>-600000</v>
      </c>
      <c r="K389" s="614"/>
    </row>
    <row r="390" spans="2:11" ht="26.25" hidden="1" customHeight="1" outlineLevel="1" thickBot="1" x14ac:dyDescent="0.3">
      <c r="B390" s="572"/>
      <c r="C390" s="265"/>
      <c r="D390" s="272"/>
      <c r="E390" s="272"/>
      <c r="F390" s="573" t="s">
        <v>12</v>
      </c>
      <c r="G390" s="578"/>
      <c r="H390" s="579"/>
      <c r="I390" s="270"/>
      <c r="J390" s="579"/>
      <c r="K390" s="614"/>
    </row>
    <row r="391" spans="2:11" ht="15" hidden="1" customHeight="1" outlineLevel="1" thickBot="1" x14ac:dyDescent="0.3">
      <c r="B391" s="572"/>
      <c r="C391" s="265"/>
      <c r="D391" s="272"/>
      <c r="E391" s="272"/>
      <c r="F391" s="573">
        <v>6501</v>
      </c>
      <c r="G391" s="578"/>
      <c r="H391" s="579">
        <f>I391+J391</f>
        <v>-600000</v>
      </c>
      <c r="I391" s="270"/>
      <c r="J391" s="579">
        <f>Sheet3!G226</f>
        <v>-600000</v>
      </c>
      <c r="K391" s="614"/>
    </row>
    <row r="392" spans="2:11" hidden="1" outlineLevel="1" x14ac:dyDescent="0.25">
      <c r="B392" s="572"/>
      <c r="C392" s="265"/>
      <c r="D392" s="272"/>
      <c r="E392" s="272"/>
      <c r="F392" s="573" t="s">
        <v>13</v>
      </c>
      <c r="G392" s="578"/>
      <c r="H392" s="579">
        <f>I392+J392</f>
        <v>0</v>
      </c>
      <c r="I392" s="270"/>
      <c r="J392" s="579"/>
      <c r="K392" s="614"/>
    </row>
    <row r="393" spans="2:11" s="275" customFormat="1" ht="35.25" customHeight="1" collapsed="1" x14ac:dyDescent="0.2">
      <c r="B393" s="272">
        <v>2500</v>
      </c>
      <c r="C393" s="277" t="s">
        <v>74</v>
      </c>
      <c r="D393" s="273">
        <v>0</v>
      </c>
      <c r="E393" s="273">
        <v>0</v>
      </c>
      <c r="F393" s="594" t="s">
        <v>870</v>
      </c>
      <c r="G393" s="590" t="s">
        <v>420</v>
      </c>
      <c r="H393" s="579">
        <f>I393+J393</f>
        <v>158800</v>
      </c>
      <c r="I393" s="579">
        <f>I395+I412+I418+I424+I430+I436</f>
        <v>138800</v>
      </c>
      <c r="J393" s="579">
        <f>J395+J412+J418+J424+J430+J436</f>
        <v>20000</v>
      </c>
      <c r="K393" s="614"/>
    </row>
    <row r="394" spans="2:11" ht="11.25" hidden="1" customHeight="1" outlineLevel="1" thickBot="1" x14ac:dyDescent="0.3">
      <c r="B394" s="572"/>
      <c r="C394" s="277"/>
      <c r="D394" s="273"/>
      <c r="E394" s="273"/>
      <c r="F394" s="573" t="s">
        <v>806</v>
      </c>
      <c r="G394" s="574"/>
      <c r="H394" s="270"/>
      <c r="I394" s="270"/>
      <c r="J394" s="270"/>
      <c r="K394" s="612"/>
    </row>
    <row r="395" spans="2:11" hidden="1" outlineLevel="2" x14ac:dyDescent="0.25">
      <c r="B395" s="572">
        <v>2510</v>
      </c>
      <c r="C395" s="277" t="s">
        <v>74</v>
      </c>
      <c r="D395" s="273">
        <v>1</v>
      </c>
      <c r="E395" s="273">
        <v>0</v>
      </c>
      <c r="F395" s="576" t="s">
        <v>421</v>
      </c>
      <c r="G395" s="577" t="s">
        <v>422</v>
      </c>
      <c r="H395" s="270">
        <f>I395+J395</f>
        <v>158800</v>
      </c>
      <c r="I395" s="270">
        <f>I397</f>
        <v>138800</v>
      </c>
      <c r="J395" s="270">
        <f>J397</f>
        <v>20000</v>
      </c>
      <c r="K395" s="612"/>
    </row>
    <row r="396" spans="2:11" s="162" customFormat="1" ht="16.5" hidden="1" customHeight="1" outlineLevel="2" thickBot="1" x14ac:dyDescent="0.3">
      <c r="B396" s="572"/>
      <c r="C396" s="277"/>
      <c r="D396" s="273"/>
      <c r="E396" s="273"/>
      <c r="F396" s="573" t="s">
        <v>807</v>
      </c>
      <c r="G396" s="577"/>
      <c r="H396" s="270"/>
      <c r="I396" s="270"/>
      <c r="J396" s="270"/>
      <c r="K396" s="612"/>
    </row>
    <row r="397" spans="2:11" ht="19.5" hidden="1" customHeight="1" outlineLevel="2" thickBot="1" x14ac:dyDescent="0.3">
      <c r="B397" s="572">
        <v>2511</v>
      </c>
      <c r="C397" s="265" t="s">
        <v>74</v>
      </c>
      <c r="D397" s="272">
        <v>1</v>
      </c>
      <c r="E397" s="272">
        <v>1</v>
      </c>
      <c r="F397" s="573" t="s">
        <v>921</v>
      </c>
      <c r="G397" s="587" t="s">
        <v>423</v>
      </c>
      <c r="H397" s="270">
        <f>I397+J397</f>
        <v>158800</v>
      </c>
      <c r="I397" s="270">
        <f>I399+I405+I401+I408+I409+I400+I403+I404+I406+I407+I402</f>
        <v>138800</v>
      </c>
      <c r="J397" s="270">
        <f>J399+J405+J410+J411</f>
        <v>20000</v>
      </c>
      <c r="K397" s="612"/>
    </row>
    <row r="398" spans="2:11" ht="22.5" hidden="1" customHeight="1" outlineLevel="2" thickBot="1" x14ac:dyDescent="0.3">
      <c r="B398" s="572"/>
      <c r="C398" s="265"/>
      <c r="D398" s="272"/>
      <c r="E398" s="272"/>
      <c r="F398" s="573" t="s">
        <v>12</v>
      </c>
      <c r="G398" s="578"/>
      <c r="H398" s="270"/>
      <c r="I398" s="270"/>
      <c r="J398" s="270"/>
      <c r="K398" s="612"/>
    </row>
    <row r="399" spans="2:11" ht="22.5" hidden="1" customHeight="1" outlineLevel="2" thickBot="1" x14ac:dyDescent="0.3">
      <c r="B399" s="572"/>
      <c r="C399" s="265"/>
      <c r="D399" s="272"/>
      <c r="E399" s="272"/>
      <c r="F399" s="573">
        <v>4111</v>
      </c>
      <c r="G399" s="578"/>
      <c r="H399" s="270">
        <f t="shared" ref="H399:H412" si="9">I399+J399</f>
        <v>83000</v>
      </c>
      <c r="I399" s="270">
        <v>83000</v>
      </c>
      <c r="J399" s="270"/>
      <c r="K399" s="612"/>
    </row>
    <row r="400" spans="2:11" ht="22.5" hidden="1" customHeight="1" outlineLevel="2" thickBot="1" x14ac:dyDescent="0.3">
      <c r="B400" s="572"/>
      <c r="C400" s="265"/>
      <c r="D400" s="272"/>
      <c r="E400" s="272"/>
      <c r="F400" s="573">
        <v>4112</v>
      </c>
      <c r="G400" s="578"/>
      <c r="H400" s="270">
        <f t="shared" si="9"/>
        <v>20000</v>
      </c>
      <c r="I400" s="270">
        <v>20000</v>
      </c>
      <c r="J400" s="270"/>
      <c r="K400" s="612"/>
    </row>
    <row r="401" spans="2:11" ht="18" hidden="1" customHeight="1" outlineLevel="2" thickBot="1" x14ac:dyDescent="0.3">
      <c r="B401" s="572"/>
      <c r="C401" s="265"/>
      <c r="D401" s="272"/>
      <c r="E401" s="272"/>
      <c r="F401" s="573">
        <v>4239</v>
      </c>
      <c r="G401" s="578"/>
      <c r="H401" s="270">
        <f t="shared" si="9"/>
        <v>20020</v>
      </c>
      <c r="I401" s="270">
        <v>20020</v>
      </c>
      <c r="J401" s="270"/>
      <c r="K401" s="612"/>
    </row>
    <row r="402" spans="2:11" ht="22.5" hidden="1" customHeight="1" outlineLevel="2" thickBot="1" x14ac:dyDescent="0.3">
      <c r="B402" s="572"/>
      <c r="C402" s="265"/>
      <c r="D402" s="272"/>
      <c r="E402" s="272"/>
      <c r="F402" s="573">
        <v>4241</v>
      </c>
      <c r="G402" s="578"/>
      <c r="H402" s="270">
        <f t="shared" si="9"/>
        <v>0</v>
      </c>
      <c r="I402" s="270"/>
      <c r="J402" s="270"/>
      <c r="K402" s="612"/>
    </row>
    <row r="403" spans="2:11" ht="22.5" hidden="1" customHeight="1" outlineLevel="2" thickBot="1" x14ac:dyDescent="0.3">
      <c r="B403" s="572"/>
      <c r="C403" s="265"/>
      <c r="D403" s="272"/>
      <c r="E403" s="272"/>
      <c r="F403" s="573">
        <v>4252</v>
      </c>
      <c r="G403" s="578"/>
      <c r="H403" s="270">
        <f t="shared" si="9"/>
        <v>500</v>
      </c>
      <c r="I403" s="270">
        <v>500</v>
      </c>
      <c r="J403" s="270"/>
      <c r="K403" s="612"/>
    </row>
    <row r="404" spans="2:11" ht="22.5" hidden="1" customHeight="1" outlineLevel="2" thickBot="1" x14ac:dyDescent="0.3">
      <c r="B404" s="572"/>
      <c r="C404" s="265"/>
      <c r="D404" s="272"/>
      <c r="E404" s="272"/>
      <c r="F404" s="573">
        <v>4261</v>
      </c>
      <c r="G404" s="578"/>
      <c r="H404" s="270">
        <f t="shared" si="9"/>
        <v>130</v>
      </c>
      <c r="I404" s="270">
        <v>130</v>
      </c>
      <c r="J404" s="270"/>
      <c r="K404" s="612"/>
    </row>
    <row r="405" spans="2:11" ht="22.5" hidden="1" customHeight="1" outlineLevel="2" thickBot="1" x14ac:dyDescent="0.3">
      <c r="B405" s="572"/>
      <c r="C405" s="265"/>
      <c r="D405" s="272"/>
      <c r="E405" s="272"/>
      <c r="F405" s="573">
        <v>4264</v>
      </c>
      <c r="G405" s="578"/>
      <c r="H405" s="270">
        <f t="shared" si="9"/>
        <v>10567</v>
      </c>
      <c r="I405" s="270">
        <v>10567</v>
      </c>
      <c r="J405" s="270"/>
      <c r="K405" s="612"/>
    </row>
    <row r="406" spans="2:11" ht="22.5" hidden="1" customHeight="1" outlineLevel="2" thickBot="1" x14ac:dyDescent="0.3">
      <c r="B406" s="572"/>
      <c r="C406" s="265"/>
      <c r="D406" s="272"/>
      <c r="E406" s="272"/>
      <c r="F406" s="573">
        <v>4267</v>
      </c>
      <c r="G406" s="578"/>
      <c r="H406" s="270">
        <f t="shared" si="9"/>
        <v>900</v>
      </c>
      <c r="I406" s="270">
        <v>900</v>
      </c>
      <c r="J406" s="270"/>
      <c r="K406" s="612"/>
    </row>
    <row r="407" spans="2:11" ht="20.25" hidden="1" customHeight="1" outlineLevel="2" thickBot="1" x14ac:dyDescent="0.3">
      <c r="B407" s="572"/>
      <c r="C407" s="265"/>
      <c r="D407" s="272"/>
      <c r="E407" s="272"/>
      <c r="F407" s="573">
        <v>4269</v>
      </c>
      <c r="G407" s="578"/>
      <c r="H407" s="270">
        <f t="shared" si="9"/>
        <v>2883</v>
      </c>
      <c r="I407" s="270">
        <v>2883</v>
      </c>
      <c r="J407" s="270"/>
      <c r="K407" s="612"/>
    </row>
    <row r="408" spans="2:11" ht="22.5" hidden="1" customHeight="1" outlineLevel="2" thickBot="1" x14ac:dyDescent="0.3">
      <c r="B408" s="572"/>
      <c r="C408" s="265"/>
      <c r="D408" s="272"/>
      <c r="E408" s="272"/>
      <c r="F408" s="573">
        <v>4511</v>
      </c>
      <c r="G408" s="578"/>
      <c r="H408" s="270">
        <f t="shared" si="9"/>
        <v>0</v>
      </c>
      <c r="I408" s="270"/>
      <c r="J408" s="270"/>
      <c r="K408" s="612"/>
    </row>
    <row r="409" spans="2:11" ht="19.5" hidden="1" customHeight="1" outlineLevel="2" thickBot="1" x14ac:dyDescent="0.3">
      <c r="B409" s="572"/>
      <c r="C409" s="265"/>
      <c r="D409" s="272"/>
      <c r="E409" s="272"/>
      <c r="F409" s="573">
        <v>4823</v>
      </c>
      <c r="G409" s="578"/>
      <c r="H409" s="270">
        <f t="shared" si="9"/>
        <v>800</v>
      </c>
      <c r="I409" s="270">
        <v>800</v>
      </c>
      <c r="J409" s="270"/>
      <c r="K409" s="612"/>
    </row>
    <row r="410" spans="2:11" ht="22.5" hidden="1" customHeight="1" outlineLevel="2" thickBot="1" x14ac:dyDescent="0.3">
      <c r="B410" s="572"/>
      <c r="C410" s="265"/>
      <c r="D410" s="272"/>
      <c r="E410" s="272"/>
      <c r="F410" s="573">
        <v>5121</v>
      </c>
      <c r="G410" s="578"/>
      <c r="H410" s="270">
        <f t="shared" si="9"/>
        <v>0</v>
      </c>
      <c r="I410" s="270"/>
      <c r="J410" s="270"/>
      <c r="K410" s="612"/>
    </row>
    <row r="411" spans="2:11" ht="22.5" hidden="1" customHeight="1" outlineLevel="2" thickBot="1" x14ac:dyDescent="0.3">
      <c r="B411" s="572"/>
      <c r="C411" s="265"/>
      <c r="D411" s="272"/>
      <c r="E411" s="272"/>
      <c r="F411" s="573">
        <v>5129</v>
      </c>
      <c r="G411" s="578"/>
      <c r="H411" s="270">
        <f t="shared" si="9"/>
        <v>20000</v>
      </c>
      <c r="I411" s="270"/>
      <c r="J411" s="270">
        <v>20000</v>
      </c>
      <c r="K411" s="612"/>
    </row>
    <row r="412" spans="2:11" ht="16.5" hidden="1" customHeight="1" outlineLevel="2" thickBot="1" x14ac:dyDescent="0.3">
      <c r="B412" s="572">
        <v>2520</v>
      </c>
      <c r="C412" s="277" t="s">
        <v>74</v>
      </c>
      <c r="D412" s="273">
        <v>2</v>
      </c>
      <c r="E412" s="273">
        <v>0</v>
      </c>
      <c r="F412" s="576" t="s">
        <v>424</v>
      </c>
      <c r="G412" s="577" t="s">
        <v>425</v>
      </c>
      <c r="H412" s="270">
        <f t="shared" si="9"/>
        <v>0</v>
      </c>
      <c r="I412" s="270">
        <f>I414</f>
        <v>0</v>
      </c>
      <c r="J412" s="270">
        <f>J414</f>
        <v>0</v>
      </c>
      <c r="K412" s="612"/>
    </row>
    <row r="413" spans="2:11" s="162" customFormat="1" ht="16.5" hidden="1" customHeight="1" outlineLevel="2" thickBot="1" x14ac:dyDescent="0.3">
      <c r="B413" s="572"/>
      <c r="C413" s="277"/>
      <c r="D413" s="273"/>
      <c r="E413" s="273"/>
      <c r="F413" s="573" t="s">
        <v>807</v>
      </c>
      <c r="G413" s="577"/>
      <c r="H413" s="270"/>
      <c r="I413" s="270"/>
      <c r="J413" s="270"/>
      <c r="K413" s="612"/>
    </row>
    <row r="414" spans="2:11" ht="16.5" hidden="1" customHeight="1" outlineLevel="2" thickBot="1" x14ac:dyDescent="0.3">
      <c r="B414" s="572">
        <v>2521</v>
      </c>
      <c r="C414" s="265" t="s">
        <v>74</v>
      </c>
      <c r="D414" s="272">
        <v>2</v>
      </c>
      <c r="E414" s="272">
        <v>1</v>
      </c>
      <c r="F414" s="573" t="s">
        <v>426</v>
      </c>
      <c r="G414" s="587" t="s">
        <v>427</v>
      </c>
      <c r="H414" s="270">
        <f>I414+J414</f>
        <v>0</v>
      </c>
      <c r="I414" s="270">
        <f>I416+I417</f>
        <v>0</v>
      </c>
      <c r="J414" s="270">
        <f>J416+J417</f>
        <v>0</v>
      </c>
      <c r="K414" s="612"/>
    </row>
    <row r="415" spans="2:11" ht="15" hidden="1" customHeight="1" outlineLevel="2" thickBot="1" x14ac:dyDescent="0.3">
      <c r="B415" s="572"/>
      <c r="C415" s="265"/>
      <c r="D415" s="272"/>
      <c r="E415" s="272"/>
      <c r="F415" s="573" t="s">
        <v>12</v>
      </c>
      <c r="G415" s="578"/>
      <c r="H415" s="270"/>
      <c r="I415" s="270"/>
      <c r="J415" s="270"/>
      <c r="K415" s="612"/>
    </row>
    <row r="416" spans="2:11" ht="15" hidden="1" customHeight="1" outlineLevel="2" thickBot="1" x14ac:dyDescent="0.3">
      <c r="B416" s="572"/>
      <c r="C416" s="265"/>
      <c r="D416" s="272"/>
      <c r="E416" s="272"/>
      <c r="F416" s="573" t="s">
        <v>13</v>
      </c>
      <c r="G416" s="578"/>
      <c r="H416" s="270">
        <f>I416+J416</f>
        <v>0</v>
      </c>
      <c r="I416" s="270"/>
      <c r="J416" s="270"/>
      <c r="K416" s="612"/>
    </row>
    <row r="417" spans="2:11" ht="12.75" hidden="1" customHeight="1" outlineLevel="2" thickBot="1" x14ac:dyDescent="0.3">
      <c r="B417" s="572"/>
      <c r="C417" s="265"/>
      <c r="D417" s="272"/>
      <c r="E417" s="272"/>
      <c r="F417" s="573" t="s">
        <v>13</v>
      </c>
      <c r="G417" s="578"/>
      <c r="H417" s="270">
        <f>I417+J417</f>
        <v>0</v>
      </c>
      <c r="I417" s="270"/>
      <c r="J417" s="270"/>
      <c r="K417" s="612"/>
    </row>
    <row r="418" spans="2:11" ht="11.25" hidden="1" customHeight="1" outlineLevel="2" thickBot="1" x14ac:dyDescent="0.3">
      <c r="B418" s="572">
        <v>2530</v>
      </c>
      <c r="C418" s="277" t="s">
        <v>74</v>
      </c>
      <c r="D418" s="273">
        <v>3</v>
      </c>
      <c r="E418" s="273">
        <v>0</v>
      </c>
      <c r="F418" s="576" t="s">
        <v>428</v>
      </c>
      <c r="G418" s="577" t="s">
        <v>429</v>
      </c>
      <c r="H418" s="270">
        <f>I418+J418</f>
        <v>0</v>
      </c>
      <c r="I418" s="270">
        <f>I420</f>
        <v>0</v>
      </c>
      <c r="J418" s="270">
        <f>J420</f>
        <v>0</v>
      </c>
      <c r="K418" s="612"/>
    </row>
    <row r="419" spans="2:11" s="162" customFormat="1" ht="12" hidden="1" customHeight="1" outlineLevel="2" thickBot="1" x14ac:dyDescent="0.3">
      <c r="B419" s="572"/>
      <c r="C419" s="277"/>
      <c r="D419" s="273"/>
      <c r="E419" s="273"/>
      <c r="F419" s="573" t="s">
        <v>807</v>
      </c>
      <c r="G419" s="577"/>
      <c r="H419" s="270"/>
      <c r="I419" s="270"/>
      <c r="J419" s="270"/>
      <c r="K419" s="612"/>
    </row>
    <row r="420" spans="2:11" ht="11.25" hidden="1" customHeight="1" outlineLevel="2" thickBot="1" x14ac:dyDescent="0.3">
      <c r="B420" s="572">
        <v>3531</v>
      </c>
      <c r="C420" s="265" t="s">
        <v>74</v>
      </c>
      <c r="D420" s="272">
        <v>3</v>
      </c>
      <c r="E420" s="272">
        <v>1</v>
      </c>
      <c r="F420" s="573" t="s">
        <v>428</v>
      </c>
      <c r="G420" s="587" t="s">
        <v>430</v>
      </c>
      <c r="H420" s="270">
        <f>I420+J420</f>
        <v>0</v>
      </c>
      <c r="I420" s="270">
        <f>I422+I423</f>
        <v>0</v>
      </c>
      <c r="J420" s="270">
        <f>J422+J423</f>
        <v>0</v>
      </c>
      <c r="K420" s="612"/>
    </row>
    <row r="421" spans="2:11" ht="12.75" hidden="1" customHeight="1" outlineLevel="2" thickBot="1" x14ac:dyDescent="0.3">
      <c r="B421" s="572"/>
      <c r="C421" s="265"/>
      <c r="D421" s="272"/>
      <c r="E421" s="272"/>
      <c r="F421" s="573" t="s">
        <v>12</v>
      </c>
      <c r="G421" s="578"/>
      <c r="H421" s="270"/>
      <c r="I421" s="270"/>
      <c r="J421" s="270"/>
      <c r="K421" s="612"/>
    </row>
    <row r="422" spans="2:11" ht="12" hidden="1" customHeight="1" outlineLevel="2" thickBot="1" x14ac:dyDescent="0.3">
      <c r="B422" s="572"/>
      <c r="C422" s="265"/>
      <c r="D422" s="272"/>
      <c r="E422" s="272"/>
      <c r="F422" s="573" t="s">
        <v>13</v>
      </c>
      <c r="G422" s="578"/>
      <c r="H422" s="270">
        <f>I422+J422</f>
        <v>0</v>
      </c>
      <c r="I422" s="270"/>
      <c r="J422" s="270"/>
      <c r="K422" s="612"/>
    </row>
    <row r="423" spans="2:11" ht="11.25" hidden="1" customHeight="1" outlineLevel="2" thickBot="1" x14ac:dyDescent="0.3">
      <c r="B423" s="572"/>
      <c r="C423" s="265"/>
      <c r="D423" s="272"/>
      <c r="E423" s="272"/>
      <c r="F423" s="573" t="s">
        <v>13</v>
      </c>
      <c r="G423" s="578"/>
      <c r="H423" s="270">
        <f>I423+J423</f>
        <v>0</v>
      </c>
      <c r="I423" s="270"/>
      <c r="J423" s="270"/>
      <c r="K423" s="612"/>
    </row>
    <row r="424" spans="2:11" ht="30" hidden="1" customHeight="1" outlineLevel="2" thickBot="1" x14ac:dyDescent="0.3">
      <c r="B424" s="572">
        <v>2540</v>
      </c>
      <c r="C424" s="277" t="s">
        <v>74</v>
      </c>
      <c r="D424" s="273">
        <v>4</v>
      </c>
      <c r="E424" s="273">
        <v>0</v>
      </c>
      <c r="F424" s="576" t="s">
        <v>431</v>
      </c>
      <c r="G424" s="577" t="s">
        <v>432</v>
      </c>
      <c r="H424" s="270">
        <f>I424+J424</f>
        <v>0</v>
      </c>
      <c r="I424" s="270">
        <f>I426</f>
        <v>0</v>
      </c>
      <c r="J424" s="270">
        <f>J426</f>
        <v>0</v>
      </c>
      <c r="K424" s="612"/>
    </row>
    <row r="425" spans="2:11" s="162" customFormat="1" ht="12.75" hidden="1" customHeight="1" outlineLevel="2" thickBot="1" x14ac:dyDescent="0.3">
      <c r="B425" s="572"/>
      <c r="C425" s="277"/>
      <c r="D425" s="273"/>
      <c r="E425" s="273"/>
      <c r="F425" s="573" t="s">
        <v>807</v>
      </c>
      <c r="G425" s="577"/>
      <c r="H425" s="270"/>
      <c r="I425" s="270"/>
      <c r="J425" s="270"/>
      <c r="K425" s="612"/>
    </row>
    <row r="426" spans="2:11" ht="15" hidden="1" customHeight="1" outlineLevel="2" thickBot="1" x14ac:dyDescent="0.3">
      <c r="B426" s="572">
        <v>2541</v>
      </c>
      <c r="C426" s="265" t="s">
        <v>74</v>
      </c>
      <c r="D426" s="272">
        <v>4</v>
      </c>
      <c r="E426" s="272">
        <v>1</v>
      </c>
      <c r="F426" s="573" t="s">
        <v>431</v>
      </c>
      <c r="G426" s="587" t="s">
        <v>433</v>
      </c>
      <c r="H426" s="270">
        <f>I426+J426</f>
        <v>0</v>
      </c>
      <c r="I426" s="270">
        <f>I428+I429</f>
        <v>0</v>
      </c>
      <c r="J426" s="270">
        <f>J428+J429</f>
        <v>0</v>
      </c>
      <c r="K426" s="612"/>
    </row>
    <row r="427" spans="2:11" ht="15" hidden="1" customHeight="1" outlineLevel="2" thickBot="1" x14ac:dyDescent="0.3">
      <c r="B427" s="572"/>
      <c r="C427" s="265"/>
      <c r="D427" s="272"/>
      <c r="E427" s="272"/>
      <c r="F427" s="573" t="s">
        <v>12</v>
      </c>
      <c r="G427" s="578"/>
      <c r="H427" s="270"/>
      <c r="I427" s="270"/>
      <c r="J427" s="270"/>
      <c r="K427" s="612"/>
    </row>
    <row r="428" spans="2:11" ht="18.75" hidden="1" customHeight="1" outlineLevel="2" thickBot="1" x14ac:dyDescent="0.3">
      <c r="B428" s="572"/>
      <c r="C428" s="265"/>
      <c r="D428" s="272"/>
      <c r="E428" s="272"/>
      <c r="F428" s="573" t="s">
        <v>13</v>
      </c>
      <c r="G428" s="578"/>
      <c r="H428" s="270">
        <f>I428+J428</f>
        <v>0</v>
      </c>
      <c r="I428" s="270"/>
      <c r="J428" s="270"/>
      <c r="K428" s="612"/>
    </row>
    <row r="429" spans="2:11" ht="17.25" hidden="1" customHeight="1" outlineLevel="2" thickBot="1" x14ac:dyDescent="0.3">
      <c r="B429" s="572"/>
      <c r="C429" s="265"/>
      <c r="D429" s="272"/>
      <c r="E429" s="272"/>
      <c r="F429" s="573" t="s">
        <v>13</v>
      </c>
      <c r="G429" s="578"/>
      <c r="H429" s="270">
        <f>I429+J429</f>
        <v>0</v>
      </c>
      <c r="I429" s="270"/>
      <c r="J429" s="270"/>
      <c r="K429" s="612"/>
    </row>
    <row r="430" spans="2:11" ht="37.5" hidden="1" customHeight="1" outlineLevel="2" thickBot="1" x14ac:dyDescent="0.3">
      <c r="B430" s="572">
        <v>2550</v>
      </c>
      <c r="C430" s="277" t="s">
        <v>74</v>
      </c>
      <c r="D430" s="273">
        <v>5</v>
      </c>
      <c r="E430" s="273">
        <v>0</v>
      </c>
      <c r="F430" s="576" t="s">
        <v>434</v>
      </c>
      <c r="G430" s="577" t="s">
        <v>435</v>
      </c>
      <c r="H430" s="270">
        <f>I430+J430</f>
        <v>0</v>
      </c>
      <c r="I430" s="270">
        <f>I432</f>
        <v>0</v>
      </c>
      <c r="J430" s="270">
        <f>J432</f>
        <v>0</v>
      </c>
      <c r="K430" s="612"/>
    </row>
    <row r="431" spans="2:11" s="162" customFormat="1" ht="24" hidden="1" customHeight="1" outlineLevel="2" thickBot="1" x14ac:dyDescent="0.3">
      <c r="B431" s="572"/>
      <c r="C431" s="277"/>
      <c r="D431" s="273"/>
      <c r="E431" s="273"/>
      <c r="F431" s="573" t="s">
        <v>807</v>
      </c>
      <c r="G431" s="577"/>
      <c r="H431" s="270"/>
      <c r="I431" s="270"/>
      <c r="J431" s="270"/>
      <c r="K431" s="612"/>
    </row>
    <row r="432" spans="2:11" ht="18" hidden="1" customHeight="1" outlineLevel="2" thickBot="1" x14ac:dyDescent="0.3">
      <c r="B432" s="572">
        <v>2551</v>
      </c>
      <c r="C432" s="265" t="s">
        <v>74</v>
      </c>
      <c r="D432" s="272">
        <v>5</v>
      </c>
      <c r="E432" s="272">
        <v>1</v>
      </c>
      <c r="F432" s="573" t="s">
        <v>434</v>
      </c>
      <c r="G432" s="587" t="s">
        <v>436</v>
      </c>
      <c r="H432" s="270">
        <f>I432+J432</f>
        <v>0</v>
      </c>
      <c r="I432" s="270">
        <f>I434+I435</f>
        <v>0</v>
      </c>
      <c r="J432" s="270">
        <f>J434+J435</f>
        <v>0</v>
      </c>
      <c r="K432" s="612"/>
    </row>
    <row r="433" spans="2:11" ht="12.75" hidden="1" customHeight="1" outlineLevel="2" thickBot="1" x14ac:dyDescent="0.3">
      <c r="B433" s="572"/>
      <c r="C433" s="265"/>
      <c r="D433" s="272"/>
      <c r="E433" s="272"/>
      <c r="F433" s="573" t="s">
        <v>12</v>
      </c>
      <c r="G433" s="578"/>
      <c r="H433" s="270"/>
      <c r="I433" s="270"/>
      <c r="J433" s="270"/>
      <c r="K433" s="612"/>
    </row>
    <row r="434" spans="2:11" ht="13.5" hidden="1" customHeight="1" outlineLevel="2" thickBot="1" x14ac:dyDescent="0.3">
      <c r="B434" s="572"/>
      <c r="C434" s="265"/>
      <c r="D434" s="272"/>
      <c r="E434" s="272"/>
      <c r="F434" s="573" t="s">
        <v>13</v>
      </c>
      <c r="G434" s="578"/>
      <c r="H434" s="270">
        <f>I434+J434</f>
        <v>0</v>
      </c>
      <c r="I434" s="270"/>
      <c r="J434" s="270"/>
      <c r="K434" s="612"/>
    </row>
    <row r="435" spans="2:11" ht="13.5" hidden="1" customHeight="1" outlineLevel="2" thickBot="1" x14ac:dyDescent="0.3">
      <c r="B435" s="572"/>
      <c r="C435" s="265"/>
      <c r="D435" s="272"/>
      <c r="E435" s="272"/>
      <c r="F435" s="573" t="s">
        <v>13</v>
      </c>
      <c r="G435" s="578"/>
      <c r="H435" s="270">
        <f>I435+J435</f>
        <v>0</v>
      </c>
      <c r="I435" s="270"/>
      <c r="J435" s="270"/>
      <c r="K435" s="612"/>
    </row>
    <row r="436" spans="2:11" ht="15.75" hidden="1" customHeight="1" outlineLevel="2" thickBot="1" x14ac:dyDescent="0.3">
      <c r="B436" s="572">
        <v>2560</v>
      </c>
      <c r="C436" s="277" t="s">
        <v>74</v>
      </c>
      <c r="D436" s="273">
        <v>6</v>
      </c>
      <c r="E436" s="273">
        <v>0</v>
      </c>
      <c r="F436" s="576" t="s">
        <v>437</v>
      </c>
      <c r="G436" s="577" t="s">
        <v>438</v>
      </c>
      <c r="H436" s="270">
        <f>I436+J436</f>
        <v>0</v>
      </c>
      <c r="I436" s="270">
        <f>I438</f>
        <v>0</v>
      </c>
      <c r="J436" s="270">
        <f>J438</f>
        <v>0</v>
      </c>
      <c r="K436" s="612"/>
    </row>
    <row r="437" spans="2:11" s="162" customFormat="1" ht="16.5" hidden="1" customHeight="1" outlineLevel="2" thickBot="1" x14ac:dyDescent="0.3">
      <c r="B437" s="572"/>
      <c r="C437" s="277"/>
      <c r="D437" s="273"/>
      <c r="E437" s="273"/>
      <c r="F437" s="573" t="s">
        <v>807</v>
      </c>
      <c r="G437" s="577"/>
      <c r="H437" s="270"/>
      <c r="I437" s="270"/>
      <c r="J437" s="270"/>
      <c r="K437" s="612"/>
    </row>
    <row r="438" spans="2:11" ht="17.25" hidden="1" customHeight="1" outlineLevel="2" thickBot="1" x14ac:dyDescent="0.3">
      <c r="B438" s="572">
        <v>2561</v>
      </c>
      <c r="C438" s="265" t="s">
        <v>74</v>
      </c>
      <c r="D438" s="272">
        <v>6</v>
      </c>
      <c r="E438" s="272">
        <v>1</v>
      </c>
      <c r="F438" s="573" t="s">
        <v>437</v>
      </c>
      <c r="G438" s="587" t="s">
        <v>439</v>
      </c>
      <c r="H438" s="270">
        <f>I438+J438</f>
        <v>0</v>
      </c>
      <c r="I438" s="270">
        <f>I440+I441</f>
        <v>0</v>
      </c>
      <c r="J438" s="270">
        <f>J440+J441</f>
        <v>0</v>
      </c>
      <c r="K438" s="612"/>
    </row>
    <row r="439" spans="2:11" ht="43.5" hidden="1" customHeight="1" outlineLevel="2" thickBot="1" x14ac:dyDescent="0.3">
      <c r="B439" s="572"/>
      <c r="C439" s="265"/>
      <c r="D439" s="272"/>
      <c r="E439" s="272"/>
      <c r="F439" s="573" t="s">
        <v>12</v>
      </c>
      <c r="G439" s="578"/>
      <c r="H439" s="270"/>
      <c r="I439" s="270"/>
      <c r="J439" s="270"/>
      <c r="K439" s="612"/>
    </row>
    <row r="440" spans="2:11" ht="21" hidden="1" customHeight="1" outlineLevel="2" thickBot="1" x14ac:dyDescent="0.3">
      <c r="B440" s="572"/>
      <c r="C440" s="265"/>
      <c r="D440" s="272"/>
      <c r="E440" s="272"/>
      <c r="F440" s="573" t="s">
        <v>13</v>
      </c>
      <c r="G440" s="578"/>
      <c r="H440" s="270">
        <f>I440+J440</f>
        <v>0</v>
      </c>
      <c r="I440" s="270"/>
      <c r="J440" s="270"/>
      <c r="K440" s="612"/>
    </row>
    <row r="441" spans="2:11" ht="22.5" hidden="1" customHeight="1" outlineLevel="2" thickBot="1" x14ac:dyDescent="0.3">
      <c r="B441" s="572"/>
      <c r="C441" s="265"/>
      <c r="D441" s="272"/>
      <c r="E441" s="272"/>
      <c r="F441" s="573" t="s">
        <v>13</v>
      </c>
      <c r="G441" s="578"/>
      <c r="H441" s="270">
        <f>I441+J441</f>
        <v>0</v>
      </c>
      <c r="I441" s="270"/>
      <c r="J441" s="270"/>
      <c r="K441" s="612"/>
    </row>
    <row r="442" spans="2:11" s="275" customFormat="1" ht="48.75" customHeight="1" collapsed="1" x14ac:dyDescent="0.2">
      <c r="B442" s="272">
        <v>2600</v>
      </c>
      <c r="C442" s="277" t="s">
        <v>75</v>
      </c>
      <c r="D442" s="273">
        <v>0</v>
      </c>
      <c r="E442" s="273">
        <v>0</v>
      </c>
      <c r="F442" s="594" t="s">
        <v>871</v>
      </c>
      <c r="G442" s="590" t="s">
        <v>440</v>
      </c>
      <c r="H442" s="270">
        <f>I442+J442</f>
        <v>1337533</v>
      </c>
      <c r="I442" s="270">
        <f>I444+I450+I467+I486+I498+I509+I504</f>
        <v>477848</v>
      </c>
      <c r="J442" s="270">
        <f>J444+J450+J467+J486+J498+J509+J504</f>
        <v>859685</v>
      </c>
      <c r="K442" s="612"/>
    </row>
    <row r="443" spans="2:11" ht="21.75" hidden="1" customHeight="1" outlineLevel="1" thickBot="1" x14ac:dyDescent="0.3">
      <c r="B443" s="572"/>
      <c r="C443" s="277"/>
      <c r="D443" s="273"/>
      <c r="E443" s="273"/>
      <c r="F443" s="573" t="s">
        <v>806</v>
      </c>
      <c r="G443" s="574"/>
      <c r="H443" s="270"/>
      <c r="I443" s="270"/>
      <c r="J443" s="270"/>
      <c r="K443" s="612"/>
    </row>
    <row r="444" spans="2:11" ht="20.25" hidden="1" customHeight="1" outlineLevel="1" thickBot="1" x14ac:dyDescent="0.3">
      <c r="B444" s="572">
        <v>2610</v>
      </c>
      <c r="C444" s="277" t="s">
        <v>75</v>
      </c>
      <c r="D444" s="273">
        <v>1</v>
      </c>
      <c r="E444" s="273">
        <v>0</v>
      </c>
      <c r="F444" s="576" t="s">
        <v>441</v>
      </c>
      <c r="G444" s="577" t="s">
        <v>442</v>
      </c>
      <c r="H444" s="579">
        <f>I444+J444</f>
        <v>0</v>
      </c>
      <c r="I444" s="579">
        <f>I446</f>
        <v>0</v>
      </c>
      <c r="J444" s="579">
        <f>J446</f>
        <v>0</v>
      </c>
      <c r="K444" s="614"/>
    </row>
    <row r="445" spans="2:11" s="162" customFormat="1" ht="21.75" hidden="1" customHeight="1" outlineLevel="1" thickBot="1" x14ac:dyDescent="0.3">
      <c r="B445" s="572"/>
      <c r="C445" s="277"/>
      <c r="D445" s="273"/>
      <c r="E445" s="273"/>
      <c r="F445" s="573" t="s">
        <v>807</v>
      </c>
      <c r="G445" s="577"/>
      <c r="H445" s="579"/>
      <c r="I445" s="579"/>
      <c r="J445" s="579"/>
      <c r="K445" s="614"/>
    </row>
    <row r="446" spans="2:11" ht="21.75" hidden="1" customHeight="1" outlineLevel="1" thickBot="1" x14ac:dyDescent="0.3">
      <c r="B446" s="572">
        <v>2611</v>
      </c>
      <c r="C446" s="265" t="s">
        <v>75</v>
      </c>
      <c r="D446" s="272">
        <v>1</v>
      </c>
      <c r="E446" s="272">
        <v>1</v>
      </c>
      <c r="F446" s="573" t="s">
        <v>443</v>
      </c>
      <c r="G446" s="587" t="s">
        <v>444</v>
      </c>
      <c r="H446" s="579">
        <f>I446+J446</f>
        <v>0</v>
      </c>
      <c r="I446" s="579">
        <f>I448+I449</f>
        <v>0</v>
      </c>
      <c r="J446" s="579">
        <f>J448+J449</f>
        <v>0</v>
      </c>
      <c r="K446" s="614"/>
    </row>
    <row r="447" spans="2:11" ht="21.75" hidden="1" customHeight="1" outlineLevel="1" thickBot="1" x14ac:dyDescent="0.3">
      <c r="B447" s="572"/>
      <c r="C447" s="265"/>
      <c r="D447" s="272"/>
      <c r="E447" s="272"/>
      <c r="F447" s="573" t="s">
        <v>12</v>
      </c>
      <c r="G447" s="578"/>
      <c r="H447" s="579"/>
      <c r="I447" s="579"/>
      <c r="J447" s="579"/>
      <c r="K447" s="614"/>
    </row>
    <row r="448" spans="2:11" ht="21.75" hidden="1" customHeight="1" outlineLevel="1" thickBot="1" x14ac:dyDescent="0.3">
      <c r="B448" s="572"/>
      <c r="C448" s="265"/>
      <c r="D448" s="272"/>
      <c r="E448" s="272"/>
      <c r="F448" s="573" t="s">
        <v>13</v>
      </c>
      <c r="G448" s="578"/>
      <c r="H448" s="579">
        <f>I448+J448</f>
        <v>0</v>
      </c>
      <c r="I448" s="579"/>
      <c r="J448" s="579"/>
      <c r="K448" s="614"/>
    </row>
    <row r="449" spans="2:11" ht="21.75" hidden="1" customHeight="1" outlineLevel="1" thickBot="1" x14ac:dyDescent="0.3">
      <c r="B449" s="572"/>
      <c r="C449" s="265"/>
      <c r="D449" s="272"/>
      <c r="E449" s="272"/>
      <c r="F449" s="573" t="s">
        <v>13</v>
      </c>
      <c r="G449" s="578"/>
      <c r="H449" s="579">
        <f>I449+J449</f>
        <v>0</v>
      </c>
      <c r="I449" s="579"/>
      <c r="J449" s="579"/>
      <c r="K449" s="614"/>
    </row>
    <row r="450" spans="2:11" ht="21.75" hidden="1" customHeight="1" outlineLevel="1" thickBot="1" x14ac:dyDescent="0.3">
      <c r="B450" s="572">
        <v>2620</v>
      </c>
      <c r="C450" s="277" t="s">
        <v>75</v>
      </c>
      <c r="D450" s="273">
        <v>2</v>
      </c>
      <c r="E450" s="273">
        <v>0</v>
      </c>
      <c r="F450" s="576" t="s">
        <v>445</v>
      </c>
      <c r="G450" s="577" t="s">
        <v>446</v>
      </c>
      <c r="H450" s="270">
        <f>I450+J450</f>
        <v>131714</v>
      </c>
      <c r="I450" s="270">
        <f>I452</f>
        <v>130129</v>
      </c>
      <c r="J450" s="270">
        <f>J452</f>
        <v>1585</v>
      </c>
      <c r="K450" s="612"/>
    </row>
    <row r="451" spans="2:11" s="162" customFormat="1" ht="21.75" hidden="1" customHeight="1" outlineLevel="1" thickBot="1" x14ac:dyDescent="0.3">
      <c r="B451" s="572"/>
      <c r="C451" s="277"/>
      <c r="D451" s="273"/>
      <c r="E451" s="273"/>
      <c r="F451" s="573" t="s">
        <v>807</v>
      </c>
      <c r="G451" s="577"/>
      <c r="H451" s="270"/>
      <c r="I451" s="270"/>
      <c r="J451" s="270"/>
      <c r="K451" s="612"/>
    </row>
    <row r="452" spans="2:11" ht="61.5" hidden="1" customHeight="1" outlineLevel="1" thickBot="1" x14ac:dyDescent="0.3">
      <c r="B452" s="572">
        <v>2621</v>
      </c>
      <c r="C452" s="265" t="s">
        <v>75</v>
      </c>
      <c r="D452" s="272">
        <v>2</v>
      </c>
      <c r="E452" s="272">
        <v>1</v>
      </c>
      <c r="F452" s="573" t="s">
        <v>1057</v>
      </c>
      <c r="G452" s="587" t="s">
        <v>447</v>
      </c>
      <c r="H452" s="270">
        <f>I452+J452</f>
        <v>131714</v>
      </c>
      <c r="I452" s="270">
        <f>SUM(I454:I466)</f>
        <v>130129</v>
      </c>
      <c r="J452" s="270">
        <f>SUM(J454:J466)</f>
        <v>1585</v>
      </c>
      <c r="K452" s="612"/>
    </row>
    <row r="453" spans="2:11" ht="38.25" hidden="1" customHeight="1" outlineLevel="1" thickBot="1" x14ac:dyDescent="0.3">
      <c r="B453" s="572"/>
      <c r="C453" s="265"/>
      <c r="D453" s="272"/>
      <c r="E453" s="272"/>
      <c r="F453" s="573" t="s">
        <v>12</v>
      </c>
      <c r="G453" s="578"/>
      <c r="H453" s="270"/>
      <c r="I453" s="270"/>
      <c r="J453" s="270"/>
      <c r="K453" s="612"/>
    </row>
    <row r="454" spans="2:11" ht="28.5" hidden="1" customHeight="1" outlineLevel="1" thickBot="1" x14ac:dyDescent="0.3">
      <c r="B454" s="572"/>
      <c r="C454" s="265"/>
      <c r="D454" s="272"/>
      <c r="E454" s="272"/>
      <c r="F454" s="573">
        <v>4111</v>
      </c>
      <c r="G454" s="578"/>
      <c r="H454" s="270">
        <f t="shared" ref="H454:H467" si="10">I454+J454</f>
        <v>59000</v>
      </c>
      <c r="I454" s="270">
        <v>59000</v>
      </c>
      <c r="J454" s="270"/>
      <c r="K454" s="612"/>
    </row>
    <row r="455" spans="2:11" ht="28.5" hidden="1" customHeight="1" outlineLevel="1" thickBot="1" x14ac:dyDescent="0.3">
      <c r="B455" s="572"/>
      <c r="C455" s="265"/>
      <c r="D455" s="272"/>
      <c r="E455" s="272"/>
      <c r="F455" s="573">
        <v>4112</v>
      </c>
      <c r="G455" s="578"/>
      <c r="H455" s="270">
        <f t="shared" si="10"/>
        <v>15000</v>
      </c>
      <c r="I455" s="270">
        <v>15000</v>
      </c>
      <c r="J455" s="270"/>
      <c r="K455" s="612"/>
    </row>
    <row r="456" spans="2:11" ht="22.5" hidden="1" customHeight="1" outlineLevel="1" thickBot="1" x14ac:dyDescent="0.3">
      <c r="B456" s="572"/>
      <c r="C456" s="265"/>
      <c r="D456" s="272"/>
      <c r="E456" s="272"/>
      <c r="F456" s="573">
        <v>4239</v>
      </c>
      <c r="G456" s="578"/>
      <c r="H456" s="270">
        <f t="shared" si="10"/>
        <v>1980</v>
      </c>
      <c r="I456" s="270">
        <v>1980</v>
      </c>
      <c r="J456" s="270"/>
      <c r="K456" s="612"/>
    </row>
    <row r="457" spans="2:11" ht="28.5" hidden="1" customHeight="1" outlineLevel="1" thickBot="1" x14ac:dyDescent="0.3">
      <c r="B457" s="572"/>
      <c r="C457" s="265"/>
      <c r="D457" s="272"/>
      <c r="E457" s="272"/>
      <c r="F457" s="573">
        <v>4241</v>
      </c>
      <c r="G457" s="578"/>
      <c r="H457" s="270">
        <f t="shared" si="10"/>
        <v>0</v>
      </c>
      <c r="I457" s="270"/>
      <c r="J457" s="270"/>
      <c r="K457" s="612"/>
    </row>
    <row r="458" spans="2:11" ht="28.5" hidden="1" customHeight="1" outlineLevel="1" thickBot="1" x14ac:dyDescent="0.3">
      <c r="B458" s="572"/>
      <c r="C458" s="265"/>
      <c r="D458" s="272"/>
      <c r="E458" s="272"/>
      <c r="F458" s="573">
        <v>4252</v>
      </c>
      <c r="G458" s="578"/>
      <c r="H458" s="270">
        <f t="shared" si="10"/>
        <v>9530</v>
      </c>
      <c r="I458" s="270">
        <v>9530</v>
      </c>
      <c r="J458" s="270"/>
      <c r="K458" s="612"/>
    </row>
    <row r="459" spans="2:11" ht="28.5" hidden="1" customHeight="1" outlineLevel="1" thickBot="1" x14ac:dyDescent="0.3">
      <c r="B459" s="572"/>
      <c r="C459" s="265"/>
      <c r="D459" s="272"/>
      <c r="E459" s="272"/>
      <c r="F459" s="573">
        <v>4264</v>
      </c>
      <c r="G459" s="578"/>
      <c r="H459" s="270">
        <f t="shared" si="10"/>
        <v>38000</v>
      </c>
      <c r="I459" s="270">
        <v>38000</v>
      </c>
      <c r="J459" s="270"/>
      <c r="K459" s="612"/>
    </row>
    <row r="460" spans="2:11" ht="28.5" hidden="1" customHeight="1" outlineLevel="1" thickBot="1" x14ac:dyDescent="0.3">
      <c r="B460" s="572"/>
      <c r="C460" s="265"/>
      <c r="D460" s="272"/>
      <c r="E460" s="272"/>
      <c r="F460" s="573">
        <v>4267</v>
      </c>
      <c r="G460" s="578"/>
      <c r="H460" s="270">
        <f t="shared" si="10"/>
        <v>990</v>
      </c>
      <c r="I460" s="270">
        <v>990</v>
      </c>
      <c r="J460" s="270"/>
      <c r="K460" s="612"/>
    </row>
    <row r="461" spans="2:11" ht="28.5" hidden="1" customHeight="1" outlineLevel="1" thickBot="1" x14ac:dyDescent="0.3">
      <c r="B461" s="572"/>
      <c r="C461" s="265"/>
      <c r="D461" s="272"/>
      <c r="E461" s="272"/>
      <c r="F461" s="573">
        <v>4269</v>
      </c>
      <c r="G461" s="578"/>
      <c r="H461" s="270">
        <f t="shared" si="10"/>
        <v>5629</v>
      </c>
      <c r="I461" s="270">
        <v>5629</v>
      </c>
      <c r="J461" s="270"/>
      <c r="K461" s="612"/>
    </row>
    <row r="462" spans="2:11" ht="21.75" hidden="1" customHeight="1" outlineLevel="1" thickBot="1" x14ac:dyDescent="0.3">
      <c r="B462" s="572"/>
      <c r="C462" s="265"/>
      <c r="D462" s="272"/>
      <c r="E462" s="272"/>
      <c r="F462" s="573">
        <v>5129</v>
      </c>
      <c r="G462" s="578"/>
      <c r="H462" s="270">
        <f t="shared" si="10"/>
        <v>1585</v>
      </c>
      <c r="I462" s="270"/>
      <c r="J462" s="270">
        <v>1585</v>
      </c>
      <c r="K462" s="612"/>
    </row>
    <row r="463" spans="2:11" ht="28.5" hidden="1" customHeight="1" outlineLevel="1" thickBot="1" x14ac:dyDescent="0.3">
      <c r="B463" s="572"/>
      <c r="C463" s="265"/>
      <c r="D463" s="272"/>
      <c r="E463" s="272"/>
      <c r="F463" s="573"/>
      <c r="G463" s="578"/>
      <c r="H463" s="270">
        <f t="shared" si="10"/>
        <v>0</v>
      </c>
      <c r="I463" s="270"/>
      <c r="J463" s="270"/>
      <c r="K463" s="612"/>
    </row>
    <row r="464" spans="2:11" ht="28.5" hidden="1" customHeight="1" outlineLevel="1" thickBot="1" x14ac:dyDescent="0.3">
      <c r="B464" s="572"/>
      <c r="C464" s="265"/>
      <c r="D464" s="272"/>
      <c r="E464" s="272"/>
      <c r="F464" s="573"/>
      <c r="G464" s="578"/>
      <c r="H464" s="270">
        <f t="shared" si="10"/>
        <v>0</v>
      </c>
      <c r="I464" s="270"/>
      <c r="J464" s="270"/>
      <c r="K464" s="612"/>
    </row>
    <row r="465" spans="2:11" ht="28.5" hidden="1" customHeight="1" outlineLevel="1" thickBot="1" x14ac:dyDescent="0.3">
      <c r="B465" s="572"/>
      <c r="C465" s="265"/>
      <c r="D465" s="272"/>
      <c r="E465" s="272"/>
      <c r="F465" s="573"/>
      <c r="G465" s="578"/>
      <c r="H465" s="270">
        <f t="shared" si="10"/>
        <v>0</v>
      </c>
      <c r="I465" s="270"/>
      <c r="J465" s="270"/>
      <c r="K465" s="612"/>
    </row>
    <row r="466" spans="2:11" ht="28.5" hidden="1" customHeight="1" outlineLevel="1" thickBot="1" x14ac:dyDescent="0.3">
      <c r="B466" s="572"/>
      <c r="C466" s="265"/>
      <c r="D466" s="272"/>
      <c r="E466" s="272"/>
      <c r="F466" s="573"/>
      <c r="G466" s="578"/>
      <c r="H466" s="270">
        <f t="shared" si="10"/>
        <v>0</v>
      </c>
      <c r="I466" s="270"/>
      <c r="J466" s="270"/>
      <c r="K466" s="612"/>
    </row>
    <row r="467" spans="2:11" ht="28.5" hidden="1" customHeight="1" outlineLevel="1" thickBot="1" x14ac:dyDescent="0.3">
      <c r="B467" s="572">
        <v>2630</v>
      </c>
      <c r="C467" s="277" t="s">
        <v>75</v>
      </c>
      <c r="D467" s="273">
        <v>3</v>
      </c>
      <c r="E467" s="273">
        <v>0</v>
      </c>
      <c r="F467" s="576" t="s">
        <v>448</v>
      </c>
      <c r="G467" s="577" t="s">
        <v>449</v>
      </c>
      <c r="H467" s="270">
        <f t="shared" si="10"/>
        <v>1030069</v>
      </c>
      <c r="I467" s="270">
        <f>I469</f>
        <v>172269</v>
      </c>
      <c r="J467" s="270">
        <f>J469</f>
        <v>857800</v>
      </c>
      <c r="K467" s="612"/>
    </row>
    <row r="468" spans="2:11" s="162" customFormat="1" ht="29.25" hidden="1" customHeight="1" outlineLevel="1" thickBot="1" x14ac:dyDescent="0.3">
      <c r="B468" s="572"/>
      <c r="C468" s="277"/>
      <c r="D468" s="273"/>
      <c r="E468" s="273"/>
      <c r="F468" s="573" t="s">
        <v>807</v>
      </c>
      <c r="G468" s="577"/>
      <c r="H468" s="270"/>
      <c r="I468" s="270"/>
      <c r="J468" s="270"/>
      <c r="K468" s="612"/>
    </row>
    <row r="469" spans="2:11" ht="39.75" hidden="1" customHeight="1" outlineLevel="1" thickBot="1" x14ac:dyDescent="0.3">
      <c r="B469" s="572">
        <v>2631</v>
      </c>
      <c r="C469" s="265" t="s">
        <v>75</v>
      </c>
      <c r="D469" s="272">
        <v>3</v>
      </c>
      <c r="E469" s="272">
        <v>1</v>
      </c>
      <c r="F469" s="573" t="s">
        <v>450</v>
      </c>
      <c r="G469" s="599" t="s">
        <v>451</v>
      </c>
      <c r="H469" s="270">
        <f>I469+J469</f>
        <v>1030069</v>
      </c>
      <c r="I469" s="270">
        <f>SUM(I471:I482)</f>
        <v>172269</v>
      </c>
      <c r="J469" s="270">
        <f>J471+J473+J484+J483+J485</f>
        <v>857800</v>
      </c>
      <c r="K469" s="612"/>
    </row>
    <row r="470" spans="2:11" ht="41.25" hidden="1" customHeight="1" outlineLevel="1" thickBot="1" x14ac:dyDescent="0.3">
      <c r="B470" s="572"/>
      <c r="C470" s="265"/>
      <c r="D470" s="272"/>
      <c r="E470" s="272"/>
      <c r="F470" s="573" t="s">
        <v>12</v>
      </c>
      <c r="G470" s="578"/>
      <c r="H470" s="270"/>
      <c r="I470" s="270"/>
      <c r="J470" s="270"/>
      <c r="K470" s="612"/>
    </row>
    <row r="471" spans="2:11" ht="25.5" hidden="1" customHeight="1" outlineLevel="1" thickBot="1" x14ac:dyDescent="0.3">
      <c r="B471" s="572"/>
      <c r="C471" s="265"/>
      <c r="D471" s="272"/>
      <c r="E471" s="272"/>
      <c r="F471" s="573">
        <v>4111</v>
      </c>
      <c r="G471" s="578"/>
      <c r="H471" s="270">
        <f t="shared" ref="H471:H486" si="11">I471+J471</f>
        <v>100000</v>
      </c>
      <c r="I471" s="270">
        <v>100000</v>
      </c>
      <c r="J471" s="270"/>
      <c r="K471" s="612"/>
    </row>
    <row r="472" spans="2:11" ht="26.25" hidden="1" customHeight="1" outlineLevel="1" thickBot="1" x14ac:dyDescent="0.3">
      <c r="B472" s="572"/>
      <c r="C472" s="265"/>
      <c r="D472" s="272"/>
      <c r="E472" s="272"/>
      <c r="F472" s="573">
        <v>4112</v>
      </c>
      <c r="G472" s="578"/>
      <c r="H472" s="270">
        <f t="shared" si="11"/>
        <v>25000</v>
      </c>
      <c r="I472" s="270">
        <v>25000</v>
      </c>
      <c r="J472" s="270"/>
      <c r="K472" s="612"/>
    </row>
    <row r="473" spans="2:11" ht="30.75" hidden="1" customHeight="1" outlineLevel="1" thickBot="1" x14ac:dyDescent="0.3">
      <c r="B473" s="572"/>
      <c r="C473" s="265"/>
      <c r="D473" s="272"/>
      <c r="E473" s="272"/>
      <c r="F473" s="573">
        <v>4213</v>
      </c>
      <c r="G473" s="578"/>
      <c r="H473" s="270">
        <f t="shared" si="11"/>
        <v>20000</v>
      </c>
      <c r="I473" s="270">
        <v>20000</v>
      </c>
      <c r="J473" s="270"/>
      <c r="K473" s="612"/>
    </row>
    <row r="474" spans="2:11" ht="30.75" hidden="1" customHeight="1" outlineLevel="1" thickBot="1" x14ac:dyDescent="0.3">
      <c r="B474" s="572"/>
      <c r="C474" s="265"/>
      <c r="D474" s="272"/>
      <c r="E474" s="272"/>
      <c r="F474" s="573">
        <v>4239</v>
      </c>
      <c r="G474" s="578"/>
      <c r="H474" s="270">
        <f t="shared" si="11"/>
        <v>6500</v>
      </c>
      <c r="I474" s="270">
        <v>6500</v>
      </c>
      <c r="J474" s="270"/>
      <c r="K474" s="612"/>
    </row>
    <row r="475" spans="2:11" ht="30.75" hidden="1" customHeight="1" outlineLevel="1" thickBot="1" x14ac:dyDescent="0.3">
      <c r="B475" s="572"/>
      <c r="C475" s="265"/>
      <c r="D475" s="272"/>
      <c r="E475" s="272"/>
      <c r="F475" s="573">
        <v>4241</v>
      </c>
      <c r="G475" s="578"/>
      <c r="H475" s="270">
        <f>I475</f>
        <v>400</v>
      </c>
      <c r="I475" s="270">
        <v>400</v>
      </c>
      <c r="J475" s="270"/>
      <c r="K475" s="612"/>
    </row>
    <row r="476" spans="2:11" ht="30.75" hidden="1" customHeight="1" outlineLevel="1" thickBot="1" x14ac:dyDescent="0.3">
      <c r="B476" s="572"/>
      <c r="C476" s="265"/>
      <c r="D476" s="272"/>
      <c r="E476" s="272"/>
      <c r="F476" s="573">
        <v>4252</v>
      </c>
      <c r="G476" s="578"/>
      <c r="H476" s="270">
        <f>I476</f>
        <v>1150</v>
      </c>
      <c r="I476" s="270">
        <v>1150</v>
      </c>
      <c r="J476" s="270"/>
      <c r="K476" s="612"/>
    </row>
    <row r="477" spans="2:11" ht="30.75" hidden="1" customHeight="1" outlineLevel="1" thickBot="1" x14ac:dyDescent="0.3">
      <c r="B477" s="572"/>
      <c r="C477" s="265"/>
      <c r="D477" s="272"/>
      <c r="E477" s="272"/>
      <c r="F477" s="573">
        <v>4261</v>
      </c>
      <c r="G477" s="578"/>
      <c r="H477" s="270">
        <f>I477</f>
        <v>150</v>
      </c>
      <c r="I477" s="270">
        <v>150</v>
      </c>
      <c r="J477" s="270"/>
      <c r="K477" s="612"/>
    </row>
    <row r="478" spans="2:11" ht="30.75" hidden="1" customHeight="1" outlineLevel="1" thickBot="1" x14ac:dyDescent="0.3">
      <c r="B478" s="572"/>
      <c r="C478" s="265"/>
      <c r="D478" s="272"/>
      <c r="E478" s="272"/>
      <c r="F478" s="573">
        <v>4264</v>
      </c>
      <c r="G478" s="578"/>
      <c r="H478" s="270">
        <f t="shared" si="11"/>
        <v>2430</v>
      </c>
      <c r="I478" s="270">
        <v>2430</v>
      </c>
      <c r="J478" s="270"/>
      <c r="K478" s="612"/>
    </row>
    <row r="479" spans="2:11" ht="30.75" hidden="1" customHeight="1" outlineLevel="1" thickBot="1" x14ac:dyDescent="0.3">
      <c r="B479" s="572"/>
      <c r="C479" s="265"/>
      <c r="D479" s="272"/>
      <c r="E479" s="272"/>
      <c r="F479" s="573">
        <v>4267</v>
      </c>
      <c r="G479" s="578"/>
      <c r="H479" s="270">
        <f>I479</f>
        <v>300</v>
      </c>
      <c r="I479" s="270">
        <v>300</v>
      </c>
      <c r="J479" s="270"/>
      <c r="K479" s="612"/>
    </row>
    <row r="480" spans="2:11" ht="22.5" hidden="1" customHeight="1" outlineLevel="1" thickBot="1" x14ac:dyDescent="0.3">
      <c r="B480" s="572"/>
      <c r="C480" s="265"/>
      <c r="D480" s="272"/>
      <c r="E480" s="272"/>
      <c r="F480" s="573">
        <v>4269</v>
      </c>
      <c r="G480" s="578"/>
      <c r="H480" s="270">
        <f t="shared" si="11"/>
        <v>13339</v>
      </c>
      <c r="I480" s="270">
        <v>13339</v>
      </c>
      <c r="J480" s="270"/>
      <c r="K480" s="612"/>
    </row>
    <row r="481" spans="2:11" ht="28.5" hidden="1" customHeight="1" outlineLevel="1" thickBot="1" x14ac:dyDescent="0.3">
      <c r="B481" s="572"/>
      <c r="C481" s="265"/>
      <c r="D481" s="272"/>
      <c r="E481" s="272"/>
      <c r="F481" s="573">
        <v>4511</v>
      </c>
      <c r="G481" s="578"/>
      <c r="H481" s="270">
        <f t="shared" si="11"/>
        <v>0</v>
      </c>
      <c r="I481" s="270"/>
      <c r="J481" s="270"/>
      <c r="K481" s="612"/>
    </row>
    <row r="482" spans="2:11" ht="20.25" hidden="1" customHeight="1" outlineLevel="1" thickBot="1" x14ac:dyDescent="0.3">
      <c r="B482" s="572"/>
      <c r="C482" s="265"/>
      <c r="D482" s="272"/>
      <c r="E482" s="272"/>
      <c r="F482" s="573">
        <v>4823</v>
      </c>
      <c r="G482" s="578"/>
      <c r="H482" s="270">
        <f t="shared" si="11"/>
        <v>3000</v>
      </c>
      <c r="I482" s="270">
        <v>3000</v>
      </c>
      <c r="J482" s="270"/>
      <c r="K482" s="612"/>
    </row>
    <row r="483" spans="2:11" ht="24" hidden="1" customHeight="1" outlineLevel="1" thickBot="1" x14ac:dyDescent="0.3">
      <c r="B483" s="572"/>
      <c r="C483" s="265"/>
      <c r="D483" s="272"/>
      <c r="E483" s="272"/>
      <c r="F483" s="573">
        <v>5112</v>
      </c>
      <c r="G483" s="578"/>
      <c r="H483" s="270">
        <f>J483</f>
        <v>0</v>
      </c>
      <c r="I483" s="270"/>
      <c r="J483" s="270"/>
      <c r="K483" s="612"/>
    </row>
    <row r="484" spans="2:11" ht="24" hidden="1" customHeight="1" outlineLevel="1" thickBot="1" x14ac:dyDescent="0.3">
      <c r="B484" s="572"/>
      <c r="C484" s="265"/>
      <c r="D484" s="272"/>
      <c r="E484" s="272"/>
      <c r="F484" s="573">
        <v>5113</v>
      </c>
      <c r="G484" s="578"/>
      <c r="H484" s="270">
        <f t="shared" si="11"/>
        <v>857800</v>
      </c>
      <c r="I484" s="270"/>
      <c r="J484" s="270">
        <f>814000+68500+15300-40000</f>
        <v>857800</v>
      </c>
      <c r="K484" s="612"/>
    </row>
    <row r="485" spans="2:11" ht="28.5" hidden="1" customHeight="1" outlineLevel="1" thickBot="1" x14ac:dyDescent="0.3">
      <c r="B485" s="572"/>
      <c r="C485" s="265"/>
      <c r="D485" s="272"/>
      <c r="E485" s="272"/>
      <c r="F485" s="573">
        <v>5129</v>
      </c>
      <c r="G485" s="578"/>
      <c r="H485" s="270">
        <f t="shared" si="11"/>
        <v>0</v>
      </c>
      <c r="I485" s="270"/>
      <c r="J485" s="270"/>
      <c r="K485" s="612"/>
    </row>
    <row r="486" spans="2:11" ht="26.25" hidden="1" customHeight="1" outlineLevel="1" thickBot="1" x14ac:dyDescent="0.3">
      <c r="B486" s="572">
        <v>2640</v>
      </c>
      <c r="C486" s="277" t="s">
        <v>75</v>
      </c>
      <c r="D486" s="273">
        <v>4</v>
      </c>
      <c r="E486" s="273">
        <v>0</v>
      </c>
      <c r="F486" s="576" t="s">
        <v>452</v>
      </c>
      <c r="G486" s="577" t="s">
        <v>453</v>
      </c>
      <c r="H486" s="270">
        <f t="shared" si="11"/>
        <v>10750</v>
      </c>
      <c r="I486" s="270">
        <f>I488</f>
        <v>10750</v>
      </c>
      <c r="J486" s="270">
        <f>J488</f>
        <v>0</v>
      </c>
      <c r="K486" s="612"/>
    </row>
    <row r="487" spans="2:11" s="162" customFormat="1" ht="21.75" hidden="1" customHeight="1" outlineLevel="1" thickBot="1" x14ac:dyDescent="0.3">
      <c r="B487" s="572"/>
      <c r="C487" s="277"/>
      <c r="D487" s="273"/>
      <c r="E487" s="273"/>
      <c r="F487" s="573" t="s">
        <v>807</v>
      </c>
      <c r="G487" s="577"/>
      <c r="H487" s="270"/>
      <c r="I487" s="270"/>
      <c r="J487" s="270"/>
      <c r="K487" s="612"/>
    </row>
    <row r="488" spans="2:11" ht="21.75" hidden="1" customHeight="1" outlineLevel="1" thickBot="1" x14ac:dyDescent="0.3">
      <c r="B488" s="572">
        <v>2641</v>
      </c>
      <c r="C488" s="265" t="s">
        <v>75</v>
      </c>
      <c r="D488" s="272">
        <v>4</v>
      </c>
      <c r="E488" s="272">
        <v>1</v>
      </c>
      <c r="F488" s="573" t="s">
        <v>454</v>
      </c>
      <c r="G488" s="587" t="s">
        <v>455</v>
      </c>
      <c r="H488" s="270">
        <f>I488+J488</f>
        <v>10750</v>
      </c>
      <c r="I488" s="270">
        <f>I490+I491+I492+I494+I493</f>
        <v>10750</v>
      </c>
      <c r="J488" s="270">
        <f>SUM(J490:J497)</f>
        <v>0</v>
      </c>
      <c r="K488" s="612"/>
    </row>
    <row r="489" spans="2:11" ht="28.5" hidden="1" customHeight="1" outlineLevel="1" thickBot="1" x14ac:dyDescent="0.3">
      <c r="B489" s="572"/>
      <c r="C489" s="265"/>
      <c r="D489" s="272"/>
      <c r="E489" s="272"/>
      <c r="F489" s="573" t="s">
        <v>12</v>
      </c>
      <c r="G489" s="578"/>
      <c r="H489" s="270"/>
      <c r="I489" s="270"/>
      <c r="J489" s="270"/>
      <c r="K489" s="612"/>
    </row>
    <row r="490" spans="2:11" ht="21.75" hidden="1" customHeight="1" outlineLevel="1" thickBot="1" x14ac:dyDescent="0.3">
      <c r="B490" s="572"/>
      <c r="C490" s="265"/>
      <c r="D490" s="272"/>
      <c r="E490" s="272"/>
      <c r="F490" s="573">
        <v>4212</v>
      </c>
      <c r="G490" s="578"/>
      <c r="H490" s="270">
        <f t="shared" ref="H490:H498" si="12">I490+J490</f>
        <v>0</v>
      </c>
      <c r="I490" s="270"/>
      <c r="J490" s="270"/>
      <c r="K490" s="612"/>
    </row>
    <row r="491" spans="2:11" ht="21.75" hidden="1" customHeight="1" outlineLevel="1" thickBot="1" x14ac:dyDescent="0.3">
      <c r="B491" s="572"/>
      <c r="C491" s="265"/>
      <c r="D491" s="272"/>
      <c r="E491" s="272"/>
      <c r="F491" s="573">
        <v>4251</v>
      </c>
      <c r="G491" s="578"/>
      <c r="H491" s="270">
        <f t="shared" si="12"/>
        <v>0</v>
      </c>
      <c r="I491" s="270"/>
      <c r="J491" s="270"/>
      <c r="K491" s="612"/>
    </row>
    <row r="492" spans="2:11" ht="21.75" hidden="1" customHeight="1" outlineLevel="1" thickBot="1" x14ac:dyDescent="0.3">
      <c r="B492" s="572"/>
      <c r="C492" s="265"/>
      <c r="D492" s="272"/>
      <c r="E492" s="272"/>
      <c r="F492" s="573">
        <v>4269</v>
      </c>
      <c r="G492" s="578"/>
      <c r="H492" s="270">
        <f t="shared" si="12"/>
        <v>10000</v>
      </c>
      <c r="I492" s="270">
        <v>10000</v>
      </c>
      <c r="J492" s="270"/>
      <c r="K492" s="612"/>
    </row>
    <row r="493" spans="2:11" ht="22.5" hidden="1" customHeight="1" outlineLevel="1" thickBot="1" x14ac:dyDescent="0.3">
      <c r="B493" s="572"/>
      <c r="C493" s="265"/>
      <c r="D493" s="272"/>
      <c r="E493" s="272"/>
      <c r="F493" s="573">
        <v>4239</v>
      </c>
      <c r="G493" s="578"/>
      <c r="H493" s="270">
        <f t="shared" si="12"/>
        <v>750</v>
      </c>
      <c r="I493" s="270">
        <v>750</v>
      </c>
      <c r="J493" s="270"/>
      <c r="K493" s="612"/>
    </row>
    <row r="494" spans="2:11" ht="24" hidden="1" customHeight="1" outlineLevel="1" thickBot="1" x14ac:dyDescent="0.3">
      <c r="B494" s="572"/>
      <c r="C494" s="265"/>
      <c r="D494" s="272"/>
      <c r="E494" s="272"/>
      <c r="F494" s="573">
        <v>4511</v>
      </c>
      <c r="G494" s="578"/>
      <c r="H494" s="270">
        <f t="shared" si="12"/>
        <v>0</v>
      </c>
      <c r="I494" s="270"/>
      <c r="J494" s="270"/>
      <c r="K494" s="612"/>
    </row>
    <row r="495" spans="2:11" ht="24" hidden="1" customHeight="1" outlineLevel="1" thickBot="1" x14ac:dyDescent="0.3">
      <c r="B495" s="572"/>
      <c r="C495" s="265"/>
      <c r="D495" s="272"/>
      <c r="E495" s="272"/>
      <c r="F495" s="573">
        <v>5121</v>
      </c>
      <c r="G495" s="578"/>
      <c r="H495" s="270">
        <f>J495</f>
        <v>0</v>
      </c>
      <c r="I495" s="270"/>
      <c r="J495" s="270"/>
      <c r="K495" s="612"/>
    </row>
    <row r="496" spans="2:11" ht="24" hidden="1" customHeight="1" outlineLevel="1" thickBot="1" x14ac:dyDescent="0.3">
      <c r="B496" s="572"/>
      <c r="C496" s="265"/>
      <c r="D496" s="272"/>
      <c r="E496" s="272"/>
      <c r="F496" s="573">
        <v>5112</v>
      </c>
      <c r="G496" s="578"/>
      <c r="H496" s="270">
        <f t="shared" si="12"/>
        <v>0</v>
      </c>
      <c r="I496" s="270"/>
      <c r="J496" s="270"/>
      <c r="K496" s="612"/>
    </row>
    <row r="497" spans="2:11" ht="24" hidden="1" customHeight="1" outlineLevel="1" thickBot="1" x14ac:dyDescent="0.3">
      <c r="B497" s="572"/>
      <c r="C497" s="265"/>
      <c r="D497" s="272"/>
      <c r="E497" s="272"/>
      <c r="F497" s="573">
        <v>5113</v>
      </c>
      <c r="G497" s="578"/>
      <c r="H497" s="270">
        <f t="shared" si="12"/>
        <v>0</v>
      </c>
      <c r="I497" s="270"/>
      <c r="J497" s="270"/>
      <c r="K497" s="612"/>
    </row>
    <row r="498" spans="2:11" ht="40.5" hidden="1" customHeight="1" outlineLevel="1" thickBot="1" x14ac:dyDescent="0.3">
      <c r="B498" s="572">
        <v>2650</v>
      </c>
      <c r="C498" s="277" t="s">
        <v>75</v>
      </c>
      <c r="D498" s="273">
        <v>5</v>
      </c>
      <c r="E498" s="273">
        <v>0</v>
      </c>
      <c r="F498" s="576" t="s">
        <v>462</v>
      </c>
      <c r="G498" s="577" t="s">
        <v>463</v>
      </c>
      <c r="H498" s="270">
        <f t="shared" si="12"/>
        <v>0</v>
      </c>
      <c r="I498" s="270">
        <f>I500</f>
        <v>0</v>
      </c>
      <c r="J498" s="270">
        <f>J500</f>
        <v>0</v>
      </c>
      <c r="K498" s="612"/>
    </row>
    <row r="499" spans="2:11" s="162" customFormat="1" ht="21.75" hidden="1" customHeight="1" outlineLevel="1" thickBot="1" x14ac:dyDescent="0.3">
      <c r="B499" s="572"/>
      <c r="C499" s="277"/>
      <c r="D499" s="273"/>
      <c r="E499" s="273"/>
      <c r="F499" s="573" t="s">
        <v>807</v>
      </c>
      <c r="G499" s="577"/>
      <c r="H499" s="270"/>
      <c r="I499" s="270"/>
      <c r="J499" s="270"/>
      <c r="K499" s="612"/>
    </row>
    <row r="500" spans="2:11" ht="44.25" hidden="1" customHeight="1" outlineLevel="1" thickBot="1" x14ac:dyDescent="0.3">
      <c r="B500" s="572">
        <v>2651</v>
      </c>
      <c r="C500" s="265" t="s">
        <v>75</v>
      </c>
      <c r="D500" s="272">
        <v>5</v>
      </c>
      <c r="E500" s="272">
        <v>1</v>
      </c>
      <c r="F500" s="573" t="s">
        <v>462</v>
      </c>
      <c r="G500" s="587" t="s">
        <v>464</v>
      </c>
      <c r="H500" s="270">
        <f>I500+J500</f>
        <v>0</v>
      </c>
      <c r="I500" s="270">
        <f>I502+I503</f>
        <v>0</v>
      </c>
      <c r="J500" s="270">
        <f>J502+J503</f>
        <v>0</v>
      </c>
      <c r="K500" s="612"/>
    </row>
    <row r="501" spans="2:11" ht="33.75" hidden="1" customHeight="1" outlineLevel="1" thickBot="1" x14ac:dyDescent="0.3">
      <c r="B501" s="572"/>
      <c r="C501" s="265"/>
      <c r="D501" s="272"/>
      <c r="E501" s="272"/>
      <c r="F501" s="573" t="s">
        <v>12</v>
      </c>
      <c r="G501" s="578"/>
      <c r="H501" s="270"/>
      <c r="I501" s="270"/>
      <c r="J501" s="270"/>
      <c r="K501" s="612"/>
    </row>
    <row r="502" spans="2:11" ht="20.25" hidden="1" customHeight="1" outlineLevel="1" thickBot="1" x14ac:dyDescent="0.3">
      <c r="B502" s="572"/>
      <c r="C502" s="265"/>
      <c r="D502" s="272"/>
      <c r="E502" s="272"/>
      <c r="F502" s="573">
        <v>4511</v>
      </c>
      <c r="G502" s="578"/>
      <c r="H502" s="270">
        <f>I502+J502</f>
        <v>0</v>
      </c>
      <c r="I502" s="270"/>
      <c r="J502" s="270"/>
      <c r="K502" s="612"/>
    </row>
    <row r="503" spans="2:11" ht="21.75" hidden="1" customHeight="1" outlineLevel="1" thickBot="1" x14ac:dyDescent="0.3">
      <c r="B503" s="572"/>
      <c r="C503" s="265"/>
      <c r="D503" s="272"/>
      <c r="E503" s="272"/>
      <c r="F503" s="573" t="s">
        <v>13</v>
      </c>
      <c r="G503" s="578"/>
      <c r="H503" s="270">
        <f>I503+J503</f>
        <v>0</v>
      </c>
      <c r="I503" s="270"/>
      <c r="J503" s="270"/>
      <c r="K503" s="612"/>
    </row>
    <row r="504" spans="2:11" ht="21.75" hidden="1" customHeight="1" outlineLevel="1" thickBot="1" x14ac:dyDescent="0.3">
      <c r="B504" s="572"/>
      <c r="C504" s="265"/>
      <c r="D504" s="272"/>
      <c r="E504" s="272"/>
      <c r="F504" s="573"/>
      <c r="G504" s="578"/>
      <c r="H504" s="270"/>
      <c r="I504" s="270"/>
      <c r="J504" s="270"/>
      <c r="K504" s="612"/>
    </row>
    <row r="505" spans="2:11" ht="22.5" hidden="1" customHeight="1" outlineLevel="1" thickBot="1" x14ac:dyDescent="0.3">
      <c r="B505" s="572"/>
      <c r="C505" s="265"/>
      <c r="D505" s="272"/>
      <c r="E505" s="272"/>
      <c r="F505" s="573"/>
      <c r="G505" s="578"/>
      <c r="H505" s="579"/>
      <c r="I505" s="270"/>
      <c r="J505" s="270"/>
      <c r="K505" s="612"/>
    </row>
    <row r="506" spans="2:11" ht="22.5" hidden="1" customHeight="1" outlineLevel="1" thickBot="1" x14ac:dyDescent="0.3">
      <c r="B506" s="572"/>
      <c r="C506" s="265"/>
      <c r="D506" s="272"/>
      <c r="E506" s="272"/>
      <c r="F506" s="573"/>
      <c r="G506" s="578"/>
      <c r="H506" s="579"/>
      <c r="I506" s="270"/>
      <c r="J506" s="270"/>
      <c r="K506" s="612"/>
    </row>
    <row r="507" spans="2:11" ht="22.5" hidden="1" customHeight="1" outlineLevel="1" thickBot="1" x14ac:dyDescent="0.3">
      <c r="B507" s="572"/>
      <c r="C507" s="265"/>
      <c r="D507" s="272"/>
      <c r="E507" s="272"/>
      <c r="F507" s="573"/>
      <c r="G507" s="578"/>
      <c r="H507" s="579"/>
      <c r="I507" s="270"/>
      <c r="J507" s="270"/>
      <c r="K507" s="612"/>
    </row>
    <row r="508" spans="2:11" ht="21" hidden="1" customHeight="1" outlineLevel="1" thickBot="1" x14ac:dyDescent="0.3">
      <c r="B508" s="572"/>
      <c r="C508" s="265"/>
      <c r="D508" s="272"/>
      <c r="E508" s="272"/>
      <c r="F508" s="573"/>
      <c r="G508" s="578"/>
      <c r="H508" s="579"/>
      <c r="I508" s="270"/>
      <c r="J508" s="270"/>
      <c r="K508" s="612"/>
    </row>
    <row r="509" spans="2:11" ht="36" collapsed="1" x14ac:dyDescent="0.25">
      <c r="B509" s="572">
        <v>2660</v>
      </c>
      <c r="C509" s="277" t="s">
        <v>75</v>
      </c>
      <c r="D509" s="273">
        <v>6</v>
      </c>
      <c r="E509" s="273">
        <v>0</v>
      </c>
      <c r="F509" s="576" t="s">
        <v>466</v>
      </c>
      <c r="G509" s="592" t="s">
        <v>467</v>
      </c>
      <c r="H509" s="579">
        <f>I509+J509</f>
        <v>165000</v>
      </c>
      <c r="I509" s="583">
        <f>I511</f>
        <v>164700</v>
      </c>
      <c r="J509" s="579">
        <f>J511</f>
        <v>300</v>
      </c>
      <c r="K509" s="614"/>
    </row>
    <row r="510" spans="2:11" s="162" customFormat="1" ht="22.5" customHeight="1" x14ac:dyDescent="0.25">
      <c r="B510" s="572"/>
      <c r="C510" s="277"/>
      <c r="D510" s="273"/>
      <c r="E510" s="273"/>
      <c r="F510" s="573" t="s">
        <v>807</v>
      </c>
      <c r="G510" s="577"/>
      <c r="H510" s="579"/>
      <c r="I510" s="579"/>
      <c r="J510" s="579"/>
      <c r="K510" s="614"/>
    </row>
    <row r="511" spans="2:11" ht="28.5" x14ac:dyDescent="0.25">
      <c r="B511" s="572">
        <v>2661</v>
      </c>
      <c r="C511" s="265" t="s">
        <v>75</v>
      </c>
      <c r="D511" s="272">
        <v>6</v>
      </c>
      <c r="E511" s="272">
        <v>1</v>
      </c>
      <c r="F511" s="573" t="s">
        <v>466</v>
      </c>
      <c r="G511" s="587" t="s">
        <v>468</v>
      </c>
      <c r="H511" s="579">
        <f>I511+J511</f>
        <v>165000</v>
      </c>
      <c r="I511" s="583">
        <f>SUM(I513:I528)</f>
        <v>164700</v>
      </c>
      <c r="J511" s="583">
        <f>J524+J523</f>
        <v>300</v>
      </c>
      <c r="K511" s="619"/>
    </row>
    <row r="512" spans="2:11" ht="26.25" customHeight="1" x14ac:dyDescent="0.25">
      <c r="B512" s="572"/>
      <c r="C512" s="265"/>
      <c r="D512" s="272"/>
      <c r="E512" s="272"/>
      <c r="F512" s="573" t="s">
        <v>12</v>
      </c>
      <c r="G512" s="578"/>
      <c r="H512" s="579"/>
      <c r="I512" s="579"/>
      <c r="J512" s="579"/>
      <c r="K512" s="614"/>
    </row>
    <row r="513" spans="2:11" ht="22.5" customHeight="1" x14ac:dyDescent="0.25">
      <c r="B513" s="572"/>
      <c r="C513" s="265"/>
      <c r="D513" s="272"/>
      <c r="E513" s="272"/>
      <c r="F513" s="573">
        <v>4111</v>
      </c>
      <c r="G513" s="578"/>
      <c r="H513" s="583">
        <f t="shared" ref="H513:H531" si="13">I513+J513</f>
        <v>105000</v>
      </c>
      <c r="I513" s="588">
        <v>105000</v>
      </c>
      <c r="J513" s="579"/>
      <c r="K513" s="614"/>
    </row>
    <row r="514" spans="2:11" ht="22.5" customHeight="1" x14ac:dyDescent="0.25">
      <c r="B514" s="572"/>
      <c r="C514" s="265"/>
      <c r="D514" s="272"/>
      <c r="E514" s="272"/>
      <c r="F514" s="573">
        <v>4112</v>
      </c>
      <c r="G514" s="578"/>
      <c r="H514" s="583">
        <f t="shared" si="13"/>
        <v>26000</v>
      </c>
      <c r="I514" s="583">
        <v>26000</v>
      </c>
      <c r="J514" s="579"/>
      <c r="K514" s="614"/>
    </row>
    <row r="515" spans="2:11" ht="15" customHeight="1" x14ac:dyDescent="0.25">
      <c r="B515" s="572"/>
      <c r="C515" s="265"/>
      <c r="D515" s="272"/>
      <c r="E515" s="272"/>
      <c r="F515" s="573">
        <v>4239</v>
      </c>
      <c r="G515" s="578"/>
      <c r="H515" s="583">
        <f t="shared" si="13"/>
        <v>2600</v>
      </c>
      <c r="I515" s="583">
        <v>2600</v>
      </c>
      <c r="J515" s="579"/>
      <c r="K515" s="614"/>
    </row>
    <row r="516" spans="2:11" ht="21" hidden="1" customHeight="1" thickBot="1" x14ac:dyDescent="0.3">
      <c r="B516" s="572"/>
      <c r="C516" s="265"/>
      <c r="D516" s="272"/>
      <c r="E516" s="272"/>
      <c r="F516" s="573">
        <v>4241</v>
      </c>
      <c r="G516" s="578"/>
      <c r="H516" s="583">
        <f t="shared" si="13"/>
        <v>0</v>
      </c>
      <c r="I516" s="583"/>
      <c r="J516" s="579"/>
      <c r="K516" s="614"/>
    </row>
    <row r="517" spans="2:11" ht="16.5" customHeight="1" x14ac:dyDescent="0.25">
      <c r="B517" s="572"/>
      <c r="C517" s="265"/>
      <c r="D517" s="272"/>
      <c r="E517" s="272"/>
      <c r="F517" s="573">
        <v>4261</v>
      </c>
      <c r="G517" s="578"/>
      <c r="H517" s="583">
        <f t="shared" si="13"/>
        <v>100</v>
      </c>
      <c r="I517" s="583">
        <v>100</v>
      </c>
      <c r="J517" s="579"/>
      <c r="K517" s="614"/>
    </row>
    <row r="518" spans="2:11" ht="39.75" hidden="1" customHeight="1" thickBot="1" x14ac:dyDescent="0.3">
      <c r="B518" s="572"/>
      <c r="C518" s="265"/>
      <c r="D518" s="272"/>
      <c r="E518" s="272"/>
      <c r="F518" s="573">
        <v>4251</v>
      </c>
      <c r="G518" s="578"/>
      <c r="H518" s="583">
        <f t="shared" si="13"/>
        <v>0</v>
      </c>
      <c r="I518" s="583"/>
      <c r="J518" s="579"/>
      <c r="K518" s="614"/>
    </row>
    <row r="519" spans="2:11" ht="39.75" hidden="1" customHeight="1" thickBot="1" x14ac:dyDescent="0.3">
      <c r="B519" s="572"/>
      <c r="C519" s="265"/>
      <c r="D519" s="272"/>
      <c r="E519" s="272"/>
      <c r="F519" s="573">
        <v>4267</v>
      </c>
      <c r="G519" s="578"/>
      <c r="H519" s="583">
        <f t="shared" si="13"/>
        <v>0</v>
      </c>
      <c r="I519" s="583"/>
      <c r="J519" s="579"/>
      <c r="K519" s="614"/>
    </row>
    <row r="520" spans="2:11" ht="21" customHeight="1" x14ac:dyDescent="0.25">
      <c r="B520" s="572"/>
      <c r="C520" s="265"/>
      <c r="D520" s="272"/>
      <c r="E520" s="272"/>
      <c r="F520" s="573">
        <v>4269</v>
      </c>
      <c r="G520" s="578"/>
      <c r="H520" s="583">
        <f t="shared" si="13"/>
        <v>8500</v>
      </c>
      <c r="I520" s="583">
        <v>8500</v>
      </c>
      <c r="J520" s="579"/>
      <c r="K520" s="614"/>
    </row>
    <row r="521" spans="2:11" ht="22.5" customHeight="1" x14ac:dyDescent="0.25">
      <c r="B521" s="572"/>
      <c r="C521" s="265"/>
      <c r="D521" s="272"/>
      <c r="E521" s="272"/>
      <c r="F521" s="573">
        <v>4264</v>
      </c>
      <c r="G521" s="578"/>
      <c r="H521" s="583">
        <f t="shared" si="13"/>
        <v>20800</v>
      </c>
      <c r="I521" s="583">
        <v>20800</v>
      </c>
      <c r="J521" s="579"/>
      <c r="K521" s="614"/>
    </row>
    <row r="522" spans="2:11" ht="15.75" customHeight="1" x14ac:dyDescent="0.25">
      <c r="B522" s="572"/>
      <c r="C522" s="265"/>
      <c r="D522" s="272"/>
      <c r="E522" s="272"/>
      <c r="F522" s="573">
        <v>4252</v>
      </c>
      <c r="G522" s="578"/>
      <c r="H522" s="583">
        <f t="shared" si="13"/>
        <v>1700</v>
      </c>
      <c r="I522" s="583">
        <v>1700</v>
      </c>
      <c r="J522" s="579"/>
      <c r="K522" s="614"/>
    </row>
    <row r="523" spans="2:11" ht="21.75" hidden="1" customHeight="1" thickBot="1" x14ac:dyDescent="0.3">
      <c r="B523" s="572"/>
      <c r="C523" s="265"/>
      <c r="D523" s="272"/>
      <c r="E523" s="272"/>
      <c r="F523" s="573">
        <v>5122</v>
      </c>
      <c r="G523" s="578"/>
      <c r="H523" s="583">
        <f t="shared" si="13"/>
        <v>0</v>
      </c>
      <c r="I523" s="583"/>
      <c r="J523" s="579"/>
      <c r="K523" s="614"/>
    </row>
    <row r="524" spans="2:11" ht="27.75" customHeight="1" x14ac:dyDescent="0.25">
      <c r="B524" s="572"/>
      <c r="C524" s="265"/>
      <c r="D524" s="272"/>
      <c r="E524" s="272"/>
      <c r="F524" s="573">
        <v>5129</v>
      </c>
      <c r="G524" s="578"/>
      <c r="H524" s="583">
        <f t="shared" si="13"/>
        <v>300</v>
      </c>
      <c r="I524" s="583"/>
      <c r="J524" s="579">
        <v>300</v>
      </c>
      <c r="K524" s="614"/>
    </row>
    <row r="525" spans="2:11" ht="42.75" hidden="1" customHeight="1" thickBot="1" x14ac:dyDescent="0.3">
      <c r="B525" s="572"/>
      <c r="C525" s="265"/>
      <c r="D525" s="272"/>
      <c r="E525" s="272"/>
      <c r="F525" s="573">
        <v>4823</v>
      </c>
      <c r="G525" s="578"/>
      <c r="H525" s="583">
        <f t="shared" si="13"/>
        <v>0</v>
      </c>
      <c r="I525" s="583"/>
      <c r="J525" s="579"/>
      <c r="K525" s="614"/>
    </row>
    <row r="526" spans="2:11" ht="42.75" hidden="1" customHeight="1" thickBot="1" x14ac:dyDescent="0.3">
      <c r="B526" s="572"/>
      <c r="C526" s="265"/>
      <c r="D526" s="272"/>
      <c r="E526" s="272"/>
      <c r="F526" s="573">
        <v>4212</v>
      </c>
      <c r="G526" s="578"/>
      <c r="H526" s="583">
        <f t="shared" si="13"/>
        <v>0</v>
      </c>
      <c r="I526" s="583"/>
      <c r="J526" s="579"/>
      <c r="K526" s="614"/>
    </row>
    <row r="527" spans="2:11" ht="42.75" hidden="1" customHeight="1" thickBot="1" x14ac:dyDescent="0.3">
      <c r="B527" s="572"/>
      <c r="C527" s="265"/>
      <c r="D527" s="272"/>
      <c r="E527" s="272"/>
      <c r="F527" s="573">
        <v>4231</v>
      </c>
      <c r="G527" s="578"/>
      <c r="H527" s="583">
        <f t="shared" si="13"/>
        <v>0</v>
      </c>
      <c r="I527" s="583"/>
      <c r="J527" s="579"/>
      <c r="K527" s="614"/>
    </row>
    <row r="528" spans="2:11" ht="42.75" hidden="1" customHeight="1" thickBot="1" x14ac:dyDescent="0.3">
      <c r="B528" s="572"/>
      <c r="C528" s="265"/>
      <c r="D528" s="272"/>
      <c r="E528" s="272"/>
      <c r="F528" s="573">
        <v>4511</v>
      </c>
      <c r="G528" s="578"/>
      <c r="H528" s="583">
        <f t="shared" si="13"/>
        <v>0</v>
      </c>
      <c r="I528" s="588"/>
      <c r="J528" s="579"/>
      <c r="K528" s="614"/>
    </row>
    <row r="529" spans="2:11" ht="22.5" hidden="1" customHeight="1" thickBot="1" x14ac:dyDescent="0.3">
      <c r="B529" s="572"/>
      <c r="C529" s="265"/>
      <c r="D529" s="272"/>
      <c r="E529" s="272"/>
      <c r="F529" s="573">
        <v>5121</v>
      </c>
      <c r="G529" s="578"/>
      <c r="H529" s="583">
        <f t="shared" si="13"/>
        <v>0</v>
      </c>
      <c r="I529" s="588"/>
      <c r="J529" s="579"/>
      <c r="K529" s="614"/>
    </row>
    <row r="530" spans="2:11" ht="0.75" hidden="1" customHeight="1" thickBot="1" x14ac:dyDescent="0.3">
      <c r="B530" s="572"/>
      <c r="C530" s="265"/>
      <c r="D530" s="272"/>
      <c r="E530" s="272"/>
      <c r="F530" s="573">
        <v>5129</v>
      </c>
      <c r="G530" s="578"/>
      <c r="H530" s="583">
        <f t="shared" si="13"/>
        <v>0</v>
      </c>
      <c r="I530" s="588"/>
      <c r="J530" s="579"/>
      <c r="K530" s="614"/>
    </row>
    <row r="531" spans="2:11" s="275" customFormat="1" ht="36.75" customHeight="1" x14ac:dyDescent="0.2">
      <c r="B531" s="272">
        <v>2700</v>
      </c>
      <c r="C531" s="277" t="s">
        <v>76</v>
      </c>
      <c r="D531" s="273">
        <v>0</v>
      </c>
      <c r="E531" s="273">
        <v>0</v>
      </c>
      <c r="F531" s="594" t="s">
        <v>872</v>
      </c>
      <c r="G531" s="590" t="s">
        <v>469</v>
      </c>
      <c r="H531" s="270">
        <f t="shared" si="13"/>
        <v>0</v>
      </c>
      <c r="I531" s="270">
        <f>I533+I547+I565+I583+I589+I595</f>
        <v>0</v>
      </c>
      <c r="J531" s="579">
        <f>J533+J547+J565+J583+J589+J595</f>
        <v>0</v>
      </c>
      <c r="K531" s="614"/>
    </row>
    <row r="532" spans="2:11" ht="11.25" hidden="1" customHeight="1" outlineLevel="1" thickBot="1" x14ac:dyDescent="0.3">
      <c r="B532" s="572"/>
      <c r="C532" s="277"/>
      <c r="D532" s="273"/>
      <c r="E532" s="273"/>
      <c r="F532" s="573" t="s">
        <v>806</v>
      </c>
      <c r="G532" s="574"/>
      <c r="H532" s="270"/>
      <c r="I532" s="585"/>
      <c r="J532" s="270"/>
      <c r="K532" s="612"/>
    </row>
    <row r="533" spans="2:11" ht="28.5" hidden="1" outlineLevel="2" x14ac:dyDescent="0.25">
      <c r="B533" s="572">
        <v>2710</v>
      </c>
      <c r="C533" s="277" t="s">
        <v>76</v>
      </c>
      <c r="D533" s="273">
        <v>1</v>
      </c>
      <c r="E533" s="273">
        <v>0</v>
      </c>
      <c r="F533" s="576" t="s">
        <v>470</v>
      </c>
      <c r="G533" s="577" t="s">
        <v>471</v>
      </c>
      <c r="H533" s="270">
        <f>I533+J533</f>
        <v>0</v>
      </c>
      <c r="I533" s="585">
        <f>I535+I539+I543</f>
        <v>0</v>
      </c>
      <c r="J533" s="270">
        <f>J535+J539+J543</f>
        <v>0</v>
      </c>
      <c r="K533" s="612"/>
    </row>
    <row r="534" spans="2:11" s="162" customFormat="1" ht="10.5" hidden="1" customHeight="1" outlineLevel="2" thickBot="1" x14ac:dyDescent="0.3">
      <c r="B534" s="572"/>
      <c r="C534" s="277"/>
      <c r="D534" s="273"/>
      <c r="E534" s="273"/>
      <c r="F534" s="573" t="s">
        <v>807</v>
      </c>
      <c r="G534" s="577"/>
      <c r="H534" s="270"/>
      <c r="I534" s="585"/>
      <c r="J534" s="270"/>
      <c r="K534" s="612"/>
    </row>
    <row r="535" spans="2:11" hidden="1" outlineLevel="2" x14ac:dyDescent="0.25">
      <c r="B535" s="572">
        <v>2711</v>
      </c>
      <c r="C535" s="265" t="s">
        <v>76</v>
      </c>
      <c r="D535" s="272">
        <v>1</v>
      </c>
      <c r="E535" s="272">
        <v>1</v>
      </c>
      <c r="F535" s="573" t="s">
        <v>472</v>
      </c>
      <c r="G535" s="587" t="s">
        <v>473</v>
      </c>
      <c r="H535" s="270">
        <f>I535+J535</f>
        <v>0</v>
      </c>
      <c r="I535" s="585">
        <f>I537+I538</f>
        <v>0</v>
      </c>
      <c r="J535" s="270">
        <f>J537+J538</f>
        <v>0</v>
      </c>
      <c r="K535" s="612"/>
    </row>
    <row r="536" spans="2:11" ht="36" hidden="1" outlineLevel="2" x14ac:dyDescent="0.25">
      <c r="B536" s="572"/>
      <c r="C536" s="265"/>
      <c r="D536" s="272"/>
      <c r="E536" s="272"/>
      <c r="F536" s="573" t="s">
        <v>12</v>
      </c>
      <c r="G536" s="578"/>
      <c r="H536" s="270"/>
      <c r="I536" s="585"/>
      <c r="J536" s="270"/>
      <c r="K536" s="612"/>
    </row>
    <row r="537" spans="2:11" hidden="1" outlineLevel="2" x14ac:dyDescent="0.25">
      <c r="B537" s="572"/>
      <c r="C537" s="265"/>
      <c r="D537" s="272"/>
      <c r="E537" s="272"/>
      <c r="F537" s="573" t="s">
        <v>13</v>
      </c>
      <c r="G537" s="578"/>
      <c r="H537" s="270">
        <f>I537+J537</f>
        <v>0</v>
      </c>
      <c r="I537" s="585"/>
      <c r="J537" s="270"/>
      <c r="K537" s="612"/>
    </row>
    <row r="538" spans="2:11" hidden="1" outlineLevel="2" x14ac:dyDescent="0.25">
      <c r="B538" s="572"/>
      <c r="C538" s="265"/>
      <c r="D538" s="272"/>
      <c r="E538" s="272"/>
      <c r="F538" s="573" t="s">
        <v>13</v>
      </c>
      <c r="G538" s="578"/>
      <c r="H538" s="270">
        <f>I538+J538</f>
        <v>0</v>
      </c>
      <c r="I538" s="585"/>
      <c r="J538" s="270"/>
      <c r="K538" s="612"/>
    </row>
    <row r="539" spans="2:11" hidden="1" outlineLevel="2" x14ac:dyDescent="0.25">
      <c r="B539" s="572">
        <v>2712</v>
      </c>
      <c r="C539" s="265" t="s">
        <v>76</v>
      </c>
      <c r="D539" s="272">
        <v>1</v>
      </c>
      <c r="E539" s="272">
        <v>2</v>
      </c>
      <c r="F539" s="573" t="s">
        <v>474</v>
      </c>
      <c r="G539" s="587" t="s">
        <v>475</v>
      </c>
      <c r="H539" s="270">
        <f>I539+J539</f>
        <v>0</v>
      </c>
      <c r="I539" s="585">
        <f>I541+I542</f>
        <v>0</v>
      </c>
      <c r="J539" s="270">
        <f>J541+J542</f>
        <v>0</v>
      </c>
      <c r="K539" s="612"/>
    </row>
    <row r="540" spans="2:11" ht="36" hidden="1" outlineLevel="2" x14ac:dyDescent="0.25">
      <c r="B540" s="572"/>
      <c r="C540" s="265"/>
      <c r="D540" s="272"/>
      <c r="E540" s="272"/>
      <c r="F540" s="573" t="s">
        <v>12</v>
      </c>
      <c r="G540" s="578"/>
      <c r="H540" s="270"/>
      <c r="I540" s="585"/>
      <c r="J540" s="270"/>
      <c r="K540" s="612"/>
    </row>
    <row r="541" spans="2:11" hidden="1" outlineLevel="2" x14ac:dyDescent="0.25">
      <c r="B541" s="572"/>
      <c r="C541" s="265"/>
      <c r="D541" s="272"/>
      <c r="E541" s="272"/>
      <c r="F541" s="573" t="s">
        <v>13</v>
      </c>
      <c r="G541" s="578"/>
      <c r="H541" s="270">
        <f>I541+J541</f>
        <v>0</v>
      </c>
      <c r="I541" s="585"/>
      <c r="J541" s="270"/>
      <c r="K541" s="612"/>
    </row>
    <row r="542" spans="2:11" hidden="1" outlineLevel="2" x14ac:dyDescent="0.25">
      <c r="B542" s="572"/>
      <c r="C542" s="265"/>
      <c r="D542" s="272"/>
      <c r="E542" s="272"/>
      <c r="F542" s="573" t="s">
        <v>13</v>
      </c>
      <c r="G542" s="578"/>
      <c r="H542" s="270">
        <f>I542+J542</f>
        <v>0</v>
      </c>
      <c r="I542" s="585"/>
      <c r="J542" s="270"/>
      <c r="K542" s="612"/>
    </row>
    <row r="543" spans="2:11" hidden="1" outlineLevel="2" x14ac:dyDescent="0.25">
      <c r="B543" s="572">
        <v>2713</v>
      </c>
      <c r="C543" s="265" t="s">
        <v>76</v>
      </c>
      <c r="D543" s="272">
        <v>1</v>
      </c>
      <c r="E543" s="272">
        <v>3</v>
      </c>
      <c r="F543" s="573" t="s">
        <v>734</v>
      </c>
      <c r="G543" s="587" t="s">
        <v>476</v>
      </c>
      <c r="H543" s="270">
        <f>I543+J543</f>
        <v>0</v>
      </c>
      <c r="I543" s="585">
        <f>I545+I546</f>
        <v>0</v>
      </c>
      <c r="J543" s="270">
        <f>J545+J546</f>
        <v>0</v>
      </c>
      <c r="K543" s="612"/>
    </row>
    <row r="544" spans="2:11" ht="36" hidden="1" outlineLevel="2" x14ac:dyDescent="0.25">
      <c r="B544" s="572"/>
      <c r="C544" s="265"/>
      <c r="D544" s="272"/>
      <c r="E544" s="272"/>
      <c r="F544" s="573" t="s">
        <v>12</v>
      </c>
      <c r="G544" s="578"/>
      <c r="H544" s="270"/>
      <c r="I544" s="585"/>
      <c r="J544" s="270"/>
      <c r="K544" s="612"/>
    </row>
    <row r="545" spans="2:11" hidden="1" outlineLevel="2" x14ac:dyDescent="0.25">
      <c r="B545" s="572"/>
      <c r="C545" s="265"/>
      <c r="D545" s="272"/>
      <c r="E545" s="272"/>
      <c r="F545" s="573" t="s">
        <v>13</v>
      </c>
      <c r="G545" s="578"/>
      <c r="H545" s="270">
        <f>I545+J545</f>
        <v>0</v>
      </c>
      <c r="I545" s="585"/>
      <c r="J545" s="270"/>
      <c r="K545" s="612"/>
    </row>
    <row r="546" spans="2:11" hidden="1" outlineLevel="2" x14ac:dyDescent="0.25">
      <c r="B546" s="572"/>
      <c r="C546" s="265"/>
      <c r="D546" s="272"/>
      <c r="E546" s="272"/>
      <c r="F546" s="573" t="s">
        <v>13</v>
      </c>
      <c r="G546" s="578"/>
      <c r="H546" s="270">
        <f>I546+J546</f>
        <v>0</v>
      </c>
      <c r="I546" s="585"/>
      <c r="J546" s="270"/>
      <c r="K546" s="612"/>
    </row>
    <row r="547" spans="2:11" hidden="1" outlineLevel="2" x14ac:dyDescent="0.25">
      <c r="B547" s="572">
        <v>2720</v>
      </c>
      <c r="C547" s="277" t="s">
        <v>76</v>
      </c>
      <c r="D547" s="273">
        <v>2</v>
      </c>
      <c r="E547" s="273">
        <v>0</v>
      </c>
      <c r="F547" s="576" t="s">
        <v>77</v>
      </c>
      <c r="G547" s="577" t="s">
        <v>477</v>
      </c>
      <c r="H547" s="270">
        <f>I547+J547</f>
        <v>0</v>
      </c>
      <c r="I547" s="585">
        <f>I549+I553+I557+I561</f>
        <v>0</v>
      </c>
      <c r="J547" s="270">
        <f>J549+J553+J557+J561</f>
        <v>0</v>
      </c>
      <c r="K547" s="612"/>
    </row>
    <row r="548" spans="2:11" s="162" customFormat="1" ht="10.5" hidden="1" customHeight="1" outlineLevel="2" thickBot="1" x14ac:dyDescent="0.3">
      <c r="B548" s="572"/>
      <c r="C548" s="277"/>
      <c r="D548" s="273"/>
      <c r="E548" s="273"/>
      <c r="F548" s="573" t="s">
        <v>807</v>
      </c>
      <c r="G548" s="577"/>
      <c r="H548" s="270"/>
      <c r="I548" s="585"/>
      <c r="J548" s="270"/>
      <c r="K548" s="612"/>
    </row>
    <row r="549" spans="2:11" hidden="1" outlineLevel="2" x14ac:dyDescent="0.25">
      <c r="B549" s="572">
        <v>2721</v>
      </c>
      <c r="C549" s="265" t="s">
        <v>76</v>
      </c>
      <c r="D549" s="272">
        <v>2</v>
      </c>
      <c r="E549" s="272">
        <v>1</v>
      </c>
      <c r="F549" s="573" t="s">
        <v>478</v>
      </c>
      <c r="G549" s="587" t="s">
        <v>479</v>
      </c>
      <c r="H549" s="270">
        <f>I549+J549</f>
        <v>0</v>
      </c>
      <c r="I549" s="585">
        <f>I551+I552</f>
        <v>0</v>
      </c>
      <c r="J549" s="270">
        <f>J551+J552</f>
        <v>0</v>
      </c>
      <c r="K549" s="612"/>
    </row>
    <row r="550" spans="2:11" ht="36" hidden="1" outlineLevel="2" x14ac:dyDescent="0.25">
      <c r="B550" s="572"/>
      <c r="C550" s="265"/>
      <c r="D550" s="272"/>
      <c r="E550" s="272"/>
      <c r="F550" s="573" t="s">
        <v>12</v>
      </c>
      <c r="G550" s="578"/>
      <c r="H550" s="270"/>
      <c r="I550" s="585"/>
      <c r="J550" s="270"/>
      <c r="K550" s="612"/>
    </row>
    <row r="551" spans="2:11" hidden="1" outlineLevel="2" x14ac:dyDescent="0.25">
      <c r="B551" s="572"/>
      <c r="C551" s="265"/>
      <c r="D551" s="272"/>
      <c r="E551" s="272"/>
      <c r="F551" s="573" t="s">
        <v>13</v>
      </c>
      <c r="G551" s="578"/>
      <c r="H551" s="270">
        <f>I551+J551</f>
        <v>0</v>
      </c>
      <c r="I551" s="585"/>
      <c r="J551" s="270"/>
      <c r="K551" s="612"/>
    </row>
    <row r="552" spans="2:11" hidden="1" outlineLevel="2" x14ac:dyDescent="0.25">
      <c r="B552" s="572"/>
      <c r="C552" s="265"/>
      <c r="D552" s="272"/>
      <c r="E552" s="272"/>
      <c r="F552" s="573" t="s">
        <v>13</v>
      </c>
      <c r="G552" s="578"/>
      <c r="H552" s="270">
        <f>I552+J552</f>
        <v>0</v>
      </c>
      <c r="I552" s="585"/>
      <c r="J552" s="270"/>
      <c r="K552" s="612"/>
    </row>
    <row r="553" spans="2:11" ht="20.25" hidden="1" customHeight="1" outlineLevel="2" thickBot="1" x14ac:dyDescent="0.3">
      <c r="B553" s="572">
        <v>2722</v>
      </c>
      <c r="C553" s="265" t="s">
        <v>76</v>
      </c>
      <c r="D553" s="272">
        <v>2</v>
      </c>
      <c r="E553" s="272">
        <v>2</v>
      </c>
      <c r="F553" s="573" t="s">
        <v>480</v>
      </c>
      <c r="G553" s="587" t="s">
        <v>481</v>
      </c>
      <c r="H553" s="270">
        <f>I553+J553</f>
        <v>0</v>
      </c>
      <c r="I553" s="585">
        <f>I555+I556</f>
        <v>0</v>
      </c>
      <c r="J553" s="270">
        <f>J555+J556</f>
        <v>0</v>
      </c>
      <c r="K553" s="612"/>
    </row>
    <row r="554" spans="2:11" ht="36" hidden="1" outlineLevel="2" x14ac:dyDescent="0.25">
      <c r="B554" s="572"/>
      <c r="C554" s="265"/>
      <c r="D554" s="272"/>
      <c r="E554" s="272"/>
      <c r="F554" s="573" t="s">
        <v>12</v>
      </c>
      <c r="G554" s="578"/>
      <c r="H554" s="270"/>
      <c r="I554" s="585"/>
      <c r="J554" s="270"/>
      <c r="K554" s="612"/>
    </row>
    <row r="555" spans="2:11" hidden="1" outlineLevel="2" x14ac:dyDescent="0.25">
      <c r="B555" s="572"/>
      <c r="C555" s="265"/>
      <c r="D555" s="272"/>
      <c r="E555" s="272"/>
      <c r="F555" s="573" t="s">
        <v>13</v>
      </c>
      <c r="G555" s="578"/>
      <c r="H555" s="270">
        <f>I555+J555</f>
        <v>0</v>
      </c>
      <c r="I555" s="585"/>
      <c r="J555" s="270"/>
      <c r="K555" s="612"/>
    </row>
    <row r="556" spans="2:11" hidden="1" outlineLevel="2" x14ac:dyDescent="0.25">
      <c r="B556" s="572"/>
      <c r="C556" s="265"/>
      <c r="D556" s="272"/>
      <c r="E556" s="272"/>
      <c r="F556" s="573" t="s">
        <v>13</v>
      </c>
      <c r="G556" s="578"/>
      <c r="H556" s="270">
        <f>I556+J556</f>
        <v>0</v>
      </c>
      <c r="I556" s="585"/>
      <c r="J556" s="270"/>
      <c r="K556" s="612"/>
    </row>
    <row r="557" spans="2:11" hidden="1" outlineLevel="2" x14ac:dyDescent="0.25">
      <c r="B557" s="572">
        <v>2723</v>
      </c>
      <c r="C557" s="265" t="s">
        <v>76</v>
      </c>
      <c r="D557" s="272">
        <v>2</v>
      </c>
      <c r="E557" s="272">
        <v>3</v>
      </c>
      <c r="F557" s="573" t="s">
        <v>735</v>
      </c>
      <c r="G557" s="587" t="s">
        <v>482</v>
      </c>
      <c r="H557" s="270">
        <f>I557+J557</f>
        <v>0</v>
      </c>
      <c r="I557" s="585">
        <f>I559+I560</f>
        <v>0</v>
      </c>
      <c r="J557" s="270">
        <f>J559+J560</f>
        <v>0</v>
      </c>
      <c r="K557" s="612"/>
    </row>
    <row r="558" spans="2:11" ht="36" hidden="1" outlineLevel="2" x14ac:dyDescent="0.25">
      <c r="B558" s="572"/>
      <c r="C558" s="265"/>
      <c r="D558" s="272"/>
      <c r="E558" s="272"/>
      <c r="F558" s="573" t="s">
        <v>12</v>
      </c>
      <c r="G558" s="578"/>
      <c r="H558" s="270"/>
      <c r="I558" s="585"/>
      <c r="J558" s="270"/>
      <c r="K558" s="612"/>
    </row>
    <row r="559" spans="2:11" hidden="1" outlineLevel="2" x14ac:dyDescent="0.25">
      <c r="B559" s="572"/>
      <c r="C559" s="265"/>
      <c r="D559" s="272"/>
      <c r="E559" s="272"/>
      <c r="F559" s="573" t="s">
        <v>13</v>
      </c>
      <c r="G559" s="578"/>
      <c r="H559" s="270">
        <f>I559+J559</f>
        <v>0</v>
      </c>
      <c r="I559" s="585"/>
      <c r="J559" s="270"/>
      <c r="K559" s="612"/>
    </row>
    <row r="560" spans="2:11" hidden="1" outlineLevel="2" x14ac:dyDescent="0.25">
      <c r="B560" s="572"/>
      <c r="C560" s="265"/>
      <c r="D560" s="272"/>
      <c r="E560" s="272"/>
      <c r="F560" s="573" t="s">
        <v>13</v>
      </c>
      <c r="G560" s="578"/>
      <c r="H560" s="270">
        <f>I560+J560</f>
        <v>0</v>
      </c>
      <c r="I560" s="585"/>
      <c r="J560" s="270"/>
      <c r="K560" s="612"/>
    </row>
    <row r="561" spans="2:11" hidden="1" outlineLevel="2" x14ac:dyDescent="0.25">
      <c r="B561" s="572">
        <v>2724</v>
      </c>
      <c r="C561" s="265" t="s">
        <v>76</v>
      </c>
      <c r="D561" s="272">
        <v>2</v>
      </c>
      <c r="E561" s="272">
        <v>4</v>
      </c>
      <c r="F561" s="573" t="s">
        <v>483</v>
      </c>
      <c r="G561" s="587" t="s">
        <v>484</v>
      </c>
      <c r="H561" s="270">
        <f>I561+J561</f>
        <v>0</v>
      </c>
      <c r="I561" s="585">
        <f>I563+I564</f>
        <v>0</v>
      </c>
      <c r="J561" s="270">
        <f>J563+J564</f>
        <v>0</v>
      </c>
      <c r="K561" s="612"/>
    </row>
    <row r="562" spans="2:11" ht="36" hidden="1" outlineLevel="2" x14ac:dyDescent="0.25">
      <c r="B562" s="572"/>
      <c r="C562" s="265"/>
      <c r="D562" s="272"/>
      <c r="E562" s="272"/>
      <c r="F562" s="573" t="s">
        <v>12</v>
      </c>
      <c r="G562" s="578"/>
      <c r="H562" s="270"/>
      <c r="I562" s="585"/>
      <c r="J562" s="270"/>
      <c r="K562" s="612"/>
    </row>
    <row r="563" spans="2:11" hidden="1" outlineLevel="2" x14ac:dyDescent="0.25">
      <c r="B563" s="572"/>
      <c r="C563" s="265"/>
      <c r="D563" s="272"/>
      <c r="E563" s="272"/>
      <c r="F563" s="573" t="s">
        <v>13</v>
      </c>
      <c r="G563" s="578"/>
      <c r="H563" s="270">
        <f>I563+J563</f>
        <v>0</v>
      </c>
      <c r="I563" s="585"/>
      <c r="J563" s="270"/>
      <c r="K563" s="612"/>
    </row>
    <row r="564" spans="2:11" hidden="1" outlineLevel="2" x14ac:dyDescent="0.25">
      <c r="B564" s="572"/>
      <c r="C564" s="265"/>
      <c r="D564" s="272"/>
      <c r="E564" s="272"/>
      <c r="F564" s="573" t="s">
        <v>13</v>
      </c>
      <c r="G564" s="578"/>
      <c r="H564" s="270">
        <f>I564+J564</f>
        <v>0</v>
      </c>
      <c r="I564" s="585"/>
      <c r="J564" s="270"/>
      <c r="K564" s="612"/>
    </row>
    <row r="565" spans="2:11" hidden="1" outlineLevel="2" x14ac:dyDescent="0.25">
      <c r="B565" s="572">
        <v>2730</v>
      </c>
      <c r="C565" s="277" t="s">
        <v>76</v>
      </c>
      <c r="D565" s="273">
        <v>3</v>
      </c>
      <c r="E565" s="273">
        <v>0</v>
      </c>
      <c r="F565" s="576" t="s">
        <v>485</v>
      </c>
      <c r="G565" s="577" t="s">
        <v>488</v>
      </c>
      <c r="H565" s="270">
        <f>I565+J565</f>
        <v>0</v>
      </c>
      <c r="I565" s="585">
        <f>I567+I571+I575+I579</f>
        <v>0</v>
      </c>
      <c r="J565" s="270">
        <f>J567+J571+J575+J579</f>
        <v>0</v>
      </c>
      <c r="K565" s="612"/>
    </row>
    <row r="566" spans="2:11" s="162" customFormat="1" ht="10.5" hidden="1" customHeight="1" outlineLevel="2" thickBot="1" x14ac:dyDescent="0.3">
      <c r="B566" s="572"/>
      <c r="C566" s="277"/>
      <c r="D566" s="273"/>
      <c r="E566" s="273"/>
      <c r="F566" s="573" t="s">
        <v>807</v>
      </c>
      <c r="G566" s="577"/>
      <c r="H566" s="270"/>
      <c r="I566" s="585"/>
      <c r="J566" s="270"/>
      <c r="K566" s="612"/>
    </row>
    <row r="567" spans="2:11" ht="15" hidden="1" customHeight="1" outlineLevel="2" thickBot="1" x14ac:dyDescent="0.3">
      <c r="B567" s="572">
        <v>2731</v>
      </c>
      <c r="C567" s="265" t="s">
        <v>76</v>
      </c>
      <c r="D567" s="272">
        <v>3</v>
      </c>
      <c r="E567" s="272">
        <v>1</v>
      </c>
      <c r="F567" s="573" t="s">
        <v>489</v>
      </c>
      <c r="G567" s="578" t="s">
        <v>490</v>
      </c>
      <c r="H567" s="270">
        <f>I567+J567</f>
        <v>0</v>
      </c>
      <c r="I567" s="585">
        <f>I569+I570</f>
        <v>0</v>
      </c>
      <c r="J567" s="270">
        <f>J569+J570</f>
        <v>0</v>
      </c>
      <c r="K567" s="612"/>
    </row>
    <row r="568" spans="2:11" ht="36" hidden="1" outlineLevel="2" x14ac:dyDescent="0.25">
      <c r="B568" s="572"/>
      <c r="C568" s="265"/>
      <c r="D568" s="272"/>
      <c r="E568" s="272"/>
      <c r="F568" s="573" t="s">
        <v>12</v>
      </c>
      <c r="G568" s="578"/>
      <c r="H568" s="270"/>
      <c r="I568" s="585"/>
      <c r="J568" s="270"/>
      <c r="K568" s="612"/>
    </row>
    <row r="569" spans="2:11" hidden="1" outlineLevel="2" x14ac:dyDescent="0.25">
      <c r="B569" s="572"/>
      <c r="C569" s="265"/>
      <c r="D569" s="272"/>
      <c r="E569" s="272"/>
      <c r="F569" s="573" t="s">
        <v>13</v>
      </c>
      <c r="G569" s="578"/>
      <c r="H569" s="270">
        <f>I569+J569</f>
        <v>0</v>
      </c>
      <c r="I569" s="585"/>
      <c r="J569" s="270"/>
      <c r="K569" s="612"/>
    </row>
    <row r="570" spans="2:11" hidden="1" outlineLevel="2" x14ac:dyDescent="0.25">
      <c r="B570" s="572"/>
      <c r="C570" s="265"/>
      <c r="D570" s="272"/>
      <c r="E570" s="272"/>
      <c r="F570" s="573" t="s">
        <v>13</v>
      </c>
      <c r="G570" s="578"/>
      <c r="H570" s="270">
        <f>I570+J570</f>
        <v>0</v>
      </c>
      <c r="I570" s="585"/>
      <c r="J570" s="270"/>
      <c r="K570" s="612"/>
    </row>
    <row r="571" spans="2:11" ht="18" hidden="1" customHeight="1" outlineLevel="2" thickBot="1" x14ac:dyDescent="0.3">
      <c r="B571" s="572">
        <v>2732</v>
      </c>
      <c r="C571" s="265" t="s">
        <v>76</v>
      </c>
      <c r="D571" s="272">
        <v>3</v>
      </c>
      <c r="E571" s="272">
        <v>2</v>
      </c>
      <c r="F571" s="573" t="s">
        <v>491</v>
      </c>
      <c r="G571" s="578" t="s">
        <v>492</v>
      </c>
      <c r="H571" s="270">
        <f>I571+J571</f>
        <v>0</v>
      </c>
      <c r="I571" s="585">
        <f>I573+I574</f>
        <v>0</v>
      </c>
      <c r="J571" s="270">
        <f>J573+J574</f>
        <v>0</v>
      </c>
      <c r="K571" s="612"/>
    </row>
    <row r="572" spans="2:11" ht="36" hidden="1" outlineLevel="2" x14ac:dyDescent="0.25">
      <c r="B572" s="572"/>
      <c r="C572" s="265"/>
      <c r="D572" s="272"/>
      <c r="E572" s="272"/>
      <c r="F572" s="573" t="s">
        <v>12</v>
      </c>
      <c r="G572" s="578"/>
      <c r="H572" s="270"/>
      <c r="I572" s="585"/>
      <c r="J572" s="270"/>
      <c r="K572" s="612"/>
    </row>
    <row r="573" spans="2:11" hidden="1" outlineLevel="2" x14ac:dyDescent="0.25">
      <c r="B573" s="572"/>
      <c r="C573" s="265"/>
      <c r="D573" s="272"/>
      <c r="E573" s="272"/>
      <c r="F573" s="573" t="s">
        <v>13</v>
      </c>
      <c r="G573" s="578"/>
      <c r="H573" s="270">
        <f>I573+J573</f>
        <v>0</v>
      </c>
      <c r="I573" s="585"/>
      <c r="J573" s="270"/>
      <c r="K573" s="612"/>
    </row>
    <row r="574" spans="2:11" hidden="1" outlineLevel="2" x14ac:dyDescent="0.25">
      <c r="B574" s="572"/>
      <c r="C574" s="265"/>
      <c r="D574" s="272"/>
      <c r="E574" s="272"/>
      <c r="F574" s="573" t="s">
        <v>13</v>
      </c>
      <c r="G574" s="578"/>
      <c r="H574" s="270">
        <f>I574+J574</f>
        <v>0</v>
      </c>
      <c r="I574" s="585"/>
      <c r="J574" s="270"/>
      <c r="K574" s="612"/>
    </row>
    <row r="575" spans="2:11" ht="16.5" hidden="1" customHeight="1" outlineLevel="2" thickBot="1" x14ac:dyDescent="0.3">
      <c r="B575" s="572">
        <v>2733</v>
      </c>
      <c r="C575" s="265" t="s">
        <v>76</v>
      </c>
      <c r="D575" s="272">
        <v>3</v>
      </c>
      <c r="E575" s="272">
        <v>3</v>
      </c>
      <c r="F575" s="573" t="s">
        <v>493</v>
      </c>
      <c r="G575" s="578" t="s">
        <v>494</v>
      </c>
      <c r="H575" s="270">
        <f>I575+J575</f>
        <v>0</v>
      </c>
      <c r="I575" s="585">
        <f>I577+I578</f>
        <v>0</v>
      </c>
      <c r="J575" s="270">
        <f>J577+J578</f>
        <v>0</v>
      </c>
      <c r="K575" s="612"/>
    </row>
    <row r="576" spans="2:11" ht="36" hidden="1" outlineLevel="2" x14ac:dyDescent="0.25">
      <c r="B576" s="572"/>
      <c r="C576" s="265"/>
      <c r="D576" s="272"/>
      <c r="E576" s="272"/>
      <c r="F576" s="573" t="s">
        <v>12</v>
      </c>
      <c r="G576" s="578"/>
      <c r="H576" s="270"/>
      <c r="I576" s="585"/>
      <c r="J576" s="270"/>
      <c r="K576" s="612"/>
    </row>
    <row r="577" spans="2:11" hidden="1" outlineLevel="2" x14ac:dyDescent="0.25">
      <c r="B577" s="572"/>
      <c r="C577" s="265"/>
      <c r="D577" s="272"/>
      <c r="E577" s="272"/>
      <c r="F577" s="573" t="s">
        <v>13</v>
      </c>
      <c r="G577" s="578"/>
      <c r="H577" s="270">
        <f>I577+J577</f>
        <v>0</v>
      </c>
      <c r="I577" s="585"/>
      <c r="J577" s="270"/>
      <c r="K577" s="612"/>
    </row>
    <row r="578" spans="2:11" hidden="1" outlineLevel="2" x14ac:dyDescent="0.25">
      <c r="B578" s="572"/>
      <c r="C578" s="265"/>
      <c r="D578" s="272"/>
      <c r="E578" s="272"/>
      <c r="F578" s="573" t="s">
        <v>13</v>
      </c>
      <c r="G578" s="578"/>
      <c r="H578" s="270">
        <f>I578+J578</f>
        <v>0</v>
      </c>
      <c r="I578" s="585"/>
      <c r="J578" s="270"/>
      <c r="K578" s="612"/>
    </row>
    <row r="579" spans="2:11" ht="24" hidden="1" outlineLevel="2" x14ac:dyDescent="0.25">
      <c r="B579" s="572">
        <v>2734</v>
      </c>
      <c r="C579" s="265" t="s">
        <v>76</v>
      </c>
      <c r="D579" s="272">
        <v>3</v>
      </c>
      <c r="E579" s="272">
        <v>4</v>
      </c>
      <c r="F579" s="573" t="s">
        <v>495</v>
      </c>
      <c r="G579" s="578" t="s">
        <v>496</v>
      </c>
      <c r="H579" s="270">
        <f>I579+J579</f>
        <v>0</v>
      </c>
      <c r="I579" s="585">
        <f>I581+I582</f>
        <v>0</v>
      </c>
      <c r="J579" s="270">
        <f>J581+J582</f>
        <v>0</v>
      </c>
      <c r="K579" s="612"/>
    </row>
    <row r="580" spans="2:11" ht="32.25" hidden="1" customHeight="1" outlineLevel="2" thickBot="1" x14ac:dyDescent="0.3">
      <c r="B580" s="572"/>
      <c r="C580" s="265"/>
      <c r="D580" s="272"/>
      <c r="E580" s="272"/>
      <c r="F580" s="573" t="s">
        <v>12</v>
      </c>
      <c r="G580" s="578"/>
      <c r="H580" s="270"/>
      <c r="I580" s="585"/>
      <c r="J580" s="270"/>
      <c r="K580" s="612"/>
    </row>
    <row r="581" spans="2:11" hidden="1" outlineLevel="2" x14ac:dyDescent="0.25">
      <c r="B581" s="572"/>
      <c r="C581" s="265"/>
      <c r="D581" s="272"/>
      <c r="E581" s="272"/>
      <c r="F581" s="573" t="s">
        <v>13</v>
      </c>
      <c r="G581" s="578"/>
      <c r="H581" s="270">
        <f>I581+J581</f>
        <v>0</v>
      </c>
      <c r="I581" s="585"/>
      <c r="J581" s="270"/>
      <c r="K581" s="612"/>
    </row>
    <row r="582" spans="2:11" hidden="1" outlineLevel="2" x14ac:dyDescent="0.25">
      <c r="B582" s="572"/>
      <c r="C582" s="265"/>
      <c r="D582" s="272"/>
      <c r="E582" s="272"/>
      <c r="F582" s="573" t="s">
        <v>13</v>
      </c>
      <c r="G582" s="578"/>
      <c r="H582" s="270">
        <f>I582+J582</f>
        <v>0</v>
      </c>
      <c r="I582" s="585"/>
      <c r="J582" s="270"/>
      <c r="K582" s="612"/>
    </row>
    <row r="583" spans="2:11" ht="24" hidden="1" outlineLevel="2" x14ac:dyDescent="0.25">
      <c r="B583" s="572">
        <v>2740</v>
      </c>
      <c r="C583" s="277" t="s">
        <v>76</v>
      </c>
      <c r="D583" s="273">
        <v>4</v>
      </c>
      <c r="E583" s="273">
        <v>0</v>
      </c>
      <c r="F583" s="576" t="s">
        <v>497</v>
      </c>
      <c r="G583" s="577" t="s">
        <v>498</v>
      </c>
      <c r="H583" s="270">
        <f>I583+J583</f>
        <v>0</v>
      </c>
      <c r="I583" s="585">
        <f>I585</f>
        <v>0</v>
      </c>
      <c r="J583" s="270">
        <f>J585</f>
        <v>0</v>
      </c>
      <c r="K583" s="612"/>
    </row>
    <row r="584" spans="2:11" s="162" customFormat="1" ht="10.5" hidden="1" customHeight="1" outlineLevel="2" thickBot="1" x14ac:dyDescent="0.3">
      <c r="B584" s="572"/>
      <c r="C584" s="277"/>
      <c r="D584" s="273"/>
      <c r="E584" s="273"/>
      <c r="F584" s="573" t="s">
        <v>807</v>
      </c>
      <c r="G584" s="577"/>
      <c r="H584" s="270"/>
      <c r="I584" s="585"/>
      <c r="J584" s="270"/>
      <c r="K584" s="612"/>
    </row>
    <row r="585" spans="2:11" hidden="1" outlineLevel="2" x14ac:dyDescent="0.25">
      <c r="B585" s="572">
        <v>2741</v>
      </c>
      <c r="C585" s="265" t="s">
        <v>76</v>
      </c>
      <c r="D585" s="272">
        <v>4</v>
      </c>
      <c r="E585" s="272">
        <v>1</v>
      </c>
      <c r="F585" s="573" t="s">
        <v>497</v>
      </c>
      <c r="G585" s="587" t="s">
        <v>499</v>
      </c>
      <c r="H585" s="270">
        <f>I585+J585</f>
        <v>0</v>
      </c>
      <c r="I585" s="585">
        <f>I587+I588</f>
        <v>0</v>
      </c>
      <c r="J585" s="270">
        <f>J587+J588</f>
        <v>0</v>
      </c>
      <c r="K585" s="612"/>
    </row>
    <row r="586" spans="2:11" ht="36" hidden="1" outlineLevel="2" x14ac:dyDescent="0.25">
      <c r="B586" s="572"/>
      <c r="C586" s="265"/>
      <c r="D586" s="272"/>
      <c r="E586" s="272"/>
      <c r="F586" s="573" t="s">
        <v>12</v>
      </c>
      <c r="G586" s="578"/>
      <c r="H586" s="270"/>
      <c r="I586" s="585"/>
      <c r="J586" s="270"/>
      <c r="K586" s="612"/>
    </row>
    <row r="587" spans="2:11" hidden="1" outlineLevel="2" x14ac:dyDescent="0.25">
      <c r="B587" s="572"/>
      <c r="C587" s="265"/>
      <c r="D587" s="272"/>
      <c r="E587" s="272"/>
      <c r="F587" s="573" t="s">
        <v>13</v>
      </c>
      <c r="G587" s="578"/>
      <c r="H587" s="270">
        <f>I587+J587</f>
        <v>0</v>
      </c>
      <c r="I587" s="585"/>
      <c r="J587" s="270"/>
      <c r="K587" s="612"/>
    </row>
    <row r="588" spans="2:11" hidden="1" outlineLevel="2" x14ac:dyDescent="0.25">
      <c r="B588" s="572"/>
      <c r="C588" s="265"/>
      <c r="D588" s="272"/>
      <c r="E588" s="272"/>
      <c r="F588" s="573" t="s">
        <v>13</v>
      </c>
      <c r="G588" s="578"/>
      <c r="H588" s="270">
        <f>I588+J588</f>
        <v>0</v>
      </c>
      <c r="I588" s="585"/>
      <c r="J588" s="270"/>
      <c r="K588" s="612"/>
    </row>
    <row r="589" spans="2:11" ht="24" hidden="1" outlineLevel="2" x14ac:dyDescent="0.25">
      <c r="B589" s="572">
        <v>2750</v>
      </c>
      <c r="C589" s="277" t="s">
        <v>76</v>
      </c>
      <c r="D589" s="273">
        <v>5</v>
      </c>
      <c r="E589" s="273">
        <v>0</v>
      </c>
      <c r="F589" s="576" t="s">
        <v>500</v>
      </c>
      <c r="G589" s="577" t="s">
        <v>501</v>
      </c>
      <c r="H589" s="270">
        <f>I589+J589</f>
        <v>0</v>
      </c>
      <c r="I589" s="585">
        <f>I591</f>
        <v>0</v>
      </c>
      <c r="J589" s="270">
        <f>J591</f>
        <v>0</v>
      </c>
      <c r="K589" s="612"/>
    </row>
    <row r="590" spans="2:11" s="162" customFormat="1" ht="10.5" hidden="1" customHeight="1" outlineLevel="2" thickBot="1" x14ac:dyDescent="0.3">
      <c r="B590" s="572"/>
      <c r="C590" s="277"/>
      <c r="D590" s="273"/>
      <c r="E590" s="273"/>
      <c r="F590" s="573" t="s">
        <v>807</v>
      </c>
      <c r="G590" s="577"/>
      <c r="H590" s="270"/>
      <c r="I590" s="585"/>
      <c r="J590" s="270"/>
      <c r="K590" s="612"/>
    </row>
    <row r="591" spans="2:11" ht="24" hidden="1" outlineLevel="2" x14ac:dyDescent="0.25">
      <c r="B591" s="572">
        <v>2751</v>
      </c>
      <c r="C591" s="265" t="s">
        <v>76</v>
      </c>
      <c r="D591" s="272">
        <v>5</v>
      </c>
      <c r="E591" s="272">
        <v>1</v>
      </c>
      <c r="F591" s="573" t="s">
        <v>500</v>
      </c>
      <c r="G591" s="587" t="s">
        <v>501</v>
      </c>
      <c r="H591" s="270">
        <f>I591+J591</f>
        <v>0</v>
      </c>
      <c r="I591" s="585">
        <f>I593+I594</f>
        <v>0</v>
      </c>
      <c r="J591" s="270">
        <f>J593+J594</f>
        <v>0</v>
      </c>
      <c r="K591" s="612"/>
    </row>
    <row r="592" spans="2:11" ht="36" hidden="1" outlineLevel="2" x14ac:dyDescent="0.25">
      <c r="B592" s="572"/>
      <c r="C592" s="265"/>
      <c r="D592" s="272"/>
      <c r="E592" s="272"/>
      <c r="F592" s="573" t="s">
        <v>12</v>
      </c>
      <c r="G592" s="578"/>
      <c r="H592" s="270"/>
      <c r="I592" s="585"/>
      <c r="J592" s="270"/>
      <c r="K592" s="612"/>
    </row>
    <row r="593" spans="2:11" hidden="1" outlineLevel="2" x14ac:dyDescent="0.25">
      <c r="B593" s="572"/>
      <c r="C593" s="265"/>
      <c r="D593" s="272"/>
      <c r="E593" s="272"/>
      <c r="F593" s="573" t="s">
        <v>13</v>
      </c>
      <c r="G593" s="578"/>
      <c r="H593" s="270">
        <f>I593+J593</f>
        <v>0</v>
      </c>
      <c r="I593" s="585"/>
      <c r="J593" s="270"/>
      <c r="K593" s="612"/>
    </row>
    <row r="594" spans="2:11" hidden="1" outlineLevel="2" x14ac:dyDescent="0.25">
      <c r="B594" s="572"/>
      <c r="C594" s="265"/>
      <c r="D594" s="272"/>
      <c r="E594" s="272"/>
      <c r="F594" s="573" t="s">
        <v>13</v>
      </c>
      <c r="G594" s="578"/>
      <c r="H594" s="270">
        <f>I594+J594</f>
        <v>0</v>
      </c>
      <c r="I594" s="585"/>
      <c r="J594" s="270"/>
      <c r="K594" s="612"/>
    </row>
    <row r="595" spans="2:11" ht="24" hidden="1" outlineLevel="2" x14ac:dyDescent="0.25">
      <c r="B595" s="572">
        <v>2760</v>
      </c>
      <c r="C595" s="277" t="s">
        <v>76</v>
      </c>
      <c r="D595" s="273">
        <v>6</v>
      </c>
      <c r="E595" s="273">
        <v>0</v>
      </c>
      <c r="F595" s="576" t="s">
        <v>502</v>
      </c>
      <c r="G595" s="577" t="s">
        <v>503</v>
      </c>
      <c r="H595" s="270">
        <f>I595+J595</f>
        <v>0</v>
      </c>
      <c r="I595" s="270">
        <f>I597+I601</f>
        <v>0</v>
      </c>
      <c r="J595" s="270">
        <f>J597+J601</f>
        <v>0</v>
      </c>
      <c r="K595" s="612"/>
    </row>
    <row r="596" spans="2:11" s="162" customFormat="1" ht="30" hidden="1" customHeight="1" outlineLevel="2" thickBot="1" x14ac:dyDescent="0.3">
      <c r="B596" s="572"/>
      <c r="C596" s="277"/>
      <c r="D596" s="273"/>
      <c r="E596" s="273"/>
      <c r="F596" s="573" t="s">
        <v>807</v>
      </c>
      <c r="G596" s="577"/>
      <c r="H596" s="270"/>
      <c r="I596" s="270"/>
      <c r="J596" s="270"/>
      <c r="K596" s="612"/>
    </row>
    <row r="597" spans="2:11" ht="0.75" hidden="1" customHeight="1" outlineLevel="2" thickBot="1" x14ac:dyDescent="0.3">
      <c r="B597" s="572">
        <v>2761</v>
      </c>
      <c r="C597" s="265" t="s">
        <v>76</v>
      </c>
      <c r="D597" s="272">
        <v>6</v>
      </c>
      <c r="E597" s="272">
        <v>1</v>
      </c>
      <c r="F597" s="573" t="s">
        <v>78</v>
      </c>
      <c r="G597" s="577"/>
      <c r="H597" s="270">
        <f>I597+J597</f>
        <v>0</v>
      </c>
      <c r="I597" s="270">
        <f>I599+I600</f>
        <v>0</v>
      </c>
      <c r="J597" s="270">
        <f>J599+J600</f>
        <v>0</v>
      </c>
      <c r="K597" s="612"/>
    </row>
    <row r="598" spans="2:11" ht="36" hidden="1" outlineLevel="2" x14ac:dyDescent="0.25">
      <c r="B598" s="572"/>
      <c r="C598" s="265"/>
      <c r="D598" s="272"/>
      <c r="E598" s="272"/>
      <c r="F598" s="573" t="s">
        <v>12</v>
      </c>
      <c r="G598" s="578"/>
      <c r="H598" s="270"/>
      <c r="I598" s="270"/>
      <c r="J598" s="270"/>
      <c r="K598" s="612"/>
    </row>
    <row r="599" spans="2:11" hidden="1" outlineLevel="2" x14ac:dyDescent="0.25">
      <c r="B599" s="572"/>
      <c r="C599" s="265"/>
      <c r="D599" s="272"/>
      <c r="E599" s="272"/>
      <c r="F599" s="573" t="s">
        <v>13</v>
      </c>
      <c r="G599" s="578"/>
      <c r="H599" s="270">
        <f>I599+J599</f>
        <v>0</v>
      </c>
      <c r="I599" s="270"/>
      <c r="J599" s="270"/>
      <c r="K599" s="612"/>
    </row>
    <row r="600" spans="2:11" hidden="1" outlineLevel="2" x14ac:dyDescent="0.25">
      <c r="B600" s="572"/>
      <c r="C600" s="265"/>
      <c r="D600" s="272"/>
      <c r="E600" s="272"/>
      <c r="F600" s="573" t="s">
        <v>13</v>
      </c>
      <c r="G600" s="578"/>
      <c r="H600" s="270">
        <f>I600+J600</f>
        <v>0</v>
      </c>
      <c r="I600" s="270"/>
      <c r="J600" s="270"/>
      <c r="K600" s="612"/>
    </row>
    <row r="601" spans="2:11" hidden="1" outlineLevel="2" x14ac:dyDescent="0.25">
      <c r="B601" s="572">
        <v>2762</v>
      </c>
      <c r="C601" s="265" t="s">
        <v>76</v>
      </c>
      <c r="D601" s="272">
        <v>6</v>
      </c>
      <c r="E601" s="272">
        <v>2</v>
      </c>
      <c r="F601" s="573" t="s">
        <v>502</v>
      </c>
      <c r="G601" s="587" t="s">
        <v>504</v>
      </c>
      <c r="H601" s="270">
        <f>I601+J601</f>
        <v>0</v>
      </c>
      <c r="I601" s="270">
        <f>I603+I604</f>
        <v>0</v>
      </c>
      <c r="J601" s="270">
        <f>J603+J604</f>
        <v>0</v>
      </c>
      <c r="K601" s="612"/>
    </row>
    <row r="602" spans="2:11" ht="36" hidden="1" outlineLevel="2" x14ac:dyDescent="0.25">
      <c r="B602" s="572"/>
      <c r="C602" s="265"/>
      <c r="D602" s="272"/>
      <c r="E602" s="272"/>
      <c r="F602" s="573" t="s">
        <v>12</v>
      </c>
      <c r="G602" s="578"/>
      <c r="H602" s="270"/>
      <c r="I602" s="270"/>
      <c r="J602" s="270"/>
      <c r="K602" s="612"/>
    </row>
    <row r="603" spans="2:11" hidden="1" outlineLevel="2" x14ac:dyDescent="0.25">
      <c r="B603" s="572"/>
      <c r="C603" s="265"/>
      <c r="D603" s="272"/>
      <c r="E603" s="272"/>
      <c r="F603" s="573">
        <v>4511</v>
      </c>
      <c r="G603" s="578"/>
      <c r="H603" s="270">
        <f>I603+J603</f>
        <v>0</v>
      </c>
      <c r="I603" s="270"/>
      <c r="J603" s="270"/>
      <c r="K603" s="612"/>
    </row>
    <row r="604" spans="2:11" hidden="1" outlineLevel="2" x14ac:dyDescent="0.25">
      <c r="B604" s="572"/>
      <c r="C604" s="265"/>
      <c r="D604" s="272"/>
      <c r="E604" s="272"/>
      <c r="F604" s="573"/>
      <c r="G604" s="578"/>
      <c r="H604" s="270">
        <f>I604+J604</f>
        <v>0</v>
      </c>
      <c r="I604" s="270"/>
      <c r="J604" s="270"/>
      <c r="K604" s="612"/>
    </row>
    <row r="605" spans="2:11" s="275" customFormat="1" ht="39" customHeight="1" collapsed="1" x14ac:dyDescent="0.2">
      <c r="B605" s="272">
        <v>2800</v>
      </c>
      <c r="C605" s="277" t="s">
        <v>79</v>
      </c>
      <c r="D605" s="273">
        <v>0</v>
      </c>
      <c r="E605" s="273">
        <v>0</v>
      </c>
      <c r="F605" s="594" t="s">
        <v>873</v>
      </c>
      <c r="G605" s="590" t="s">
        <v>505</v>
      </c>
      <c r="H605" s="270">
        <f>I605+J605</f>
        <v>200000</v>
      </c>
      <c r="I605" s="270">
        <f>I607+I626+I688+I702+I716</f>
        <v>200000</v>
      </c>
      <c r="J605" s="270">
        <f>J607+J626+J688+J702+J716</f>
        <v>0</v>
      </c>
      <c r="K605" s="612"/>
    </row>
    <row r="606" spans="2:11" ht="11.25" customHeight="1" x14ac:dyDescent="0.25">
      <c r="B606" s="572"/>
      <c r="C606" s="277"/>
      <c r="D606" s="273"/>
      <c r="E606" s="273"/>
      <c r="F606" s="573" t="s">
        <v>806</v>
      </c>
      <c r="G606" s="574"/>
      <c r="H606" s="270"/>
      <c r="I606" s="270"/>
      <c r="J606" s="270"/>
      <c r="K606" s="612"/>
    </row>
    <row r="607" spans="2:11" hidden="1" outlineLevel="1" x14ac:dyDescent="0.25">
      <c r="B607" s="572">
        <v>2810</v>
      </c>
      <c r="C607" s="265" t="s">
        <v>79</v>
      </c>
      <c r="D607" s="272">
        <v>1</v>
      </c>
      <c r="E607" s="272">
        <v>0</v>
      </c>
      <c r="F607" s="576" t="s">
        <v>506</v>
      </c>
      <c r="G607" s="577" t="s">
        <v>507</v>
      </c>
      <c r="H607" s="600">
        <f>I607+J607</f>
        <v>30000</v>
      </c>
      <c r="I607" s="600">
        <f>I609</f>
        <v>30000</v>
      </c>
      <c r="J607" s="585">
        <f>J609</f>
        <v>0</v>
      </c>
      <c r="K607" s="618"/>
    </row>
    <row r="608" spans="2:11" s="162" customFormat="1" ht="18" hidden="1" customHeight="1" outlineLevel="1" thickBot="1" x14ac:dyDescent="0.3">
      <c r="B608" s="572"/>
      <c r="C608" s="277"/>
      <c r="D608" s="273"/>
      <c r="E608" s="273"/>
      <c r="F608" s="573" t="s">
        <v>807</v>
      </c>
      <c r="G608" s="577"/>
      <c r="H608" s="579"/>
      <c r="I608" s="579"/>
      <c r="J608" s="585"/>
      <c r="K608" s="618"/>
    </row>
    <row r="609" spans="2:11" hidden="1" outlineLevel="1" x14ac:dyDescent="0.25">
      <c r="B609" s="572">
        <v>2811</v>
      </c>
      <c r="C609" s="265" t="s">
        <v>79</v>
      </c>
      <c r="D609" s="272">
        <v>1</v>
      </c>
      <c r="E609" s="272">
        <v>1</v>
      </c>
      <c r="F609" s="573" t="s">
        <v>506</v>
      </c>
      <c r="G609" s="587" t="s">
        <v>508</v>
      </c>
      <c r="H609" s="579">
        <f>I609+J609</f>
        <v>30000</v>
      </c>
      <c r="I609" s="583">
        <f>SUM(I611:I621)</f>
        <v>30000</v>
      </c>
      <c r="J609" s="585">
        <f>J622</f>
        <v>0</v>
      </c>
      <c r="K609" s="618"/>
    </row>
    <row r="610" spans="2:11" ht="24.75" hidden="1" customHeight="1" outlineLevel="1" thickBot="1" x14ac:dyDescent="0.3">
      <c r="B610" s="572"/>
      <c r="C610" s="265"/>
      <c r="D610" s="272"/>
      <c r="E610" s="272"/>
      <c r="F610" s="573" t="s">
        <v>12</v>
      </c>
      <c r="G610" s="578"/>
      <c r="H610" s="579"/>
      <c r="I610" s="579"/>
      <c r="J610" s="585"/>
      <c r="K610" s="618"/>
    </row>
    <row r="611" spans="2:11" hidden="1" outlineLevel="1" x14ac:dyDescent="0.25">
      <c r="B611" s="572"/>
      <c r="C611" s="265"/>
      <c r="D611" s="272"/>
      <c r="E611" s="272"/>
      <c r="F611" s="573">
        <v>4111</v>
      </c>
      <c r="G611" s="578"/>
      <c r="H611" s="601">
        <f t="shared" ref="H611:H625" si="14">I611+J611</f>
        <v>0</v>
      </c>
      <c r="I611" s="602"/>
      <c r="J611" s="585"/>
      <c r="K611" s="618"/>
    </row>
    <row r="612" spans="2:11" hidden="1" outlineLevel="1" x14ac:dyDescent="0.25">
      <c r="B612" s="572"/>
      <c r="C612" s="265"/>
      <c r="D612" s="272"/>
      <c r="E612" s="272"/>
      <c r="F612" s="573">
        <v>4131</v>
      </c>
      <c r="G612" s="578"/>
      <c r="H612" s="600">
        <f t="shared" si="14"/>
        <v>0</v>
      </c>
      <c r="I612" s="600"/>
      <c r="J612" s="585"/>
      <c r="K612" s="618"/>
    </row>
    <row r="613" spans="2:11" hidden="1" outlineLevel="1" x14ac:dyDescent="0.25">
      <c r="B613" s="572"/>
      <c r="C613" s="265"/>
      <c r="D613" s="272"/>
      <c r="E613" s="272"/>
      <c r="F613" s="573">
        <v>4269</v>
      </c>
      <c r="G613" s="578"/>
      <c r="H613" s="600">
        <f t="shared" si="14"/>
        <v>0</v>
      </c>
      <c r="I613" s="600"/>
      <c r="J613" s="585"/>
      <c r="K613" s="618"/>
    </row>
    <row r="614" spans="2:11" hidden="1" outlineLevel="1" x14ac:dyDescent="0.25">
      <c r="B614" s="572"/>
      <c r="C614" s="265"/>
      <c r="D614" s="272"/>
      <c r="E614" s="272"/>
      <c r="F614" s="573">
        <v>4266</v>
      </c>
      <c r="G614" s="578"/>
      <c r="H614" s="602">
        <f t="shared" si="14"/>
        <v>0</v>
      </c>
      <c r="I614" s="600"/>
      <c r="J614" s="585"/>
      <c r="K614" s="618"/>
    </row>
    <row r="615" spans="2:11" hidden="1" outlineLevel="1" x14ac:dyDescent="0.25">
      <c r="B615" s="572"/>
      <c r="C615" s="265"/>
      <c r="D615" s="272"/>
      <c r="E615" s="272"/>
      <c r="F615" s="573">
        <v>4212</v>
      </c>
      <c r="G615" s="578"/>
      <c r="H615" s="600">
        <f t="shared" si="14"/>
        <v>0</v>
      </c>
      <c r="I615" s="600"/>
      <c r="J615" s="585"/>
      <c r="K615" s="618"/>
    </row>
    <row r="616" spans="2:11" hidden="1" outlineLevel="1" x14ac:dyDescent="0.25">
      <c r="B616" s="572"/>
      <c r="C616" s="265"/>
      <c r="D616" s="272"/>
      <c r="E616" s="272"/>
      <c r="F616" s="573">
        <v>4267</v>
      </c>
      <c r="G616" s="578"/>
      <c r="H616" s="600">
        <f t="shared" si="14"/>
        <v>0</v>
      </c>
      <c r="I616" s="600"/>
      <c r="J616" s="585"/>
      <c r="K616" s="618"/>
    </row>
    <row r="617" spans="2:11" ht="14.25" hidden="1" customHeight="1" outlineLevel="1" thickBot="1" x14ac:dyDescent="0.3">
      <c r="B617" s="572"/>
      <c r="C617" s="265"/>
      <c r="D617" s="272"/>
      <c r="E617" s="272"/>
      <c r="F617" s="573">
        <v>4241</v>
      </c>
      <c r="G617" s="578"/>
      <c r="H617" s="600">
        <f t="shared" si="14"/>
        <v>0</v>
      </c>
      <c r="I617" s="600"/>
      <c r="J617" s="585"/>
      <c r="K617" s="618"/>
    </row>
    <row r="618" spans="2:11" ht="0.75" hidden="1" customHeight="1" outlineLevel="1" thickBot="1" x14ac:dyDescent="0.3">
      <c r="B618" s="572"/>
      <c r="C618" s="265"/>
      <c r="D618" s="272"/>
      <c r="E618" s="272"/>
      <c r="F618" s="573" t="s">
        <v>13</v>
      </c>
      <c r="G618" s="578"/>
      <c r="H618" s="600">
        <f t="shared" si="14"/>
        <v>0</v>
      </c>
      <c r="I618" s="579"/>
      <c r="J618" s="585"/>
      <c r="K618" s="618"/>
    </row>
    <row r="619" spans="2:11" ht="0.75" hidden="1" customHeight="1" outlineLevel="1" thickBot="1" x14ac:dyDescent="0.3">
      <c r="B619" s="572"/>
      <c r="C619" s="265"/>
      <c r="D619" s="272"/>
      <c r="E619" s="272"/>
      <c r="F619" s="573"/>
      <c r="G619" s="578"/>
      <c r="H619" s="600">
        <f t="shared" si="14"/>
        <v>0</v>
      </c>
      <c r="I619" s="579"/>
      <c r="J619" s="585"/>
      <c r="K619" s="618"/>
    </row>
    <row r="620" spans="2:11" ht="0.75" hidden="1" customHeight="1" outlineLevel="1" thickBot="1" x14ac:dyDescent="0.3">
      <c r="B620" s="572"/>
      <c r="C620" s="265"/>
      <c r="D620" s="272"/>
      <c r="E620" s="272"/>
      <c r="F620" s="573"/>
      <c r="G620" s="578"/>
      <c r="H620" s="600"/>
      <c r="I620" s="579"/>
      <c r="J620" s="585"/>
      <c r="K620" s="618"/>
    </row>
    <row r="621" spans="2:11" ht="15" hidden="1" customHeight="1" outlineLevel="1" thickBot="1" x14ac:dyDescent="0.3">
      <c r="B621" s="572"/>
      <c r="C621" s="265"/>
      <c r="D621" s="272"/>
      <c r="E621" s="272"/>
      <c r="F621" s="573">
        <v>4511</v>
      </c>
      <c r="G621" s="578"/>
      <c r="H621" s="600">
        <f t="shared" si="14"/>
        <v>30000</v>
      </c>
      <c r="I621" s="583">
        <v>30000</v>
      </c>
      <c r="J621" s="585"/>
      <c r="K621" s="618"/>
    </row>
    <row r="622" spans="2:11" ht="15" hidden="1" customHeight="1" outlineLevel="1" thickBot="1" x14ac:dyDescent="0.3">
      <c r="B622" s="572"/>
      <c r="C622" s="265"/>
      <c r="D622" s="272"/>
      <c r="E622" s="272"/>
      <c r="F622" s="573">
        <v>5129</v>
      </c>
      <c r="G622" s="578"/>
      <c r="H622" s="600">
        <f>J622</f>
        <v>0</v>
      </c>
      <c r="I622" s="583"/>
      <c r="J622" s="585"/>
      <c r="K622" s="618"/>
    </row>
    <row r="623" spans="2:11" ht="15" hidden="1" customHeight="1" outlineLevel="1" thickBot="1" x14ac:dyDescent="0.3">
      <c r="B623" s="572"/>
      <c r="C623" s="265"/>
      <c r="D623" s="272"/>
      <c r="E623" s="272"/>
      <c r="F623" s="573">
        <v>5134</v>
      </c>
      <c r="G623" s="578"/>
      <c r="H623" s="600">
        <f>J623</f>
        <v>0</v>
      </c>
      <c r="I623" s="583"/>
      <c r="J623" s="583"/>
      <c r="K623" s="619"/>
    </row>
    <row r="624" spans="2:11" ht="15" hidden="1" customHeight="1" outlineLevel="1" thickBot="1" x14ac:dyDescent="0.3">
      <c r="B624" s="572"/>
      <c r="C624" s="265"/>
      <c r="D624" s="272"/>
      <c r="E624" s="272"/>
      <c r="F624" s="573">
        <v>5113</v>
      </c>
      <c r="G624" s="578"/>
      <c r="H624" s="600">
        <f t="shared" si="14"/>
        <v>0</v>
      </c>
      <c r="I624" s="579"/>
      <c r="J624" s="579"/>
      <c r="K624" s="614"/>
    </row>
    <row r="625" spans="2:11" ht="15" hidden="1" customHeight="1" outlineLevel="1" thickBot="1" x14ac:dyDescent="0.3">
      <c r="B625" s="572"/>
      <c r="C625" s="265"/>
      <c r="D625" s="272"/>
      <c r="E625" s="272"/>
      <c r="F625" s="573">
        <v>5112</v>
      </c>
      <c r="G625" s="578"/>
      <c r="H625" s="600">
        <f t="shared" si="14"/>
        <v>0</v>
      </c>
      <c r="I625" s="579"/>
      <c r="J625" s="579"/>
      <c r="K625" s="614"/>
    </row>
    <row r="626" spans="2:11" ht="15" customHeight="1" collapsed="1" x14ac:dyDescent="0.25">
      <c r="B626" s="572">
        <v>2820</v>
      </c>
      <c r="C626" s="277" t="s">
        <v>79</v>
      </c>
      <c r="D626" s="273">
        <v>2</v>
      </c>
      <c r="E626" s="273">
        <v>0</v>
      </c>
      <c r="F626" s="576" t="s">
        <v>509</v>
      </c>
      <c r="G626" s="577" t="s">
        <v>510</v>
      </c>
      <c r="H626" s="270">
        <f>H628+H639+H644+H660+H668+H678+H682</f>
        <v>170000</v>
      </c>
      <c r="I626" s="270">
        <f>I628+I639+I644+I660+I668+I678+I682</f>
        <v>170000</v>
      </c>
      <c r="J626" s="270"/>
      <c r="K626" s="612"/>
    </row>
    <row r="627" spans="2:11" s="162" customFormat="1" ht="10.5" customHeight="1" x14ac:dyDescent="0.25">
      <c r="B627" s="572"/>
      <c r="C627" s="277"/>
      <c r="D627" s="273"/>
      <c r="E627" s="273"/>
      <c r="F627" s="573" t="s">
        <v>807</v>
      </c>
      <c r="G627" s="577"/>
      <c r="H627" s="270"/>
      <c r="I627" s="270"/>
      <c r="J627" s="270"/>
      <c r="K627" s="612"/>
    </row>
    <row r="628" spans="2:11" x14ac:dyDescent="0.25">
      <c r="B628" s="572">
        <v>2821</v>
      </c>
      <c r="C628" s="265" t="s">
        <v>79</v>
      </c>
      <c r="D628" s="272">
        <v>2</v>
      </c>
      <c r="E628" s="272">
        <v>1</v>
      </c>
      <c r="F628" s="573" t="s">
        <v>80</v>
      </c>
      <c r="G628" s="577"/>
      <c r="H628" s="270">
        <f>I628+J628</f>
        <v>35000</v>
      </c>
      <c r="I628" s="270">
        <f>I630+I631+I632+I633+I634+I635+I636+I637</f>
        <v>35000</v>
      </c>
      <c r="J628" s="579">
        <f>J638</f>
        <v>0</v>
      </c>
      <c r="K628" s="614"/>
    </row>
    <row r="629" spans="2:11" ht="28.5" customHeight="1" x14ac:dyDescent="0.25">
      <c r="B629" s="572"/>
      <c r="C629" s="265"/>
      <c r="D629" s="272"/>
      <c r="E629" s="272"/>
      <c r="F629" s="573" t="s">
        <v>12</v>
      </c>
      <c r="G629" s="578"/>
      <c r="H629" s="270"/>
      <c r="I629" s="270"/>
      <c r="J629" s="270"/>
      <c r="K629" s="612"/>
    </row>
    <row r="630" spans="2:11" ht="0.75" customHeight="1" x14ac:dyDescent="0.25">
      <c r="B630" s="572"/>
      <c r="C630" s="265"/>
      <c r="D630" s="272"/>
      <c r="E630" s="272"/>
      <c r="F630" s="573">
        <v>4111</v>
      </c>
      <c r="G630" s="578"/>
      <c r="H630" s="270">
        <f t="shared" ref="H630:H636" si="15">I630+J630</f>
        <v>0</v>
      </c>
      <c r="I630" s="270"/>
      <c r="J630" s="270"/>
      <c r="K630" s="612"/>
    </row>
    <row r="631" spans="2:11" ht="21" hidden="1" customHeight="1" thickBot="1" x14ac:dyDescent="0.3">
      <c r="B631" s="572"/>
      <c r="C631" s="265"/>
      <c r="D631" s="272"/>
      <c r="E631" s="272"/>
      <c r="F631" s="573">
        <v>4214</v>
      </c>
      <c r="G631" s="578"/>
      <c r="H631" s="270">
        <f t="shared" si="15"/>
        <v>0</v>
      </c>
      <c r="I631" s="270"/>
      <c r="J631" s="270"/>
      <c r="K631" s="612"/>
    </row>
    <row r="632" spans="2:11" ht="21" hidden="1" customHeight="1" thickBot="1" x14ac:dyDescent="0.3">
      <c r="B632" s="572"/>
      <c r="C632" s="265"/>
      <c r="D632" s="272"/>
      <c r="E632" s="272"/>
      <c r="F632" s="573">
        <v>4221</v>
      </c>
      <c r="G632" s="578"/>
      <c r="H632" s="270">
        <f t="shared" si="15"/>
        <v>0</v>
      </c>
      <c r="I632" s="270"/>
      <c r="J632" s="270"/>
      <c r="K632" s="612"/>
    </row>
    <row r="633" spans="2:11" ht="21" hidden="1" customHeight="1" thickBot="1" x14ac:dyDescent="0.3">
      <c r="B633" s="572"/>
      <c r="C633" s="265"/>
      <c r="D633" s="272"/>
      <c r="E633" s="272"/>
      <c r="F633" s="573">
        <v>4239</v>
      </c>
      <c r="G633" s="578"/>
      <c r="H633" s="270">
        <f t="shared" si="15"/>
        <v>0</v>
      </c>
      <c r="I633" s="270"/>
      <c r="J633" s="270"/>
      <c r="K633" s="612"/>
    </row>
    <row r="634" spans="2:11" ht="21" hidden="1" customHeight="1" thickBot="1" x14ac:dyDescent="0.3">
      <c r="B634" s="572"/>
      <c r="C634" s="265"/>
      <c r="D634" s="272"/>
      <c r="E634" s="272"/>
      <c r="F634" s="573">
        <v>4252</v>
      </c>
      <c r="G634" s="578"/>
      <c r="H634" s="270">
        <f t="shared" si="15"/>
        <v>0</v>
      </c>
      <c r="I634" s="270"/>
      <c r="J634" s="270"/>
      <c r="K634" s="612"/>
    </row>
    <row r="635" spans="2:11" ht="21" hidden="1" customHeight="1" thickBot="1" x14ac:dyDescent="0.3">
      <c r="B635" s="572"/>
      <c r="C635" s="265"/>
      <c r="D635" s="272"/>
      <c r="E635" s="272"/>
      <c r="F635" s="573">
        <v>4261</v>
      </c>
      <c r="G635" s="578"/>
      <c r="H635" s="270">
        <f t="shared" si="15"/>
        <v>0</v>
      </c>
      <c r="I635" s="270"/>
      <c r="J635" s="270"/>
      <c r="K635" s="612"/>
    </row>
    <row r="636" spans="2:11" ht="21" hidden="1" customHeight="1" thickBot="1" x14ac:dyDescent="0.3">
      <c r="B636" s="572"/>
      <c r="C636" s="265"/>
      <c r="D636" s="272"/>
      <c r="E636" s="272"/>
      <c r="F636" s="573">
        <v>4269</v>
      </c>
      <c r="G636" s="578"/>
      <c r="H636" s="270">
        <f t="shared" si="15"/>
        <v>0</v>
      </c>
      <c r="I636" s="270"/>
      <c r="J636" s="270"/>
      <c r="K636" s="612"/>
    </row>
    <row r="637" spans="2:11" ht="18.75" customHeight="1" x14ac:dyDescent="0.25">
      <c r="B637" s="572"/>
      <c r="C637" s="265"/>
      <c r="D637" s="272"/>
      <c r="E637" s="272"/>
      <c r="F637" s="573">
        <v>4511</v>
      </c>
      <c r="G637" s="578"/>
      <c r="H637" s="270">
        <f t="shared" ref="H637:H643" si="16">I637+J637</f>
        <v>35000</v>
      </c>
      <c r="I637" s="579">
        <v>35000</v>
      </c>
      <c r="J637" s="579"/>
      <c r="K637" s="614"/>
    </row>
    <row r="638" spans="2:11" ht="18.75" customHeight="1" x14ac:dyDescent="0.25">
      <c r="B638" s="572"/>
      <c r="C638" s="265"/>
      <c r="D638" s="272"/>
      <c r="E638" s="272"/>
      <c r="F638" s="573">
        <v>5122</v>
      </c>
      <c r="G638" s="578"/>
      <c r="H638" s="270">
        <f>J638</f>
        <v>0</v>
      </c>
      <c r="I638" s="579"/>
      <c r="J638" s="579"/>
      <c r="K638" s="614"/>
    </row>
    <row r="639" spans="2:11" ht="18.75" hidden="1" customHeight="1" outlineLevel="1" thickBot="1" x14ac:dyDescent="0.3">
      <c r="B639" s="572">
        <v>2822</v>
      </c>
      <c r="C639" s="265" t="s">
        <v>79</v>
      </c>
      <c r="D639" s="272">
        <v>2</v>
      </c>
      <c r="E639" s="272">
        <v>2</v>
      </c>
      <c r="F639" s="573" t="s">
        <v>81</v>
      </c>
      <c r="G639" s="577"/>
      <c r="H639" s="270">
        <f t="shared" si="16"/>
        <v>0</v>
      </c>
      <c r="I639" s="579">
        <f>I641+I642</f>
        <v>0</v>
      </c>
      <c r="J639" s="579">
        <f>J641+J642</f>
        <v>0</v>
      </c>
      <c r="K639" s="614"/>
    </row>
    <row r="640" spans="2:11" ht="36.75" hidden="1" customHeight="1" outlineLevel="1" thickBot="1" x14ac:dyDescent="0.3">
      <c r="B640" s="572"/>
      <c r="C640" s="265"/>
      <c r="D640" s="272"/>
      <c r="E640" s="272"/>
      <c r="F640" s="573" t="s">
        <v>12</v>
      </c>
      <c r="G640" s="578"/>
      <c r="H640" s="270">
        <f t="shared" si="16"/>
        <v>0</v>
      </c>
      <c r="I640" s="579"/>
      <c r="J640" s="579"/>
      <c r="K640" s="614"/>
    </row>
    <row r="641" spans="2:11" ht="21" hidden="1" customHeight="1" outlineLevel="1" thickBot="1" x14ac:dyDescent="0.3">
      <c r="B641" s="572"/>
      <c r="C641" s="265"/>
      <c r="D641" s="272"/>
      <c r="E641" s="272"/>
      <c r="F641" s="573" t="s">
        <v>13</v>
      </c>
      <c r="G641" s="578"/>
      <c r="H641" s="270">
        <f t="shared" si="16"/>
        <v>0</v>
      </c>
      <c r="I641" s="579"/>
      <c r="J641" s="579"/>
      <c r="K641" s="614"/>
    </row>
    <row r="642" spans="2:11" ht="21" hidden="1" customHeight="1" outlineLevel="1" thickBot="1" x14ac:dyDescent="0.3">
      <c r="B642" s="572"/>
      <c r="C642" s="265"/>
      <c r="D642" s="272"/>
      <c r="E642" s="272"/>
      <c r="F642" s="573" t="s">
        <v>13</v>
      </c>
      <c r="G642" s="578"/>
      <c r="H642" s="270">
        <f t="shared" si="16"/>
        <v>0</v>
      </c>
      <c r="I642" s="579"/>
      <c r="J642" s="579"/>
      <c r="K642" s="614"/>
    </row>
    <row r="643" spans="2:11" ht="21" hidden="1" customHeight="1" outlineLevel="1" thickBot="1" x14ac:dyDescent="0.3">
      <c r="B643" s="572"/>
      <c r="C643" s="265"/>
      <c r="D643" s="272"/>
      <c r="E643" s="272"/>
      <c r="F643" s="573">
        <v>4511</v>
      </c>
      <c r="G643" s="578"/>
      <c r="H643" s="270">
        <f t="shared" si="16"/>
        <v>0</v>
      </c>
      <c r="I643" s="579"/>
      <c r="J643" s="579"/>
      <c r="K643" s="614"/>
    </row>
    <row r="644" spans="2:11" collapsed="1" x14ac:dyDescent="0.25">
      <c r="B644" s="572">
        <v>2823</v>
      </c>
      <c r="C644" s="265" t="s">
        <v>79</v>
      </c>
      <c r="D644" s="272">
        <v>2</v>
      </c>
      <c r="E644" s="272">
        <v>3</v>
      </c>
      <c r="F644" s="573" t="s">
        <v>116</v>
      </c>
      <c r="G644" s="587" t="s">
        <v>511</v>
      </c>
      <c r="H644" s="270">
        <f>I644+J644</f>
        <v>75000</v>
      </c>
      <c r="I644" s="270">
        <f>I646+I647+I648+I649+I650+I651+I652+I653+I654+I655+I657</f>
        <v>75000</v>
      </c>
      <c r="J644" s="270">
        <f>J658+J659</f>
        <v>0</v>
      </c>
      <c r="K644" s="612"/>
    </row>
    <row r="645" spans="2:11" ht="24" customHeight="1" x14ac:dyDescent="0.25">
      <c r="B645" s="572"/>
      <c r="C645" s="265"/>
      <c r="D645" s="272"/>
      <c r="E645" s="272"/>
      <c r="F645" s="573" t="s">
        <v>12</v>
      </c>
      <c r="G645" s="578"/>
      <c r="H645" s="270"/>
      <c r="I645" s="270"/>
      <c r="J645" s="270"/>
      <c r="K645" s="612"/>
    </row>
    <row r="646" spans="2:11" ht="16.5" hidden="1" customHeight="1" thickBot="1" x14ac:dyDescent="0.3">
      <c r="B646" s="572"/>
      <c r="C646" s="265"/>
      <c r="D646" s="272"/>
      <c r="E646" s="272"/>
      <c r="F646" s="573">
        <v>4111</v>
      </c>
      <c r="G646" s="578"/>
      <c r="H646" s="270">
        <f t="shared" ref="H646:H660" si="17">I646+J646</f>
        <v>0</v>
      </c>
      <c r="I646" s="270"/>
      <c r="J646" s="270"/>
      <c r="K646" s="612"/>
    </row>
    <row r="647" spans="2:11" ht="16.5" hidden="1" customHeight="1" thickBot="1" x14ac:dyDescent="0.3">
      <c r="B647" s="572"/>
      <c r="C647" s="265"/>
      <c r="D647" s="272"/>
      <c r="E647" s="272"/>
      <c r="F647" s="573">
        <v>4112</v>
      </c>
      <c r="G647" s="578"/>
      <c r="H647" s="270">
        <f t="shared" si="17"/>
        <v>0</v>
      </c>
      <c r="I647" s="270"/>
      <c r="J647" s="270"/>
      <c r="K647" s="612"/>
    </row>
    <row r="648" spans="2:11" ht="16.5" hidden="1" customHeight="1" thickBot="1" x14ac:dyDescent="0.3">
      <c r="B648" s="572"/>
      <c r="C648" s="265"/>
      <c r="D648" s="272"/>
      <c r="E648" s="272"/>
      <c r="F648" s="573">
        <v>4239</v>
      </c>
      <c r="G648" s="578"/>
      <c r="H648" s="270">
        <f t="shared" si="17"/>
        <v>0</v>
      </c>
      <c r="I648" s="270"/>
      <c r="J648" s="270"/>
      <c r="K648" s="612"/>
    </row>
    <row r="649" spans="2:11" ht="16.5" hidden="1" customHeight="1" thickBot="1" x14ac:dyDescent="0.3">
      <c r="B649" s="572"/>
      <c r="C649" s="265"/>
      <c r="D649" s="272"/>
      <c r="E649" s="272"/>
      <c r="F649" s="573">
        <v>4241</v>
      </c>
      <c r="G649" s="578"/>
      <c r="H649" s="270">
        <f t="shared" si="17"/>
        <v>0</v>
      </c>
      <c r="I649" s="270"/>
      <c r="J649" s="270"/>
      <c r="K649" s="612"/>
    </row>
    <row r="650" spans="2:11" ht="16.5" hidden="1" customHeight="1" thickBot="1" x14ac:dyDescent="0.3">
      <c r="B650" s="572"/>
      <c r="C650" s="265"/>
      <c r="D650" s="272"/>
      <c r="E650" s="272"/>
      <c r="F650" s="573">
        <v>4261</v>
      </c>
      <c r="G650" s="578"/>
      <c r="H650" s="270">
        <f t="shared" si="17"/>
        <v>0</v>
      </c>
      <c r="I650" s="270"/>
      <c r="J650" s="270"/>
      <c r="K650" s="612"/>
    </row>
    <row r="651" spans="2:11" ht="16.5" hidden="1" customHeight="1" thickBot="1" x14ac:dyDescent="0.3">
      <c r="B651" s="572"/>
      <c r="C651" s="265"/>
      <c r="D651" s="272"/>
      <c r="E651" s="272"/>
      <c r="F651" s="573">
        <v>4214</v>
      </c>
      <c r="G651" s="578"/>
      <c r="H651" s="270">
        <f t="shared" si="17"/>
        <v>0</v>
      </c>
      <c r="I651" s="270"/>
      <c r="J651" s="270"/>
      <c r="K651" s="612"/>
    </row>
    <row r="652" spans="2:11" ht="16.5" hidden="1" customHeight="1" thickBot="1" x14ac:dyDescent="0.3">
      <c r="B652" s="572"/>
      <c r="C652" s="265"/>
      <c r="D652" s="272"/>
      <c r="E652" s="272"/>
      <c r="F652" s="573">
        <v>4267</v>
      </c>
      <c r="G652" s="578"/>
      <c r="H652" s="270">
        <f t="shared" si="17"/>
        <v>0</v>
      </c>
      <c r="I652" s="270"/>
      <c r="J652" s="270"/>
      <c r="K652" s="612"/>
    </row>
    <row r="653" spans="2:11" ht="16.5" hidden="1" customHeight="1" thickBot="1" x14ac:dyDescent="0.3">
      <c r="B653" s="572"/>
      <c r="C653" s="265"/>
      <c r="D653" s="272"/>
      <c r="E653" s="272"/>
      <c r="F653" s="573">
        <v>4269</v>
      </c>
      <c r="G653" s="578"/>
      <c r="H653" s="270">
        <f t="shared" si="17"/>
        <v>0</v>
      </c>
      <c r="I653" s="270"/>
      <c r="J653" s="270"/>
      <c r="K653" s="612"/>
    </row>
    <row r="654" spans="2:11" ht="16.5" hidden="1" customHeight="1" thickBot="1" x14ac:dyDescent="0.3">
      <c r="B654" s="572"/>
      <c r="C654" s="265"/>
      <c r="D654" s="272"/>
      <c r="E654" s="272"/>
      <c r="F654" s="573">
        <v>4251</v>
      </c>
      <c r="G654" s="578"/>
      <c r="H654" s="270">
        <f t="shared" si="17"/>
        <v>0</v>
      </c>
      <c r="I654" s="270"/>
      <c r="J654" s="270"/>
      <c r="K654" s="612"/>
    </row>
    <row r="655" spans="2:11" ht="16.5" hidden="1" customHeight="1" thickBot="1" x14ac:dyDescent="0.3">
      <c r="B655" s="572"/>
      <c r="C655" s="265"/>
      <c r="D655" s="272"/>
      <c r="E655" s="272"/>
      <c r="F655" s="573">
        <v>4212</v>
      </c>
      <c r="G655" s="578"/>
      <c r="H655" s="270">
        <f t="shared" si="17"/>
        <v>0</v>
      </c>
      <c r="I655" s="270"/>
      <c r="J655" s="270"/>
      <c r="K655" s="612"/>
    </row>
    <row r="656" spans="2:11" ht="0.75" customHeight="1" x14ac:dyDescent="0.25">
      <c r="B656" s="572"/>
      <c r="C656" s="265"/>
      <c r="D656" s="272"/>
      <c r="E656" s="272"/>
      <c r="F656" s="573">
        <v>4269</v>
      </c>
      <c r="G656" s="578"/>
      <c r="H656" s="270"/>
      <c r="I656" s="270"/>
      <c r="J656" s="270"/>
      <c r="K656" s="612"/>
    </row>
    <row r="657" spans="2:11" ht="16.5" customHeight="1" x14ac:dyDescent="0.25">
      <c r="B657" s="572"/>
      <c r="C657" s="265"/>
      <c r="D657" s="272"/>
      <c r="E657" s="272"/>
      <c r="F657" s="573">
        <v>4511</v>
      </c>
      <c r="G657" s="578"/>
      <c r="H657" s="270">
        <f t="shared" si="17"/>
        <v>75000</v>
      </c>
      <c r="I657" s="270">
        <v>75000</v>
      </c>
      <c r="J657" s="270"/>
      <c r="K657" s="612"/>
    </row>
    <row r="658" spans="2:11" ht="16.5" customHeight="1" x14ac:dyDescent="0.25">
      <c r="B658" s="572"/>
      <c r="C658" s="265"/>
      <c r="D658" s="272"/>
      <c r="E658" s="272"/>
      <c r="F658" s="573">
        <v>5113</v>
      </c>
      <c r="G658" s="578"/>
      <c r="H658" s="270">
        <f t="shared" si="17"/>
        <v>0</v>
      </c>
      <c r="I658" s="270"/>
      <c r="J658" s="270"/>
      <c r="K658" s="612"/>
    </row>
    <row r="659" spans="2:11" ht="16.5" customHeight="1" x14ac:dyDescent="0.25">
      <c r="B659" s="572"/>
      <c r="C659" s="265"/>
      <c r="D659" s="272"/>
      <c r="E659" s="272"/>
      <c r="F659" s="573">
        <v>5129</v>
      </c>
      <c r="G659" s="578"/>
      <c r="H659" s="270">
        <f t="shared" si="17"/>
        <v>0</v>
      </c>
      <c r="I659" s="270"/>
      <c r="J659" s="270"/>
      <c r="K659" s="612"/>
    </row>
    <row r="660" spans="2:11" hidden="1" outlineLevel="1" x14ac:dyDescent="0.25">
      <c r="B660" s="572">
        <v>2824</v>
      </c>
      <c r="C660" s="265" t="s">
        <v>79</v>
      </c>
      <c r="D660" s="272">
        <v>2</v>
      </c>
      <c r="E660" s="272">
        <v>4</v>
      </c>
      <c r="F660" s="573" t="s">
        <v>82</v>
      </c>
      <c r="G660" s="578"/>
      <c r="H660" s="270">
        <f t="shared" si="17"/>
        <v>60000</v>
      </c>
      <c r="I660" s="270">
        <f>SUM(I662:I667)</f>
        <v>60000</v>
      </c>
      <c r="J660" s="270"/>
      <c r="K660" s="612"/>
    </row>
    <row r="661" spans="2:11" ht="24" hidden="1" customHeight="1" outlineLevel="1" thickBot="1" x14ac:dyDescent="0.3">
      <c r="B661" s="572"/>
      <c r="C661" s="265"/>
      <c r="D661" s="272"/>
      <c r="E661" s="272"/>
      <c r="F661" s="573" t="s">
        <v>12</v>
      </c>
      <c r="G661" s="578"/>
      <c r="H661" s="270"/>
      <c r="I661" s="270"/>
      <c r="J661" s="270"/>
      <c r="K661" s="612"/>
    </row>
    <row r="662" spans="2:11" ht="18" hidden="1" customHeight="1" outlineLevel="1" thickBot="1" x14ac:dyDescent="0.3">
      <c r="B662" s="572"/>
      <c r="C662" s="265"/>
      <c r="D662" s="272"/>
      <c r="E662" s="272"/>
      <c r="F662" s="573">
        <v>4237</v>
      </c>
      <c r="G662" s="578"/>
      <c r="H662" s="270">
        <f>I662+J662</f>
        <v>0</v>
      </c>
      <c r="I662" s="270"/>
      <c r="J662" s="270"/>
      <c r="K662" s="612"/>
    </row>
    <row r="663" spans="2:11" ht="15.75" hidden="1" customHeight="1" outlineLevel="1" thickBot="1" x14ac:dyDescent="0.3">
      <c r="B663" s="572"/>
      <c r="C663" s="265"/>
      <c r="D663" s="272"/>
      <c r="E663" s="272"/>
      <c r="F663" s="573">
        <v>4239</v>
      </c>
      <c r="G663" s="578"/>
      <c r="H663" s="270">
        <f>I663</f>
        <v>15000</v>
      </c>
      <c r="I663" s="270">
        <v>15000</v>
      </c>
      <c r="J663" s="270"/>
      <c r="K663" s="612"/>
    </row>
    <row r="664" spans="2:11" hidden="1" outlineLevel="1" x14ac:dyDescent="0.25">
      <c r="B664" s="572"/>
      <c r="C664" s="265"/>
      <c r="D664" s="272"/>
      <c r="E664" s="272"/>
      <c r="F664" s="573">
        <v>4261</v>
      </c>
      <c r="G664" s="578"/>
      <c r="H664" s="270">
        <f>I664</f>
        <v>0</v>
      </c>
      <c r="I664" s="270"/>
      <c r="J664" s="270"/>
      <c r="K664" s="612"/>
    </row>
    <row r="665" spans="2:11" hidden="1" outlineLevel="1" x14ac:dyDescent="0.25">
      <c r="B665" s="572"/>
      <c r="C665" s="265"/>
      <c r="D665" s="272"/>
      <c r="E665" s="272"/>
      <c r="F665" s="573">
        <v>4269</v>
      </c>
      <c r="G665" s="578"/>
      <c r="H665" s="270">
        <f>I665+J665</f>
        <v>20000</v>
      </c>
      <c r="I665" s="270">
        <v>20000</v>
      </c>
      <c r="J665" s="270"/>
      <c r="K665" s="612"/>
    </row>
    <row r="666" spans="2:11" hidden="1" outlineLevel="1" x14ac:dyDescent="0.25">
      <c r="B666" s="572"/>
      <c r="C666" s="265"/>
      <c r="D666" s="272"/>
      <c r="E666" s="272"/>
      <c r="F666" s="573">
        <v>4267</v>
      </c>
      <c r="G666" s="578"/>
      <c r="H666" s="270">
        <f>I666+J666</f>
        <v>20000</v>
      </c>
      <c r="I666" s="270">
        <v>20000</v>
      </c>
      <c r="J666" s="270"/>
      <c r="K666" s="612"/>
    </row>
    <row r="667" spans="2:11" hidden="1" outlineLevel="1" x14ac:dyDescent="0.25">
      <c r="B667" s="572"/>
      <c r="C667" s="265"/>
      <c r="D667" s="272"/>
      <c r="E667" s="272"/>
      <c r="F667" s="573">
        <v>4727</v>
      </c>
      <c r="G667" s="578"/>
      <c r="H667" s="270">
        <f>I667</f>
        <v>5000</v>
      </c>
      <c r="I667" s="270">
        <v>5000</v>
      </c>
      <c r="J667" s="270"/>
      <c r="K667" s="612"/>
    </row>
    <row r="668" spans="2:11" collapsed="1" x14ac:dyDescent="0.25">
      <c r="B668" s="572">
        <v>2825</v>
      </c>
      <c r="C668" s="265" t="s">
        <v>79</v>
      </c>
      <c r="D668" s="272">
        <v>2</v>
      </c>
      <c r="E668" s="272">
        <v>5</v>
      </c>
      <c r="F668" s="573" t="s">
        <v>83</v>
      </c>
      <c r="G668" s="587"/>
      <c r="H668" s="270">
        <f>I668+J668</f>
        <v>0</v>
      </c>
      <c r="I668" s="270">
        <f>SUM(I670:I677)</f>
        <v>0</v>
      </c>
      <c r="J668" s="270">
        <f>SUM(J670:J677)</f>
        <v>0</v>
      </c>
      <c r="K668" s="612"/>
    </row>
    <row r="669" spans="2:11" ht="29.25" hidden="1" customHeight="1" thickBot="1" x14ac:dyDescent="0.3">
      <c r="B669" s="572"/>
      <c r="C669" s="265"/>
      <c r="D669" s="272"/>
      <c r="E669" s="272"/>
      <c r="F669" s="573" t="s">
        <v>12</v>
      </c>
      <c r="G669" s="578"/>
      <c r="H669" s="270"/>
      <c r="I669" s="270"/>
      <c r="J669" s="270"/>
      <c r="K669" s="612"/>
    </row>
    <row r="670" spans="2:11" ht="29.25" hidden="1" customHeight="1" thickBot="1" x14ac:dyDescent="0.3">
      <c r="B670" s="572"/>
      <c r="C670" s="265"/>
      <c r="D670" s="272"/>
      <c r="E670" s="272"/>
      <c r="F670" s="573">
        <v>4111</v>
      </c>
      <c r="G670" s="578"/>
      <c r="H670" s="270">
        <f t="shared" ref="H670:H678" si="18">I670+J670</f>
        <v>0</v>
      </c>
      <c r="I670" s="270"/>
      <c r="J670" s="270"/>
      <c r="K670" s="612"/>
    </row>
    <row r="671" spans="2:11" ht="29.25" hidden="1" customHeight="1" thickBot="1" x14ac:dyDescent="0.3">
      <c r="B671" s="572"/>
      <c r="C671" s="265"/>
      <c r="D671" s="272"/>
      <c r="E671" s="272"/>
      <c r="F671" s="573">
        <v>4131</v>
      </c>
      <c r="G671" s="578"/>
      <c r="H671" s="270">
        <f t="shared" si="18"/>
        <v>0</v>
      </c>
      <c r="I671" s="270"/>
      <c r="J671" s="270"/>
      <c r="K671" s="612"/>
    </row>
    <row r="672" spans="2:11" ht="29.25" hidden="1" customHeight="1" thickBot="1" x14ac:dyDescent="0.3">
      <c r="B672" s="572"/>
      <c r="C672" s="265"/>
      <c r="D672" s="272"/>
      <c r="E672" s="272"/>
      <c r="F672" s="573">
        <v>4261</v>
      </c>
      <c r="G672" s="578"/>
      <c r="H672" s="270">
        <f t="shared" si="18"/>
        <v>0</v>
      </c>
      <c r="I672" s="270"/>
      <c r="J672" s="270"/>
      <c r="K672" s="612"/>
    </row>
    <row r="673" spans="2:11" ht="29.25" hidden="1" customHeight="1" thickBot="1" x14ac:dyDescent="0.3">
      <c r="B673" s="572"/>
      <c r="C673" s="265"/>
      <c r="D673" s="272"/>
      <c r="E673" s="272"/>
      <c r="F673" s="573">
        <v>4269</v>
      </c>
      <c r="G673" s="578"/>
      <c r="H673" s="270">
        <f t="shared" si="18"/>
        <v>0</v>
      </c>
      <c r="I673" s="270"/>
      <c r="J673" s="270"/>
      <c r="K673" s="612"/>
    </row>
    <row r="674" spans="2:11" ht="29.25" hidden="1" customHeight="1" thickBot="1" x14ac:dyDescent="0.3">
      <c r="B674" s="572"/>
      <c r="C674" s="265"/>
      <c r="D674" s="272"/>
      <c r="E674" s="272"/>
      <c r="F674" s="573">
        <v>4214</v>
      </c>
      <c r="G674" s="578"/>
      <c r="H674" s="270">
        <f t="shared" si="18"/>
        <v>0</v>
      </c>
      <c r="I674" s="270"/>
      <c r="J674" s="270"/>
      <c r="K674" s="612"/>
    </row>
    <row r="675" spans="2:11" ht="29.25" hidden="1" customHeight="1" thickBot="1" x14ac:dyDescent="0.3">
      <c r="B675" s="572"/>
      <c r="C675" s="265"/>
      <c r="D675" s="272"/>
      <c r="E675" s="272"/>
      <c r="F675" s="573">
        <v>4212</v>
      </c>
      <c r="G675" s="578"/>
      <c r="H675" s="270">
        <f t="shared" si="18"/>
        <v>0</v>
      </c>
      <c r="I675" s="270"/>
      <c r="J675" s="270"/>
      <c r="K675" s="612"/>
    </row>
    <row r="676" spans="2:11" ht="29.25" hidden="1" customHeight="1" thickBot="1" x14ac:dyDescent="0.3">
      <c r="B676" s="572"/>
      <c r="C676" s="265"/>
      <c r="D676" s="272"/>
      <c r="E676" s="272"/>
      <c r="F676" s="573">
        <v>4231</v>
      </c>
      <c r="G676" s="578"/>
      <c r="H676" s="270">
        <f t="shared" si="18"/>
        <v>0</v>
      </c>
      <c r="I676" s="270"/>
      <c r="J676" s="270"/>
      <c r="K676" s="612"/>
    </row>
    <row r="677" spans="2:11" ht="29.25" hidden="1" customHeight="1" thickBot="1" x14ac:dyDescent="0.3">
      <c r="B677" s="572"/>
      <c r="C677" s="265"/>
      <c r="D677" s="272"/>
      <c r="E677" s="272"/>
      <c r="F677" s="573" t="s">
        <v>13</v>
      </c>
      <c r="G677" s="578"/>
      <c r="H677" s="270">
        <f t="shared" si="18"/>
        <v>0</v>
      </c>
      <c r="I677" s="270"/>
      <c r="J677" s="270"/>
      <c r="K677" s="612"/>
    </row>
    <row r="678" spans="2:11" ht="29.25" hidden="1" customHeight="1" outlineLevel="1" thickBot="1" x14ac:dyDescent="0.3">
      <c r="B678" s="572">
        <v>2826</v>
      </c>
      <c r="C678" s="265" t="s">
        <v>79</v>
      </c>
      <c r="D678" s="272">
        <v>2</v>
      </c>
      <c r="E678" s="272">
        <v>6</v>
      </c>
      <c r="F678" s="573" t="s">
        <v>84</v>
      </c>
      <c r="G678" s="587"/>
      <c r="H678" s="270">
        <f t="shared" si="18"/>
        <v>0</v>
      </c>
      <c r="I678" s="270">
        <f>I680+I681</f>
        <v>0</v>
      </c>
      <c r="J678" s="270">
        <f>J680+J681</f>
        <v>0</v>
      </c>
      <c r="K678" s="612"/>
    </row>
    <row r="679" spans="2:11" ht="29.25" hidden="1" customHeight="1" outlineLevel="1" thickBot="1" x14ac:dyDescent="0.3">
      <c r="B679" s="572"/>
      <c r="C679" s="265"/>
      <c r="D679" s="272"/>
      <c r="E679" s="272"/>
      <c r="F679" s="573" t="s">
        <v>12</v>
      </c>
      <c r="G679" s="578"/>
      <c r="H679" s="270"/>
      <c r="I679" s="270"/>
      <c r="J679" s="270"/>
      <c r="K679" s="612"/>
    </row>
    <row r="680" spans="2:11" ht="29.25" hidden="1" customHeight="1" outlineLevel="1" thickBot="1" x14ac:dyDescent="0.3">
      <c r="B680" s="572"/>
      <c r="C680" s="265"/>
      <c r="D680" s="272"/>
      <c r="E680" s="272"/>
      <c r="F680" s="573" t="s">
        <v>13</v>
      </c>
      <c r="G680" s="578"/>
      <c r="H680" s="270">
        <f>I680+J680</f>
        <v>0</v>
      </c>
      <c r="I680" s="270"/>
      <c r="J680" s="270"/>
      <c r="K680" s="612"/>
    </row>
    <row r="681" spans="2:11" ht="29.25" hidden="1" customHeight="1" outlineLevel="1" thickBot="1" x14ac:dyDescent="0.3">
      <c r="B681" s="572"/>
      <c r="C681" s="265"/>
      <c r="D681" s="272"/>
      <c r="E681" s="272"/>
      <c r="F681" s="573" t="s">
        <v>13</v>
      </c>
      <c r="G681" s="578"/>
      <c r="H681" s="270">
        <f>I681+J681</f>
        <v>0</v>
      </c>
      <c r="I681" s="270"/>
      <c r="J681" s="270"/>
      <c r="K681" s="612"/>
    </row>
    <row r="682" spans="2:11" ht="29.25" hidden="1" customHeight="1" outlineLevel="1" thickBot="1" x14ac:dyDescent="0.3">
      <c r="B682" s="572">
        <v>2827</v>
      </c>
      <c r="C682" s="265" t="s">
        <v>79</v>
      </c>
      <c r="D682" s="272">
        <v>2</v>
      </c>
      <c r="E682" s="272">
        <v>7</v>
      </c>
      <c r="F682" s="573" t="s">
        <v>85</v>
      </c>
      <c r="G682" s="587"/>
      <c r="H682" s="270">
        <f>I682+J682</f>
        <v>0</v>
      </c>
      <c r="I682" s="270"/>
      <c r="J682" s="270">
        <f>J686+J687+J685</f>
        <v>0</v>
      </c>
      <c r="K682" s="612"/>
    </row>
    <row r="683" spans="2:11" ht="37.5" hidden="1" customHeight="1" outlineLevel="1" thickBot="1" x14ac:dyDescent="0.3">
      <c r="B683" s="572"/>
      <c r="C683" s="265"/>
      <c r="D683" s="272"/>
      <c r="E683" s="272"/>
      <c r="F683" s="573" t="s">
        <v>12</v>
      </c>
      <c r="G683" s="578"/>
      <c r="H683" s="270"/>
      <c r="I683" s="270"/>
      <c r="J683" s="270"/>
      <c r="K683" s="612"/>
    </row>
    <row r="684" spans="2:11" ht="15.75" hidden="1" customHeight="1" outlineLevel="1" thickBot="1" x14ac:dyDescent="0.3">
      <c r="B684" s="572"/>
      <c r="C684" s="265"/>
      <c r="D684" s="272"/>
      <c r="E684" s="272"/>
      <c r="F684" s="573">
        <v>4269</v>
      </c>
      <c r="G684" s="578"/>
      <c r="H684" s="270">
        <f>I684</f>
        <v>0</v>
      </c>
      <c r="I684" s="270"/>
      <c r="J684" s="270"/>
      <c r="K684" s="612"/>
    </row>
    <row r="685" spans="2:11" ht="24.75" hidden="1" customHeight="1" outlineLevel="1" thickBot="1" x14ac:dyDescent="0.3">
      <c r="B685" s="572"/>
      <c r="C685" s="265"/>
      <c r="D685" s="272"/>
      <c r="E685" s="272"/>
      <c r="F685" s="573">
        <v>5113</v>
      </c>
      <c r="G685" s="578"/>
      <c r="H685" s="270">
        <f>I685</f>
        <v>0</v>
      </c>
      <c r="I685" s="270"/>
      <c r="J685" s="270"/>
      <c r="K685" s="612"/>
    </row>
    <row r="686" spans="2:11" ht="30" hidden="1" customHeight="1" outlineLevel="1" thickBot="1" x14ac:dyDescent="0.3">
      <c r="B686" s="572"/>
      <c r="C686" s="265"/>
      <c r="D686" s="272"/>
      <c r="E686" s="272"/>
      <c r="F686" s="573">
        <v>5112</v>
      </c>
      <c r="G686" s="578"/>
      <c r="H686" s="270">
        <f>I686+J686</f>
        <v>0</v>
      </c>
      <c r="I686" s="270"/>
      <c r="J686" s="270"/>
      <c r="K686" s="612"/>
    </row>
    <row r="687" spans="2:11" ht="30" hidden="1" customHeight="1" outlineLevel="1" thickBot="1" x14ac:dyDescent="0.3">
      <c r="B687" s="572"/>
      <c r="C687" s="265"/>
      <c r="D687" s="272"/>
      <c r="E687" s="272"/>
      <c r="F687" s="573">
        <v>5134</v>
      </c>
      <c r="G687" s="578"/>
      <c r="H687" s="270">
        <f>I687+J687</f>
        <v>0</v>
      </c>
      <c r="I687" s="270"/>
      <c r="J687" s="270"/>
      <c r="K687" s="612"/>
    </row>
    <row r="688" spans="2:11" ht="47.25" hidden="1" customHeight="1" outlineLevel="1" thickBot="1" x14ac:dyDescent="0.3">
      <c r="B688" s="572">
        <v>2830</v>
      </c>
      <c r="C688" s="277" t="s">
        <v>79</v>
      </c>
      <c r="D688" s="273">
        <v>3</v>
      </c>
      <c r="E688" s="273">
        <v>0</v>
      </c>
      <c r="F688" s="576" t="s">
        <v>512</v>
      </c>
      <c r="G688" s="592" t="s">
        <v>513</v>
      </c>
      <c r="H688" s="270">
        <f>I688+J688</f>
        <v>0</v>
      </c>
      <c r="I688" s="270">
        <f>I690+I694+I698</f>
        <v>0</v>
      </c>
      <c r="J688" s="270">
        <f>J690+J694+J698</f>
        <v>0</v>
      </c>
      <c r="K688" s="612"/>
    </row>
    <row r="689" spans="2:11" s="162" customFormat="1" ht="29.25" hidden="1" customHeight="1" outlineLevel="1" thickBot="1" x14ac:dyDescent="0.3">
      <c r="B689" s="572"/>
      <c r="C689" s="277"/>
      <c r="D689" s="273"/>
      <c r="E689" s="273"/>
      <c r="F689" s="573" t="s">
        <v>807</v>
      </c>
      <c r="G689" s="577"/>
      <c r="H689" s="270"/>
      <c r="I689" s="270"/>
      <c r="J689" s="270"/>
      <c r="K689" s="612"/>
    </row>
    <row r="690" spans="2:11" ht="29.25" hidden="1" customHeight="1" outlineLevel="1" thickBot="1" x14ac:dyDescent="0.3">
      <c r="B690" s="572">
        <v>2831</v>
      </c>
      <c r="C690" s="265" t="s">
        <v>79</v>
      </c>
      <c r="D690" s="272">
        <v>3</v>
      </c>
      <c r="E690" s="272">
        <v>1</v>
      </c>
      <c r="F690" s="573" t="s">
        <v>117</v>
      </c>
      <c r="G690" s="592"/>
      <c r="H690" s="270">
        <f>I690+J690</f>
        <v>0</v>
      </c>
      <c r="I690" s="270">
        <f>I692+I693</f>
        <v>0</v>
      </c>
      <c r="J690" s="270">
        <f>J692+J693</f>
        <v>0</v>
      </c>
      <c r="K690" s="612"/>
    </row>
    <row r="691" spans="2:11" ht="29.25" hidden="1" customHeight="1" outlineLevel="1" thickBot="1" x14ac:dyDescent="0.3">
      <c r="B691" s="572"/>
      <c r="C691" s="265"/>
      <c r="D691" s="272"/>
      <c r="E691" s="272"/>
      <c r="F691" s="573" t="s">
        <v>12</v>
      </c>
      <c r="G691" s="578"/>
      <c r="H691" s="270"/>
      <c r="I691" s="270"/>
      <c r="J691" s="270"/>
      <c r="K691" s="612"/>
    </row>
    <row r="692" spans="2:11" ht="29.25" hidden="1" customHeight="1" outlineLevel="1" thickBot="1" x14ac:dyDescent="0.3">
      <c r="B692" s="572"/>
      <c r="C692" s="265"/>
      <c r="D692" s="272"/>
      <c r="E692" s="272"/>
      <c r="F692" s="573" t="s">
        <v>13</v>
      </c>
      <c r="G692" s="578"/>
      <c r="H692" s="270">
        <f>I692+J692</f>
        <v>0</v>
      </c>
      <c r="I692" s="270"/>
      <c r="J692" s="270"/>
      <c r="K692" s="612"/>
    </row>
    <row r="693" spans="2:11" ht="29.25" hidden="1" customHeight="1" outlineLevel="1" thickBot="1" x14ac:dyDescent="0.3">
      <c r="B693" s="572"/>
      <c r="C693" s="265"/>
      <c r="D693" s="272"/>
      <c r="E693" s="272"/>
      <c r="F693" s="573" t="s">
        <v>13</v>
      </c>
      <c r="G693" s="578"/>
      <c r="H693" s="270">
        <f>I693+J693</f>
        <v>0</v>
      </c>
      <c r="I693" s="270"/>
      <c r="J693" s="270"/>
      <c r="K693" s="612"/>
    </row>
    <row r="694" spans="2:11" ht="29.25" hidden="1" customHeight="1" outlineLevel="1" thickBot="1" x14ac:dyDescent="0.3">
      <c r="B694" s="572">
        <v>2832</v>
      </c>
      <c r="C694" s="265" t="s">
        <v>79</v>
      </c>
      <c r="D694" s="272">
        <v>3</v>
      </c>
      <c r="E694" s="272">
        <v>2</v>
      </c>
      <c r="F694" s="573" t="s">
        <v>127</v>
      </c>
      <c r="G694" s="592"/>
      <c r="H694" s="270">
        <f>I694+J694</f>
        <v>0</v>
      </c>
      <c r="I694" s="270">
        <f>I696+I697</f>
        <v>0</v>
      </c>
      <c r="J694" s="270">
        <f>J696+J697</f>
        <v>0</v>
      </c>
      <c r="K694" s="612"/>
    </row>
    <row r="695" spans="2:11" ht="29.25" hidden="1" customHeight="1" outlineLevel="1" thickBot="1" x14ac:dyDescent="0.3">
      <c r="B695" s="572"/>
      <c r="C695" s="265"/>
      <c r="D695" s="272"/>
      <c r="E695" s="272"/>
      <c r="F695" s="573" t="s">
        <v>12</v>
      </c>
      <c r="G695" s="578"/>
      <c r="H695" s="270"/>
      <c r="I695" s="270"/>
      <c r="J695" s="270"/>
      <c r="K695" s="612"/>
    </row>
    <row r="696" spans="2:11" ht="29.25" hidden="1" customHeight="1" outlineLevel="1" thickBot="1" x14ac:dyDescent="0.3">
      <c r="B696" s="572"/>
      <c r="C696" s="265"/>
      <c r="D696" s="272"/>
      <c r="E696" s="272"/>
      <c r="F696" s="573" t="s">
        <v>13</v>
      </c>
      <c r="G696" s="578"/>
      <c r="H696" s="270">
        <f>I696+J696</f>
        <v>0</v>
      </c>
      <c r="I696" s="270"/>
      <c r="J696" s="270"/>
      <c r="K696" s="612"/>
    </row>
    <row r="697" spans="2:11" ht="29.25" hidden="1" customHeight="1" outlineLevel="1" thickBot="1" x14ac:dyDescent="0.3">
      <c r="B697" s="572"/>
      <c r="C697" s="265"/>
      <c r="D697" s="272"/>
      <c r="E697" s="272"/>
      <c r="F697" s="573" t="s">
        <v>13</v>
      </c>
      <c r="G697" s="578"/>
      <c r="H697" s="270">
        <f>I697+J697</f>
        <v>0</v>
      </c>
      <c r="I697" s="270"/>
      <c r="J697" s="270"/>
      <c r="K697" s="612"/>
    </row>
    <row r="698" spans="2:11" ht="29.25" hidden="1" customHeight="1" outlineLevel="1" thickBot="1" x14ac:dyDescent="0.3">
      <c r="B698" s="572">
        <v>2833</v>
      </c>
      <c r="C698" s="265" t="s">
        <v>79</v>
      </c>
      <c r="D698" s="272">
        <v>3</v>
      </c>
      <c r="E698" s="272">
        <v>3</v>
      </c>
      <c r="F698" s="573" t="s">
        <v>128</v>
      </c>
      <c r="G698" s="587" t="s">
        <v>514</v>
      </c>
      <c r="H698" s="270">
        <f>I698+J698</f>
        <v>0</v>
      </c>
      <c r="I698" s="270">
        <f>I700+I701</f>
        <v>0</v>
      </c>
      <c r="J698" s="270">
        <f>J700+J701</f>
        <v>0</v>
      </c>
      <c r="K698" s="612"/>
    </row>
    <row r="699" spans="2:11" ht="29.25" hidden="1" customHeight="1" outlineLevel="1" thickBot="1" x14ac:dyDescent="0.3">
      <c r="B699" s="572"/>
      <c r="C699" s="265"/>
      <c r="D699" s="272"/>
      <c r="E699" s="272"/>
      <c r="F699" s="573" t="s">
        <v>12</v>
      </c>
      <c r="G699" s="578"/>
      <c r="H699" s="270"/>
      <c r="I699" s="270"/>
      <c r="J699" s="270"/>
      <c r="K699" s="612"/>
    </row>
    <row r="700" spans="2:11" ht="29.25" hidden="1" customHeight="1" outlineLevel="1" thickBot="1" x14ac:dyDescent="0.3">
      <c r="B700" s="572"/>
      <c r="C700" s="265"/>
      <c r="D700" s="272"/>
      <c r="E700" s="272"/>
      <c r="F700" s="573" t="s">
        <v>13</v>
      </c>
      <c r="G700" s="578"/>
      <c r="H700" s="270">
        <f>I700+J700</f>
        <v>0</v>
      </c>
      <c r="I700" s="270"/>
      <c r="J700" s="270"/>
      <c r="K700" s="612"/>
    </row>
    <row r="701" spans="2:11" ht="29.25" hidden="1" customHeight="1" outlineLevel="1" thickBot="1" x14ac:dyDescent="0.3">
      <c r="B701" s="572"/>
      <c r="C701" s="265"/>
      <c r="D701" s="272"/>
      <c r="E701" s="272"/>
      <c r="F701" s="573" t="s">
        <v>13</v>
      </c>
      <c r="G701" s="578"/>
      <c r="H701" s="270">
        <f>I701+J701</f>
        <v>0</v>
      </c>
      <c r="I701" s="270"/>
      <c r="J701" s="270"/>
      <c r="K701" s="612"/>
    </row>
    <row r="702" spans="2:11" ht="29.25" hidden="1" customHeight="1" outlineLevel="1" thickBot="1" x14ac:dyDescent="0.3">
      <c r="B702" s="572">
        <v>2840</v>
      </c>
      <c r="C702" s="277" t="s">
        <v>79</v>
      </c>
      <c r="D702" s="273">
        <v>4</v>
      </c>
      <c r="E702" s="273">
        <v>0</v>
      </c>
      <c r="F702" s="576" t="s">
        <v>129</v>
      </c>
      <c r="G702" s="592" t="s">
        <v>515</v>
      </c>
      <c r="H702" s="270">
        <f>I702+J702</f>
        <v>0</v>
      </c>
      <c r="I702" s="270">
        <f>I704+I708+I712</f>
        <v>0</v>
      </c>
      <c r="J702" s="270">
        <f>J704+J708+J712</f>
        <v>0</v>
      </c>
      <c r="K702" s="612"/>
    </row>
    <row r="703" spans="2:11" s="162" customFormat="1" ht="29.25" hidden="1" customHeight="1" outlineLevel="1" thickBot="1" x14ac:dyDescent="0.3">
      <c r="B703" s="572"/>
      <c r="C703" s="277"/>
      <c r="D703" s="273"/>
      <c r="E703" s="273"/>
      <c r="F703" s="573" t="s">
        <v>807</v>
      </c>
      <c r="G703" s="577"/>
      <c r="H703" s="270"/>
      <c r="I703" s="270"/>
      <c r="J703" s="270"/>
      <c r="K703" s="612"/>
    </row>
    <row r="704" spans="2:11" ht="29.25" hidden="1" customHeight="1" outlineLevel="1" thickBot="1" x14ac:dyDescent="0.3">
      <c r="B704" s="572">
        <v>2841</v>
      </c>
      <c r="C704" s="265" t="s">
        <v>79</v>
      </c>
      <c r="D704" s="272">
        <v>4</v>
      </c>
      <c r="E704" s="272">
        <v>1</v>
      </c>
      <c r="F704" s="573" t="s">
        <v>130</v>
      </c>
      <c r="G704" s="592"/>
      <c r="H704" s="270">
        <f>I704+J704</f>
        <v>0</v>
      </c>
      <c r="I704" s="270">
        <f>I706+I707</f>
        <v>0</v>
      </c>
      <c r="J704" s="270">
        <f>J706+J707</f>
        <v>0</v>
      </c>
      <c r="K704" s="612"/>
    </row>
    <row r="705" spans="2:11" ht="24.75" hidden="1" customHeight="1" outlineLevel="1" thickBot="1" x14ac:dyDescent="0.3">
      <c r="B705" s="572"/>
      <c r="C705" s="265"/>
      <c r="D705" s="272"/>
      <c r="E705" s="272"/>
      <c r="F705" s="573" t="s">
        <v>12</v>
      </c>
      <c r="G705" s="578"/>
      <c r="H705" s="270"/>
      <c r="I705" s="270"/>
      <c r="J705" s="270"/>
      <c r="K705" s="612"/>
    </row>
    <row r="706" spans="2:11" ht="29.25" hidden="1" customHeight="1" outlineLevel="1" thickBot="1" x14ac:dyDescent="0.3">
      <c r="B706" s="572"/>
      <c r="C706" s="265"/>
      <c r="D706" s="272"/>
      <c r="E706" s="272"/>
      <c r="F706" s="573" t="s">
        <v>13</v>
      </c>
      <c r="G706" s="578"/>
      <c r="H706" s="270">
        <f>I706+J706</f>
        <v>0</v>
      </c>
      <c r="I706" s="270"/>
      <c r="J706" s="270"/>
      <c r="K706" s="612"/>
    </row>
    <row r="707" spans="2:11" ht="29.25" hidden="1" customHeight="1" outlineLevel="1" thickBot="1" x14ac:dyDescent="0.3">
      <c r="B707" s="572"/>
      <c r="C707" s="265"/>
      <c r="D707" s="272"/>
      <c r="E707" s="272"/>
      <c r="F707" s="573" t="s">
        <v>13</v>
      </c>
      <c r="G707" s="578"/>
      <c r="H707" s="270">
        <f>I707+J707</f>
        <v>0</v>
      </c>
      <c r="I707" s="270"/>
      <c r="J707" s="270"/>
      <c r="K707" s="612"/>
    </row>
    <row r="708" spans="2:11" ht="29.25" hidden="1" customHeight="1" outlineLevel="1" thickBot="1" x14ac:dyDescent="0.3">
      <c r="B708" s="572">
        <v>2842</v>
      </c>
      <c r="C708" s="265" t="s">
        <v>79</v>
      </c>
      <c r="D708" s="272">
        <v>4</v>
      </c>
      <c r="E708" s="272">
        <v>2</v>
      </c>
      <c r="F708" s="573" t="s">
        <v>131</v>
      </c>
      <c r="G708" s="592"/>
      <c r="H708" s="270">
        <f>I708+J708</f>
        <v>0</v>
      </c>
      <c r="I708" s="270">
        <f>I710+I711</f>
        <v>0</v>
      </c>
      <c r="J708" s="270">
        <f>J710+J711</f>
        <v>0</v>
      </c>
      <c r="K708" s="612"/>
    </row>
    <row r="709" spans="2:11" ht="29.25" hidden="1" customHeight="1" outlineLevel="1" thickBot="1" x14ac:dyDescent="0.3">
      <c r="B709" s="572"/>
      <c r="C709" s="265"/>
      <c r="D709" s="272"/>
      <c r="E709" s="272"/>
      <c r="F709" s="573" t="s">
        <v>12</v>
      </c>
      <c r="G709" s="578"/>
      <c r="H709" s="270"/>
      <c r="I709" s="270"/>
      <c r="J709" s="270"/>
      <c r="K709" s="612"/>
    </row>
    <row r="710" spans="2:11" ht="29.25" hidden="1" customHeight="1" outlineLevel="1" thickBot="1" x14ac:dyDescent="0.3">
      <c r="B710" s="572"/>
      <c r="C710" s="265"/>
      <c r="D710" s="272"/>
      <c r="E710" s="272"/>
      <c r="F710" s="573" t="s">
        <v>13</v>
      </c>
      <c r="G710" s="578"/>
      <c r="H710" s="270">
        <f>I710+J710</f>
        <v>0</v>
      </c>
      <c r="I710" s="270"/>
      <c r="J710" s="270"/>
      <c r="K710" s="612"/>
    </row>
    <row r="711" spans="2:11" ht="29.25" hidden="1" customHeight="1" outlineLevel="1" thickBot="1" x14ac:dyDescent="0.3">
      <c r="B711" s="572"/>
      <c r="C711" s="265"/>
      <c r="D711" s="272"/>
      <c r="E711" s="272"/>
      <c r="F711" s="573" t="s">
        <v>13</v>
      </c>
      <c r="G711" s="578"/>
      <c r="H711" s="270">
        <f>I711+J711</f>
        <v>0</v>
      </c>
      <c r="I711" s="270"/>
      <c r="J711" s="270"/>
      <c r="K711" s="612"/>
    </row>
    <row r="712" spans="2:11" ht="29.25" hidden="1" customHeight="1" outlineLevel="1" thickBot="1" x14ac:dyDescent="0.3">
      <c r="B712" s="572">
        <v>2843</v>
      </c>
      <c r="C712" s="265" t="s">
        <v>79</v>
      </c>
      <c r="D712" s="272">
        <v>4</v>
      </c>
      <c r="E712" s="272">
        <v>3</v>
      </c>
      <c r="F712" s="573" t="s">
        <v>129</v>
      </c>
      <c r="G712" s="587" t="s">
        <v>516</v>
      </c>
      <c r="H712" s="270">
        <f>I712+J712</f>
        <v>0</v>
      </c>
      <c r="I712" s="270">
        <f>I714+I715</f>
        <v>0</v>
      </c>
      <c r="J712" s="270">
        <f>J714+J715</f>
        <v>0</v>
      </c>
      <c r="K712" s="612"/>
    </row>
    <row r="713" spans="2:11" ht="29.25" hidden="1" customHeight="1" outlineLevel="1" thickBot="1" x14ac:dyDescent="0.3">
      <c r="B713" s="572"/>
      <c r="C713" s="265"/>
      <c r="D713" s="272"/>
      <c r="E713" s="272"/>
      <c r="F713" s="573" t="s">
        <v>12</v>
      </c>
      <c r="G713" s="578"/>
      <c r="H713" s="270"/>
      <c r="I713" s="270"/>
      <c r="J713" s="270"/>
      <c r="K713" s="612"/>
    </row>
    <row r="714" spans="2:11" ht="29.25" hidden="1" customHeight="1" outlineLevel="1" thickBot="1" x14ac:dyDescent="0.3">
      <c r="B714" s="572"/>
      <c r="C714" s="265"/>
      <c r="D714" s="272"/>
      <c r="E714" s="272"/>
      <c r="F714" s="573" t="s">
        <v>13</v>
      </c>
      <c r="G714" s="578"/>
      <c r="H714" s="270">
        <f>I714+J714</f>
        <v>0</v>
      </c>
      <c r="I714" s="270"/>
      <c r="J714" s="270"/>
      <c r="K714" s="612"/>
    </row>
    <row r="715" spans="2:11" ht="29.25" hidden="1" customHeight="1" outlineLevel="1" thickBot="1" x14ac:dyDescent="0.3">
      <c r="B715" s="572"/>
      <c r="C715" s="265"/>
      <c r="D715" s="272"/>
      <c r="E715" s="272"/>
      <c r="F715" s="573" t="s">
        <v>13</v>
      </c>
      <c r="G715" s="578"/>
      <c r="H715" s="270">
        <f>I715+J715</f>
        <v>0</v>
      </c>
      <c r="I715" s="270"/>
      <c r="J715" s="270"/>
      <c r="K715" s="612"/>
    </row>
    <row r="716" spans="2:11" ht="29.25" hidden="1" customHeight="1" outlineLevel="1" thickBot="1" x14ac:dyDescent="0.3">
      <c r="B716" s="572">
        <v>2850</v>
      </c>
      <c r="C716" s="277" t="s">
        <v>79</v>
      </c>
      <c r="D716" s="273">
        <v>5</v>
      </c>
      <c r="E716" s="273">
        <v>0</v>
      </c>
      <c r="F716" s="406" t="s">
        <v>517</v>
      </c>
      <c r="G716" s="592" t="s">
        <v>518</v>
      </c>
      <c r="H716" s="270">
        <f>I716+J716</f>
        <v>0</v>
      </c>
      <c r="I716" s="270">
        <f>I718</f>
        <v>0</v>
      </c>
      <c r="J716" s="270">
        <f>J718</f>
        <v>0</v>
      </c>
      <c r="K716" s="612"/>
    </row>
    <row r="717" spans="2:11" s="162" customFormat="1" ht="29.25" hidden="1" customHeight="1" outlineLevel="1" thickBot="1" x14ac:dyDescent="0.3">
      <c r="B717" s="572"/>
      <c r="C717" s="277"/>
      <c r="D717" s="273"/>
      <c r="E717" s="273"/>
      <c r="F717" s="573" t="s">
        <v>807</v>
      </c>
      <c r="G717" s="577"/>
      <c r="H717" s="270"/>
      <c r="I717" s="270"/>
      <c r="J717" s="270"/>
      <c r="K717" s="612"/>
    </row>
    <row r="718" spans="2:11" ht="29.25" hidden="1" customHeight="1" outlineLevel="1" thickBot="1" x14ac:dyDescent="0.3">
      <c r="B718" s="572">
        <v>2851</v>
      </c>
      <c r="C718" s="277" t="s">
        <v>79</v>
      </c>
      <c r="D718" s="273">
        <v>5</v>
      </c>
      <c r="E718" s="273">
        <v>1</v>
      </c>
      <c r="F718" s="387" t="s">
        <v>517</v>
      </c>
      <c r="G718" s="587" t="s">
        <v>519</v>
      </c>
      <c r="H718" s="270">
        <f>I718+J718</f>
        <v>0</v>
      </c>
      <c r="I718" s="270">
        <f>I720+I721</f>
        <v>0</v>
      </c>
      <c r="J718" s="270">
        <f>J720+J721</f>
        <v>0</v>
      </c>
      <c r="K718" s="612"/>
    </row>
    <row r="719" spans="2:11" ht="29.25" hidden="1" customHeight="1" outlineLevel="1" thickBot="1" x14ac:dyDescent="0.3">
      <c r="B719" s="572"/>
      <c r="C719" s="265"/>
      <c r="D719" s="272"/>
      <c r="E719" s="272"/>
      <c r="F719" s="573" t="s">
        <v>12</v>
      </c>
      <c r="G719" s="578"/>
      <c r="H719" s="270"/>
      <c r="I719" s="270"/>
      <c r="J719" s="270"/>
      <c r="K719" s="612"/>
    </row>
    <row r="720" spans="2:11" ht="29.25" hidden="1" customHeight="1" outlineLevel="1" thickBot="1" x14ac:dyDescent="0.3">
      <c r="B720" s="572"/>
      <c r="C720" s="265"/>
      <c r="D720" s="272"/>
      <c r="E720" s="272"/>
      <c r="F720" s="573" t="s">
        <v>13</v>
      </c>
      <c r="G720" s="578"/>
      <c r="H720" s="270">
        <f>I720+J720</f>
        <v>0</v>
      </c>
      <c r="I720" s="270"/>
      <c r="J720" s="270"/>
      <c r="K720" s="612"/>
    </row>
    <row r="721" spans="2:11" ht="29.25" hidden="1" customHeight="1" outlineLevel="1" thickBot="1" x14ac:dyDescent="0.3">
      <c r="B721" s="572"/>
      <c r="C721" s="265"/>
      <c r="D721" s="272"/>
      <c r="E721" s="272"/>
      <c r="F721" s="573" t="s">
        <v>13</v>
      </c>
      <c r="G721" s="578"/>
      <c r="H721" s="270">
        <f>I721+J721</f>
        <v>0</v>
      </c>
      <c r="I721" s="270"/>
      <c r="J721" s="270"/>
      <c r="K721" s="612"/>
    </row>
    <row r="722" spans="2:11" ht="29.25" hidden="1" customHeight="1" outlineLevel="1" thickBot="1" x14ac:dyDescent="0.3">
      <c r="B722" s="572">
        <v>2860</v>
      </c>
      <c r="C722" s="277" t="s">
        <v>79</v>
      </c>
      <c r="D722" s="273">
        <v>6</v>
      </c>
      <c r="E722" s="273">
        <v>0</v>
      </c>
      <c r="F722" s="406" t="s">
        <v>520</v>
      </c>
      <c r="G722" s="592" t="s">
        <v>639</v>
      </c>
      <c r="H722" s="270">
        <f>I722+J722</f>
        <v>0</v>
      </c>
      <c r="I722" s="270">
        <f>I724</f>
        <v>0</v>
      </c>
      <c r="J722" s="270">
        <f>J724</f>
        <v>0</v>
      </c>
      <c r="K722" s="612"/>
    </row>
    <row r="723" spans="2:11" s="162" customFormat="1" ht="29.25" hidden="1" customHeight="1" outlineLevel="1" thickBot="1" x14ac:dyDescent="0.3">
      <c r="B723" s="572"/>
      <c r="C723" s="277"/>
      <c r="D723" s="273"/>
      <c r="E723" s="273"/>
      <c r="F723" s="573" t="s">
        <v>807</v>
      </c>
      <c r="G723" s="577"/>
      <c r="H723" s="270"/>
      <c r="I723" s="270"/>
      <c r="J723" s="270"/>
      <c r="K723" s="612"/>
    </row>
    <row r="724" spans="2:11" ht="29.25" hidden="1" customHeight="1" outlineLevel="1" thickBot="1" x14ac:dyDescent="0.3">
      <c r="B724" s="572">
        <v>2861</v>
      </c>
      <c r="C724" s="265" t="s">
        <v>79</v>
      </c>
      <c r="D724" s="272">
        <v>6</v>
      </c>
      <c r="E724" s="272">
        <v>1</v>
      </c>
      <c r="F724" s="387" t="s">
        <v>520</v>
      </c>
      <c r="G724" s="587" t="s">
        <v>640</v>
      </c>
      <c r="H724" s="270">
        <f>I724+J724</f>
        <v>0</v>
      </c>
      <c r="I724" s="270">
        <f>I726+I727</f>
        <v>0</v>
      </c>
      <c r="J724" s="270">
        <f>J726+J727</f>
        <v>0</v>
      </c>
      <c r="K724" s="612"/>
    </row>
    <row r="725" spans="2:11" ht="29.25" hidden="1" customHeight="1" outlineLevel="1" thickBot="1" x14ac:dyDescent="0.3">
      <c r="B725" s="572"/>
      <c r="C725" s="265"/>
      <c r="D725" s="272"/>
      <c r="E725" s="272"/>
      <c r="F725" s="573" t="s">
        <v>12</v>
      </c>
      <c r="G725" s="578"/>
      <c r="H725" s="270"/>
      <c r="I725" s="270"/>
      <c r="J725" s="270"/>
      <c r="K725" s="612"/>
    </row>
    <row r="726" spans="2:11" ht="29.25" hidden="1" customHeight="1" outlineLevel="1" thickBot="1" x14ac:dyDescent="0.3">
      <c r="B726" s="572"/>
      <c r="C726" s="265"/>
      <c r="D726" s="272"/>
      <c r="E726" s="272"/>
      <c r="F726" s="573" t="s">
        <v>13</v>
      </c>
      <c r="G726" s="578"/>
      <c r="H726" s="270">
        <f>I726+J726</f>
        <v>0</v>
      </c>
      <c r="I726" s="270"/>
      <c r="J726" s="270"/>
      <c r="K726" s="612"/>
    </row>
    <row r="727" spans="2:11" ht="29.25" hidden="1" customHeight="1" outlineLevel="1" thickBot="1" x14ac:dyDescent="0.3">
      <c r="B727" s="572"/>
      <c r="C727" s="265"/>
      <c r="D727" s="272"/>
      <c r="E727" s="272"/>
      <c r="F727" s="573" t="s">
        <v>13</v>
      </c>
      <c r="G727" s="578"/>
      <c r="H727" s="270">
        <f>I727+J727</f>
        <v>0</v>
      </c>
      <c r="I727" s="270"/>
      <c r="J727" s="270"/>
      <c r="K727" s="612"/>
    </row>
    <row r="728" spans="2:11" s="275" customFormat="1" ht="33.75" customHeight="1" collapsed="1" x14ac:dyDescent="0.2">
      <c r="B728" s="272">
        <v>2900</v>
      </c>
      <c r="C728" s="277" t="s">
        <v>86</v>
      </c>
      <c r="D728" s="273">
        <v>0</v>
      </c>
      <c r="E728" s="273">
        <v>0</v>
      </c>
      <c r="F728" s="594" t="s">
        <v>874</v>
      </c>
      <c r="G728" s="590" t="s">
        <v>641</v>
      </c>
      <c r="H728" s="270">
        <f>I728+J728</f>
        <v>967237.5</v>
      </c>
      <c r="I728" s="270">
        <f>I730+I756+I766+I776+I788+I806+I812+I818</f>
        <v>440000</v>
      </c>
      <c r="J728" s="270">
        <f>J730+J756+J766+J776+J788+J806+J812+J818</f>
        <v>527237.5</v>
      </c>
      <c r="K728" s="612"/>
    </row>
    <row r="729" spans="2:11" ht="19.5" customHeight="1" x14ac:dyDescent="0.25">
      <c r="B729" s="572"/>
      <c r="C729" s="277"/>
      <c r="D729" s="273"/>
      <c r="E729" s="273"/>
      <c r="F729" s="573" t="s">
        <v>806</v>
      </c>
      <c r="G729" s="574"/>
      <c r="H729" s="270"/>
      <c r="I729" s="270"/>
      <c r="J729" s="270"/>
      <c r="K729" s="612"/>
    </row>
    <row r="730" spans="2:11" ht="24" x14ac:dyDescent="0.25">
      <c r="B730" s="572">
        <v>2910</v>
      </c>
      <c r="C730" s="277" t="s">
        <v>86</v>
      </c>
      <c r="D730" s="273">
        <v>1</v>
      </c>
      <c r="E730" s="273">
        <v>0</v>
      </c>
      <c r="F730" s="576" t="s">
        <v>120</v>
      </c>
      <c r="G730" s="577" t="s">
        <v>642</v>
      </c>
      <c r="H730" s="270">
        <f>I730+J730</f>
        <v>897237.5</v>
      </c>
      <c r="I730" s="270">
        <f>I732+I752</f>
        <v>370000</v>
      </c>
      <c r="J730" s="270">
        <f>J732+J752</f>
        <v>527237.5</v>
      </c>
      <c r="K730" s="612"/>
    </row>
    <row r="731" spans="2:11" s="162" customFormat="1" ht="18.75" customHeight="1" x14ac:dyDescent="0.25">
      <c r="B731" s="572"/>
      <c r="C731" s="277"/>
      <c r="D731" s="273"/>
      <c r="E731" s="273"/>
      <c r="F731" s="573" t="s">
        <v>807</v>
      </c>
      <c r="G731" s="577"/>
      <c r="H731" s="270"/>
      <c r="I731" s="270"/>
      <c r="J731" s="270"/>
      <c r="K731" s="612"/>
    </row>
    <row r="732" spans="2:11" x14ac:dyDescent="0.25">
      <c r="B732" s="572">
        <v>2911</v>
      </c>
      <c r="C732" s="265" t="s">
        <v>86</v>
      </c>
      <c r="D732" s="272">
        <v>1</v>
      </c>
      <c r="E732" s="272">
        <v>1</v>
      </c>
      <c r="F732" s="573" t="s">
        <v>643</v>
      </c>
      <c r="G732" s="587" t="s">
        <v>644</v>
      </c>
      <c r="H732" s="270">
        <f>I732+J732</f>
        <v>897237.5</v>
      </c>
      <c r="I732" s="270">
        <f>SUM(I734:I750)</f>
        <v>370000</v>
      </c>
      <c r="J732" s="270">
        <f>SUM(J734:J751)</f>
        <v>527237.5</v>
      </c>
      <c r="K732" s="612"/>
    </row>
    <row r="733" spans="2:11" ht="24" customHeight="1" x14ac:dyDescent="0.25">
      <c r="B733" s="572"/>
      <c r="C733" s="265"/>
      <c r="D733" s="272"/>
      <c r="E733" s="272"/>
      <c r="F733" s="573" t="s">
        <v>12</v>
      </c>
      <c r="G733" s="578"/>
      <c r="H733" s="270"/>
      <c r="I733" s="270"/>
      <c r="J733" s="270"/>
      <c r="K733" s="612"/>
    </row>
    <row r="734" spans="2:11" ht="27" customHeight="1" x14ac:dyDescent="0.25">
      <c r="B734" s="572"/>
      <c r="C734" s="265"/>
      <c r="D734" s="272"/>
      <c r="E734" s="272"/>
      <c r="F734" s="573">
        <v>4511</v>
      </c>
      <c r="G734" s="578"/>
      <c r="H734" s="270">
        <f>I734</f>
        <v>370000</v>
      </c>
      <c r="I734" s="270">
        <v>370000</v>
      </c>
      <c r="J734" s="270"/>
      <c r="K734" s="612"/>
    </row>
    <row r="735" spans="2:11" ht="33.75" hidden="1" customHeight="1" thickBot="1" x14ac:dyDescent="0.3">
      <c r="B735" s="572"/>
      <c r="C735" s="265"/>
      <c r="D735" s="272"/>
      <c r="E735" s="272"/>
      <c r="F735" s="573">
        <v>4111</v>
      </c>
      <c r="G735" s="578"/>
      <c r="H735" s="270">
        <f t="shared" ref="H735:H786" si="19">I735+J735</f>
        <v>0</v>
      </c>
      <c r="I735" s="270"/>
      <c r="J735" s="270"/>
      <c r="K735" s="612"/>
    </row>
    <row r="736" spans="2:11" ht="33.75" hidden="1" customHeight="1" thickBot="1" x14ac:dyDescent="0.3">
      <c r="B736" s="572"/>
      <c r="C736" s="265"/>
      <c r="D736" s="272"/>
      <c r="E736" s="272"/>
      <c r="F736" s="573">
        <v>4131</v>
      </c>
      <c r="G736" s="578"/>
      <c r="H736" s="270">
        <f t="shared" si="19"/>
        <v>0</v>
      </c>
      <c r="I736" s="270"/>
      <c r="J736" s="270"/>
      <c r="K736" s="612"/>
    </row>
    <row r="737" spans="2:11" ht="33.75" hidden="1" customHeight="1" thickBot="1" x14ac:dyDescent="0.3">
      <c r="B737" s="572"/>
      <c r="C737" s="265"/>
      <c r="D737" s="272"/>
      <c r="E737" s="272"/>
      <c r="F737" s="573">
        <v>4261</v>
      </c>
      <c r="G737" s="578"/>
      <c r="H737" s="270">
        <f t="shared" si="19"/>
        <v>0</v>
      </c>
      <c r="I737" s="270"/>
      <c r="J737" s="270"/>
      <c r="K737" s="612"/>
    </row>
    <row r="738" spans="2:11" ht="33.75" hidden="1" customHeight="1" thickBot="1" x14ac:dyDescent="0.3">
      <c r="B738" s="572"/>
      <c r="C738" s="265"/>
      <c r="D738" s="272"/>
      <c r="E738" s="272"/>
      <c r="F738" s="573">
        <v>4266</v>
      </c>
      <c r="G738" s="578"/>
      <c r="H738" s="270">
        <f t="shared" si="19"/>
        <v>0</v>
      </c>
      <c r="I738" s="270"/>
      <c r="J738" s="270"/>
      <c r="K738" s="612"/>
    </row>
    <row r="739" spans="2:11" ht="33.75" hidden="1" customHeight="1" thickBot="1" x14ac:dyDescent="0.3">
      <c r="B739" s="572"/>
      <c r="C739" s="265"/>
      <c r="D739" s="272"/>
      <c r="E739" s="272"/>
      <c r="F739" s="573">
        <v>4267</v>
      </c>
      <c r="G739" s="578"/>
      <c r="H739" s="270">
        <f t="shared" si="19"/>
        <v>0</v>
      </c>
      <c r="I739" s="270"/>
      <c r="J739" s="270"/>
      <c r="K739" s="612"/>
    </row>
    <row r="740" spans="2:11" ht="33.75" hidden="1" customHeight="1" thickBot="1" x14ac:dyDescent="0.3">
      <c r="B740" s="572"/>
      <c r="C740" s="265"/>
      <c r="D740" s="272"/>
      <c r="E740" s="272"/>
      <c r="F740" s="573">
        <v>4269</v>
      </c>
      <c r="G740" s="578"/>
      <c r="H740" s="270">
        <f t="shared" si="19"/>
        <v>0</v>
      </c>
      <c r="I740" s="270"/>
      <c r="J740" s="270"/>
      <c r="K740" s="612"/>
    </row>
    <row r="741" spans="2:11" ht="33.75" hidden="1" customHeight="1" thickBot="1" x14ac:dyDescent="0.3">
      <c r="B741" s="572"/>
      <c r="C741" s="265"/>
      <c r="D741" s="272"/>
      <c r="E741" s="272"/>
      <c r="F741" s="573">
        <v>4214</v>
      </c>
      <c r="G741" s="578"/>
      <c r="H741" s="270">
        <f t="shared" si="19"/>
        <v>0</v>
      </c>
      <c r="I741" s="270"/>
      <c r="J741" s="270"/>
      <c r="K741" s="612"/>
    </row>
    <row r="742" spans="2:11" ht="33.75" hidden="1" customHeight="1" thickBot="1" x14ac:dyDescent="0.3">
      <c r="B742" s="572"/>
      <c r="C742" s="265"/>
      <c r="D742" s="272"/>
      <c r="E742" s="272"/>
      <c r="F742" s="573">
        <v>4212</v>
      </c>
      <c r="G742" s="578"/>
      <c r="H742" s="270">
        <f t="shared" si="19"/>
        <v>0</v>
      </c>
      <c r="I742" s="270"/>
      <c r="J742" s="270"/>
      <c r="K742" s="612"/>
    </row>
    <row r="743" spans="2:11" ht="33.75" hidden="1" customHeight="1" thickBot="1" x14ac:dyDescent="0.3">
      <c r="B743" s="572"/>
      <c r="C743" s="265"/>
      <c r="D743" s="272"/>
      <c r="E743" s="272"/>
      <c r="F743" s="573">
        <v>4231</v>
      </c>
      <c r="G743" s="578"/>
      <c r="H743" s="270">
        <f t="shared" si="19"/>
        <v>0</v>
      </c>
      <c r="I743" s="270"/>
      <c r="J743" s="270"/>
      <c r="K743" s="612"/>
    </row>
    <row r="744" spans="2:11" ht="33.75" hidden="1" customHeight="1" thickBot="1" x14ac:dyDescent="0.3">
      <c r="B744" s="572"/>
      <c r="C744" s="265"/>
      <c r="D744" s="272"/>
      <c r="E744" s="272"/>
      <c r="F744" s="573">
        <v>4241</v>
      </c>
      <c r="G744" s="578"/>
      <c r="H744" s="270">
        <f t="shared" si="19"/>
        <v>0</v>
      </c>
      <c r="I744" s="270"/>
      <c r="J744" s="270"/>
      <c r="K744" s="612"/>
    </row>
    <row r="745" spans="2:11" ht="33.75" hidden="1" customHeight="1" thickBot="1" x14ac:dyDescent="0.3">
      <c r="B745" s="572"/>
      <c r="C745" s="265"/>
      <c r="D745" s="272"/>
      <c r="E745" s="272"/>
      <c r="F745" s="573">
        <v>4251</v>
      </c>
      <c r="G745" s="578"/>
      <c r="H745" s="270">
        <f>I745</f>
        <v>0</v>
      </c>
      <c r="I745" s="270"/>
      <c r="J745" s="270"/>
      <c r="K745" s="612"/>
    </row>
    <row r="746" spans="2:11" ht="33.75" hidden="1" customHeight="1" thickBot="1" x14ac:dyDescent="0.3">
      <c r="B746" s="572"/>
      <c r="C746" s="265"/>
      <c r="D746" s="272"/>
      <c r="E746" s="272"/>
      <c r="F746" s="573">
        <v>4657</v>
      </c>
      <c r="G746" s="578"/>
      <c r="H746" s="270">
        <f t="shared" si="19"/>
        <v>0</v>
      </c>
      <c r="I746" s="270"/>
      <c r="J746" s="270"/>
      <c r="K746" s="612"/>
    </row>
    <row r="747" spans="2:11" ht="33.75" hidden="1" customHeight="1" thickBot="1" x14ac:dyDescent="0.3">
      <c r="B747" s="572"/>
      <c r="C747" s="265"/>
      <c r="D747" s="272"/>
      <c r="E747" s="272"/>
      <c r="F747" s="573">
        <v>5112</v>
      </c>
      <c r="G747" s="578"/>
      <c r="H747" s="270">
        <f t="shared" si="19"/>
        <v>0</v>
      </c>
      <c r="I747" s="270"/>
      <c r="J747" s="270"/>
      <c r="K747" s="612"/>
    </row>
    <row r="748" spans="2:11" ht="33" customHeight="1" x14ac:dyDescent="0.25">
      <c r="B748" s="572"/>
      <c r="C748" s="265"/>
      <c r="D748" s="272"/>
      <c r="E748" s="272"/>
      <c r="F748" s="573">
        <v>5122</v>
      </c>
      <c r="G748" s="578"/>
      <c r="H748" s="270">
        <f t="shared" si="19"/>
        <v>4000</v>
      </c>
      <c r="I748" s="270"/>
      <c r="J748" s="270">
        <v>4000</v>
      </c>
      <c r="K748" s="612"/>
    </row>
    <row r="749" spans="2:11" ht="25.5" hidden="1" customHeight="1" thickBot="1" x14ac:dyDescent="0.3">
      <c r="B749" s="572"/>
      <c r="C749" s="265"/>
      <c r="D749" s="272"/>
      <c r="E749" s="272"/>
      <c r="F749" s="573">
        <v>5129</v>
      </c>
      <c r="G749" s="578"/>
      <c r="H749" s="270">
        <f t="shared" si="19"/>
        <v>0</v>
      </c>
      <c r="I749" s="270"/>
      <c r="J749" s="270"/>
      <c r="K749" s="612"/>
    </row>
    <row r="750" spans="2:11" ht="25.5" customHeight="1" x14ac:dyDescent="0.25">
      <c r="B750" s="572"/>
      <c r="C750" s="265"/>
      <c r="D750" s="272"/>
      <c r="E750" s="272"/>
      <c r="F750" s="573">
        <v>5113</v>
      </c>
      <c r="G750" s="578"/>
      <c r="H750" s="270">
        <f t="shared" si="19"/>
        <v>523237.5</v>
      </c>
      <c r="I750" s="270"/>
      <c r="J750" s="270">
        <f>476550+46687.5</f>
        <v>523237.5</v>
      </c>
      <c r="K750" s="612"/>
    </row>
    <row r="751" spans="2:11" ht="0.75" customHeight="1" x14ac:dyDescent="0.25">
      <c r="B751" s="572"/>
      <c r="C751" s="265"/>
      <c r="D751" s="272"/>
      <c r="E751" s="272"/>
      <c r="F751" s="573">
        <v>5134</v>
      </c>
      <c r="G751" s="578"/>
      <c r="H751" s="270">
        <f t="shared" si="19"/>
        <v>0</v>
      </c>
      <c r="I751" s="270"/>
      <c r="J751" s="270"/>
      <c r="K751" s="612"/>
    </row>
    <row r="752" spans="2:11" ht="25.5" hidden="1" customHeight="1" outlineLevel="1" thickBot="1" x14ac:dyDescent="0.3">
      <c r="B752" s="572">
        <v>2912</v>
      </c>
      <c r="C752" s="265" t="s">
        <v>86</v>
      </c>
      <c r="D752" s="272">
        <v>1</v>
      </c>
      <c r="E752" s="272">
        <v>2</v>
      </c>
      <c r="F752" s="573" t="s">
        <v>87</v>
      </c>
      <c r="G752" s="587" t="s">
        <v>645</v>
      </c>
      <c r="H752" s="270">
        <f t="shared" si="19"/>
        <v>0</v>
      </c>
      <c r="I752" s="270">
        <f>I754+I755</f>
        <v>0</v>
      </c>
      <c r="J752" s="270">
        <f>J754+J755</f>
        <v>0</v>
      </c>
      <c r="K752" s="612"/>
    </row>
    <row r="753" spans="2:11" ht="25.5" hidden="1" customHeight="1" outlineLevel="1" thickBot="1" x14ac:dyDescent="0.3">
      <c r="B753" s="572"/>
      <c r="C753" s="265"/>
      <c r="D753" s="272"/>
      <c r="E753" s="272"/>
      <c r="F753" s="573" t="s">
        <v>12</v>
      </c>
      <c r="G753" s="578"/>
      <c r="H753" s="270">
        <f t="shared" si="19"/>
        <v>0</v>
      </c>
      <c r="I753" s="270"/>
      <c r="J753" s="270"/>
      <c r="K753" s="612"/>
    </row>
    <row r="754" spans="2:11" ht="25.5" hidden="1" customHeight="1" outlineLevel="1" thickBot="1" x14ac:dyDescent="0.3">
      <c r="B754" s="572"/>
      <c r="C754" s="265"/>
      <c r="D754" s="272"/>
      <c r="E754" s="272"/>
      <c r="F754" s="573" t="s">
        <v>13</v>
      </c>
      <c r="G754" s="578"/>
      <c r="H754" s="270">
        <f t="shared" si="19"/>
        <v>0</v>
      </c>
      <c r="I754" s="270"/>
      <c r="J754" s="270"/>
      <c r="K754" s="612"/>
    </row>
    <row r="755" spans="2:11" ht="25.5" hidden="1" customHeight="1" outlineLevel="1" thickBot="1" x14ac:dyDescent="0.3">
      <c r="B755" s="572"/>
      <c r="C755" s="265"/>
      <c r="D755" s="272"/>
      <c r="E755" s="272"/>
      <c r="F755" s="573" t="s">
        <v>13</v>
      </c>
      <c r="G755" s="578"/>
      <c r="H755" s="270">
        <f t="shared" si="19"/>
        <v>0</v>
      </c>
      <c r="I755" s="270"/>
      <c r="J755" s="270"/>
      <c r="K755" s="612"/>
    </row>
    <row r="756" spans="2:11" ht="25.5" hidden="1" customHeight="1" outlineLevel="1" thickBot="1" x14ac:dyDescent="0.3">
      <c r="B756" s="572">
        <v>2920</v>
      </c>
      <c r="C756" s="277" t="s">
        <v>86</v>
      </c>
      <c r="D756" s="273">
        <v>2</v>
      </c>
      <c r="E756" s="273">
        <v>0</v>
      </c>
      <c r="F756" s="576" t="s">
        <v>88</v>
      </c>
      <c r="G756" s="577" t="s">
        <v>646</v>
      </c>
      <c r="H756" s="270">
        <f t="shared" si="19"/>
        <v>0</v>
      </c>
      <c r="I756" s="270">
        <f>I758+I762</f>
        <v>0</v>
      </c>
      <c r="J756" s="270">
        <f>J758+J762</f>
        <v>0</v>
      </c>
      <c r="K756" s="612"/>
    </row>
    <row r="757" spans="2:11" s="162" customFormat="1" ht="25.5" hidden="1" customHeight="1" outlineLevel="1" thickBot="1" x14ac:dyDescent="0.3">
      <c r="B757" s="572"/>
      <c r="C757" s="277"/>
      <c r="D757" s="273"/>
      <c r="E757" s="273"/>
      <c r="F757" s="573" t="s">
        <v>807</v>
      </c>
      <c r="G757" s="577"/>
      <c r="H757" s="270">
        <f t="shared" si="19"/>
        <v>0</v>
      </c>
      <c r="I757" s="270"/>
      <c r="J757" s="270"/>
      <c r="K757" s="612"/>
    </row>
    <row r="758" spans="2:11" ht="25.5" hidden="1" customHeight="1" outlineLevel="1" thickBot="1" x14ac:dyDescent="0.3">
      <c r="B758" s="572">
        <v>2921</v>
      </c>
      <c r="C758" s="265" t="s">
        <v>86</v>
      </c>
      <c r="D758" s="272">
        <v>2</v>
      </c>
      <c r="E758" s="272">
        <v>1</v>
      </c>
      <c r="F758" s="573" t="s">
        <v>89</v>
      </c>
      <c r="G758" s="587" t="s">
        <v>647</v>
      </c>
      <c r="H758" s="270">
        <f t="shared" si="19"/>
        <v>0</v>
      </c>
      <c r="I758" s="270">
        <f>I760+I761</f>
        <v>0</v>
      </c>
      <c r="J758" s="270">
        <f>J760+J761</f>
        <v>0</v>
      </c>
      <c r="K758" s="612"/>
    </row>
    <row r="759" spans="2:11" ht="25.5" hidden="1" customHeight="1" outlineLevel="1" thickBot="1" x14ac:dyDescent="0.3">
      <c r="B759" s="572"/>
      <c r="C759" s="265"/>
      <c r="D759" s="272"/>
      <c r="E759" s="272"/>
      <c r="F759" s="573" t="s">
        <v>12</v>
      </c>
      <c r="G759" s="578"/>
      <c r="H759" s="270">
        <f t="shared" si="19"/>
        <v>0</v>
      </c>
      <c r="I759" s="270"/>
      <c r="J759" s="270"/>
      <c r="K759" s="612"/>
    </row>
    <row r="760" spans="2:11" ht="25.5" hidden="1" customHeight="1" outlineLevel="1" thickBot="1" x14ac:dyDescent="0.3">
      <c r="B760" s="572"/>
      <c r="C760" s="265"/>
      <c r="D760" s="272"/>
      <c r="E760" s="272"/>
      <c r="F760" s="573" t="s">
        <v>13</v>
      </c>
      <c r="G760" s="578"/>
      <c r="H760" s="270">
        <f t="shared" si="19"/>
        <v>0</v>
      </c>
      <c r="I760" s="270"/>
      <c r="J760" s="270"/>
      <c r="K760" s="612"/>
    </row>
    <row r="761" spans="2:11" ht="25.5" hidden="1" customHeight="1" outlineLevel="1" thickBot="1" x14ac:dyDescent="0.3">
      <c r="B761" s="572"/>
      <c r="C761" s="265"/>
      <c r="D761" s="272"/>
      <c r="E761" s="272"/>
      <c r="F761" s="573" t="s">
        <v>13</v>
      </c>
      <c r="G761" s="578"/>
      <c r="H761" s="270">
        <f t="shared" si="19"/>
        <v>0</v>
      </c>
      <c r="I761" s="270"/>
      <c r="J761" s="270"/>
      <c r="K761" s="612"/>
    </row>
    <row r="762" spans="2:11" ht="25.5" hidden="1" customHeight="1" outlineLevel="1" thickBot="1" x14ac:dyDescent="0.3">
      <c r="B762" s="572">
        <v>2922</v>
      </c>
      <c r="C762" s="265" t="s">
        <v>86</v>
      </c>
      <c r="D762" s="272">
        <v>2</v>
      </c>
      <c r="E762" s="272">
        <v>2</v>
      </c>
      <c r="F762" s="573" t="s">
        <v>90</v>
      </c>
      <c r="G762" s="587" t="s">
        <v>648</v>
      </c>
      <c r="H762" s="270">
        <f t="shared" si="19"/>
        <v>0</v>
      </c>
      <c r="I762" s="270">
        <f>I764+I765</f>
        <v>0</v>
      </c>
      <c r="J762" s="270">
        <f>J764+J765</f>
        <v>0</v>
      </c>
      <c r="K762" s="612"/>
    </row>
    <row r="763" spans="2:11" ht="25.5" hidden="1" customHeight="1" outlineLevel="1" thickBot="1" x14ac:dyDescent="0.3">
      <c r="B763" s="572"/>
      <c r="C763" s="265"/>
      <c r="D763" s="272"/>
      <c r="E763" s="272"/>
      <c r="F763" s="573" t="s">
        <v>12</v>
      </c>
      <c r="G763" s="578"/>
      <c r="H763" s="270">
        <f t="shared" si="19"/>
        <v>0</v>
      </c>
      <c r="I763" s="270"/>
      <c r="J763" s="270"/>
      <c r="K763" s="612"/>
    </row>
    <row r="764" spans="2:11" ht="25.5" hidden="1" customHeight="1" outlineLevel="1" thickBot="1" x14ac:dyDescent="0.3">
      <c r="B764" s="572"/>
      <c r="C764" s="265"/>
      <c r="D764" s="272"/>
      <c r="E764" s="272"/>
      <c r="F764" s="573" t="s">
        <v>13</v>
      </c>
      <c r="G764" s="578"/>
      <c r="H764" s="270">
        <f t="shared" si="19"/>
        <v>0</v>
      </c>
      <c r="I764" s="270"/>
      <c r="J764" s="270"/>
      <c r="K764" s="612"/>
    </row>
    <row r="765" spans="2:11" ht="25.5" hidden="1" customHeight="1" outlineLevel="1" thickBot="1" x14ac:dyDescent="0.3">
      <c r="B765" s="572"/>
      <c r="C765" s="265"/>
      <c r="D765" s="272"/>
      <c r="E765" s="272"/>
      <c r="F765" s="573" t="s">
        <v>13</v>
      </c>
      <c r="G765" s="578"/>
      <c r="H765" s="270">
        <f t="shared" si="19"/>
        <v>0</v>
      </c>
      <c r="I765" s="270"/>
      <c r="J765" s="270"/>
      <c r="K765" s="612"/>
    </row>
    <row r="766" spans="2:11" ht="25.5" hidden="1" customHeight="1" outlineLevel="1" thickBot="1" x14ac:dyDescent="0.3">
      <c r="B766" s="572">
        <v>2930</v>
      </c>
      <c r="C766" s="277" t="s">
        <v>86</v>
      </c>
      <c r="D766" s="273">
        <v>3</v>
      </c>
      <c r="E766" s="273">
        <v>0</v>
      </c>
      <c r="F766" s="576" t="s">
        <v>91</v>
      </c>
      <c r="G766" s="577" t="s">
        <v>649</v>
      </c>
      <c r="H766" s="270">
        <f t="shared" si="19"/>
        <v>0</v>
      </c>
      <c r="I766" s="270">
        <f>I768+I772</f>
        <v>0</v>
      </c>
      <c r="J766" s="270">
        <f>J768+J772</f>
        <v>0</v>
      </c>
      <c r="K766" s="612"/>
    </row>
    <row r="767" spans="2:11" s="162" customFormat="1" ht="25.5" hidden="1" customHeight="1" outlineLevel="1" thickBot="1" x14ac:dyDescent="0.3">
      <c r="B767" s="572"/>
      <c r="C767" s="277"/>
      <c r="D767" s="273"/>
      <c r="E767" s="273"/>
      <c r="F767" s="573" t="s">
        <v>807</v>
      </c>
      <c r="G767" s="577"/>
      <c r="H767" s="270">
        <f t="shared" si="19"/>
        <v>0</v>
      </c>
      <c r="I767" s="270"/>
      <c r="J767" s="270"/>
      <c r="K767" s="612"/>
    </row>
    <row r="768" spans="2:11" ht="25.5" hidden="1" customHeight="1" outlineLevel="1" thickBot="1" x14ac:dyDescent="0.3">
      <c r="B768" s="572">
        <v>2931</v>
      </c>
      <c r="C768" s="265" t="s">
        <v>86</v>
      </c>
      <c r="D768" s="272">
        <v>3</v>
      </c>
      <c r="E768" s="272">
        <v>1</v>
      </c>
      <c r="F768" s="573" t="s">
        <v>92</v>
      </c>
      <c r="G768" s="587" t="s">
        <v>650</v>
      </c>
      <c r="H768" s="270">
        <f t="shared" si="19"/>
        <v>0</v>
      </c>
      <c r="I768" s="270">
        <f>I770+I771</f>
        <v>0</v>
      </c>
      <c r="J768" s="270">
        <f>J770+J771</f>
        <v>0</v>
      </c>
      <c r="K768" s="612"/>
    </row>
    <row r="769" spans="2:11" ht="25.5" hidden="1" customHeight="1" outlineLevel="1" thickBot="1" x14ac:dyDescent="0.3">
      <c r="B769" s="572"/>
      <c r="C769" s="265"/>
      <c r="D769" s="272"/>
      <c r="E769" s="272"/>
      <c r="F769" s="573" t="s">
        <v>12</v>
      </c>
      <c r="G769" s="578"/>
      <c r="H769" s="270">
        <f t="shared" si="19"/>
        <v>0</v>
      </c>
      <c r="I769" s="270"/>
      <c r="J769" s="270"/>
      <c r="K769" s="612"/>
    </row>
    <row r="770" spans="2:11" ht="25.5" hidden="1" customHeight="1" outlineLevel="1" thickBot="1" x14ac:dyDescent="0.3">
      <c r="B770" s="572"/>
      <c r="C770" s="265"/>
      <c r="D770" s="272"/>
      <c r="E770" s="272"/>
      <c r="F770" s="573" t="s">
        <v>13</v>
      </c>
      <c r="G770" s="578"/>
      <c r="H770" s="270">
        <f t="shared" si="19"/>
        <v>0</v>
      </c>
      <c r="I770" s="270"/>
      <c r="J770" s="270"/>
      <c r="K770" s="612"/>
    </row>
    <row r="771" spans="2:11" ht="25.5" hidden="1" customHeight="1" outlineLevel="1" thickBot="1" x14ac:dyDescent="0.3">
      <c r="B771" s="572"/>
      <c r="C771" s="265"/>
      <c r="D771" s="272"/>
      <c r="E771" s="272"/>
      <c r="F771" s="573" t="s">
        <v>13</v>
      </c>
      <c r="G771" s="578"/>
      <c r="H771" s="270">
        <f t="shared" si="19"/>
        <v>0</v>
      </c>
      <c r="I771" s="270"/>
      <c r="J771" s="270"/>
      <c r="K771" s="612"/>
    </row>
    <row r="772" spans="2:11" ht="25.5" hidden="1" customHeight="1" outlineLevel="1" thickBot="1" x14ac:dyDescent="0.3">
      <c r="B772" s="572">
        <v>2932</v>
      </c>
      <c r="C772" s="265" t="s">
        <v>86</v>
      </c>
      <c r="D772" s="272">
        <v>3</v>
      </c>
      <c r="E772" s="272">
        <v>2</v>
      </c>
      <c r="F772" s="573" t="s">
        <v>93</v>
      </c>
      <c r="G772" s="587"/>
      <c r="H772" s="270">
        <f t="shared" si="19"/>
        <v>0</v>
      </c>
      <c r="I772" s="270">
        <f>I774+I775</f>
        <v>0</v>
      </c>
      <c r="J772" s="270">
        <f>J774+J775</f>
        <v>0</v>
      </c>
      <c r="K772" s="612"/>
    </row>
    <row r="773" spans="2:11" ht="25.5" hidden="1" customHeight="1" outlineLevel="1" thickBot="1" x14ac:dyDescent="0.3">
      <c r="B773" s="572"/>
      <c r="C773" s="265"/>
      <c r="D773" s="272"/>
      <c r="E773" s="272"/>
      <c r="F773" s="573" t="s">
        <v>12</v>
      </c>
      <c r="G773" s="578"/>
      <c r="H773" s="270">
        <f t="shared" si="19"/>
        <v>0</v>
      </c>
      <c r="I773" s="270"/>
      <c r="J773" s="270"/>
      <c r="K773" s="612"/>
    </row>
    <row r="774" spans="2:11" ht="25.5" hidden="1" customHeight="1" outlineLevel="1" thickBot="1" x14ac:dyDescent="0.3">
      <c r="B774" s="572"/>
      <c r="C774" s="265"/>
      <c r="D774" s="272"/>
      <c r="E774" s="272"/>
      <c r="F774" s="573" t="s">
        <v>13</v>
      </c>
      <c r="G774" s="578"/>
      <c r="H774" s="270">
        <f t="shared" si="19"/>
        <v>0</v>
      </c>
      <c r="I774" s="270"/>
      <c r="J774" s="270"/>
      <c r="K774" s="612"/>
    </row>
    <row r="775" spans="2:11" ht="25.5" hidden="1" customHeight="1" outlineLevel="1" thickBot="1" x14ac:dyDescent="0.3">
      <c r="B775" s="572"/>
      <c r="C775" s="265"/>
      <c r="D775" s="272"/>
      <c r="E775" s="272"/>
      <c r="F775" s="573" t="s">
        <v>13</v>
      </c>
      <c r="G775" s="578"/>
      <c r="H775" s="270">
        <f t="shared" si="19"/>
        <v>0</v>
      </c>
      <c r="I775" s="270"/>
      <c r="J775" s="270"/>
      <c r="K775" s="612"/>
    </row>
    <row r="776" spans="2:11" ht="25.5" hidden="1" customHeight="1" outlineLevel="1" thickBot="1" x14ac:dyDescent="0.3">
      <c r="B776" s="572">
        <v>2940</v>
      </c>
      <c r="C776" s="277" t="s">
        <v>86</v>
      </c>
      <c r="D776" s="273">
        <v>4</v>
      </c>
      <c r="E776" s="273">
        <v>0</v>
      </c>
      <c r="F776" s="576" t="s">
        <v>651</v>
      </c>
      <c r="G776" s="577" t="s">
        <v>652</v>
      </c>
      <c r="H776" s="270">
        <f t="shared" si="19"/>
        <v>0</v>
      </c>
      <c r="I776" s="270">
        <f>I778+I782</f>
        <v>0</v>
      </c>
      <c r="J776" s="270">
        <f>J778+J782</f>
        <v>0</v>
      </c>
      <c r="K776" s="612"/>
    </row>
    <row r="777" spans="2:11" s="162" customFormat="1" ht="25.5" hidden="1" customHeight="1" outlineLevel="1" thickBot="1" x14ac:dyDescent="0.3">
      <c r="B777" s="572"/>
      <c r="C777" s="277"/>
      <c r="D777" s="273"/>
      <c r="E777" s="273"/>
      <c r="F777" s="573" t="s">
        <v>807</v>
      </c>
      <c r="G777" s="577"/>
      <c r="H777" s="270">
        <f t="shared" si="19"/>
        <v>0</v>
      </c>
      <c r="I777" s="270"/>
      <c r="J777" s="270"/>
      <c r="K777" s="612"/>
    </row>
    <row r="778" spans="2:11" ht="25.5" hidden="1" customHeight="1" outlineLevel="1" thickBot="1" x14ac:dyDescent="0.3">
      <c r="B778" s="572">
        <v>2941</v>
      </c>
      <c r="C778" s="265" t="s">
        <v>86</v>
      </c>
      <c r="D778" s="272">
        <v>4</v>
      </c>
      <c r="E778" s="272">
        <v>1</v>
      </c>
      <c r="F778" s="573" t="s">
        <v>94</v>
      </c>
      <c r="G778" s="587" t="s">
        <v>653</v>
      </c>
      <c r="H778" s="270">
        <f t="shared" si="19"/>
        <v>0</v>
      </c>
      <c r="I778" s="270">
        <f>I780+I781</f>
        <v>0</v>
      </c>
      <c r="J778" s="270">
        <f>J780+J781</f>
        <v>0</v>
      </c>
      <c r="K778" s="612"/>
    </row>
    <row r="779" spans="2:11" ht="25.5" hidden="1" customHeight="1" outlineLevel="1" thickBot="1" x14ac:dyDescent="0.3">
      <c r="B779" s="572"/>
      <c r="C779" s="265"/>
      <c r="D779" s="272"/>
      <c r="E779" s="272"/>
      <c r="F779" s="573" t="s">
        <v>12</v>
      </c>
      <c r="G779" s="578"/>
      <c r="H779" s="270">
        <f t="shared" si="19"/>
        <v>0</v>
      </c>
      <c r="I779" s="270"/>
      <c r="J779" s="270"/>
      <c r="K779" s="612"/>
    </row>
    <row r="780" spans="2:11" ht="25.5" hidden="1" customHeight="1" outlineLevel="1" thickBot="1" x14ac:dyDescent="0.3">
      <c r="B780" s="572"/>
      <c r="C780" s="265"/>
      <c r="D780" s="272"/>
      <c r="E780" s="272"/>
      <c r="F780" s="573" t="s">
        <v>13</v>
      </c>
      <c r="G780" s="578"/>
      <c r="H780" s="270">
        <f t="shared" si="19"/>
        <v>0</v>
      </c>
      <c r="I780" s="270"/>
      <c r="J780" s="270"/>
      <c r="K780" s="612"/>
    </row>
    <row r="781" spans="2:11" ht="25.5" hidden="1" customHeight="1" outlineLevel="1" thickBot="1" x14ac:dyDescent="0.3">
      <c r="B781" s="572"/>
      <c r="C781" s="265"/>
      <c r="D781" s="272"/>
      <c r="E781" s="272"/>
      <c r="F781" s="573" t="s">
        <v>13</v>
      </c>
      <c r="G781" s="578"/>
      <c r="H781" s="270">
        <f t="shared" si="19"/>
        <v>0</v>
      </c>
      <c r="I781" s="270"/>
      <c r="J781" s="270"/>
      <c r="K781" s="612"/>
    </row>
    <row r="782" spans="2:11" ht="25.5" hidden="1" customHeight="1" outlineLevel="1" thickBot="1" x14ac:dyDescent="0.3">
      <c r="B782" s="572">
        <v>2942</v>
      </c>
      <c r="C782" s="265" t="s">
        <v>86</v>
      </c>
      <c r="D782" s="272">
        <v>4</v>
      </c>
      <c r="E782" s="272">
        <v>2</v>
      </c>
      <c r="F782" s="573" t="s">
        <v>95</v>
      </c>
      <c r="G782" s="587" t="s">
        <v>654</v>
      </c>
      <c r="H782" s="270">
        <f t="shared" si="19"/>
        <v>0</v>
      </c>
      <c r="I782" s="270">
        <f>I784+I785</f>
        <v>0</v>
      </c>
      <c r="J782" s="270">
        <f>J784+J785</f>
        <v>0</v>
      </c>
      <c r="K782" s="612"/>
    </row>
    <row r="783" spans="2:11" ht="25.5" hidden="1" customHeight="1" outlineLevel="1" thickBot="1" x14ac:dyDescent="0.3">
      <c r="B783" s="572"/>
      <c r="C783" s="265"/>
      <c r="D783" s="272"/>
      <c r="E783" s="272"/>
      <c r="F783" s="573" t="s">
        <v>12</v>
      </c>
      <c r="G783" s="578"/>
      <c r="H783" s="270">
        <f t="shared" si="19"/>
        <v>0</v>
      </c>
      <c r="I783" s="270"/>
      <c r="J783" s="270"/>
      <c r="K783" s="612"/>
    </row>
    <row r="784" spans="2:11" ht="25.5" hidden="1" customHeight="1" outlineLevel="1" thickBot="1" x14ac:dyDescent="0.3">
      <c r="B784" s="572"/>
      <c r="C784" s="265"/>
      <c r="D784" s="272"/>
      <c r="E784" s="272"/>
      <c r="F784" s="573" t="s">
        <v>13</v>
      </c>
      <c r="G784" s="578"/>
      <c r="H784" s="270">
        <f t="shared" si="19"/>
        <v>0</v>
      </c>
      <c r="I784" s="270"/>
      <c r="J784" s="270"/>
      <c r="K784" s="612"/>
    </row>
    <row r="785" spans="2:11" ht="25.5" hidden="1" customHeight="1" outlineLevel="1" thickBot="1" x14ac:dyDescent="0.3">
      <c r="B785" s="572"/>
      <c r="C785" s="265"/>
      <c r="D785" s="272"/>
      <c r="E785" s="272"/>
      <c r="F785" s="573"/>
      <c r="G785" s="578"/>
      <c r="H785" s="270">
        <f t="shared" si="19"/>
        <v>0</v>
      </c>
      <c r="I785" s="270"/>
      <c r="J785" s="270"/>
      <c r="K785" s="612"/>
    </row>
    <row r="786" spans="2:11" ht="25.5" hidden="1" customHeight="1" outlineLevel="1" thickBot="1" x14ac:dyDescent="0.3">
      <c r="B786" s="572"/>
      <c r="C786" s="265"/>
      <c r="D786" s="272"/>
      <c r="E786" s="272"/>
      <c r="F786" s="573">
        <v>4511</v>
      </c>
      <c r="G786" s="578"/>
      <c r="H786" s="270">
        <f t="shared" si="19"/>
        <v>0</v>
      </c>
      <c r="I786" s="270"/>
      <c r="J786" s="270"/>
      <c r="K786" s="612"/>
    </row>
    <row r="787" spans="2:11" ht="25.5" hidden="1" customHeight="1" outlineLevel="1" thickBot="1" x14ac:dyDescent="0.3">
      <c r="B787" s="572"/>
      <c r="C787" s="265"/>
      <c r="D787" s="272"/>
      <c r="E787" s="272"/>
      <c r="F787" s="573"/>
      <c r="G787" s="578"/>
      <c r="H787" s="270"/>
      <c r="I787" s="270"/>
      <c r="J787" s="270"/>
      <c r="K787" s="612"/>
    </row>
    <row r="788" spans="2:11" ht="25.5" customHeight="1" collapsed="1" x14ac:dyDescent="0.25">
      <c r="B788" s="572">
        <v>2950</v>
      </c>
      <c r="C788" s="277" t="s">
        <v>86</v>
      </c>
      <c r="D788" s="273">
        <v>8</v>
      </c>
      <c r="E788" s="273">
        <v>0</v>
      </c>
      <c r="F788" s="576" t="s">
        <v>655</v>
      </c>
      <c r="G788" s="577" t="s">
        <v>656</v>
      </c>
      <c r="H788" s="270">
        <f>I788+J788</f>
        <v>70000</v>
      </c>
      <c r="I788" s="270">
        <f>I790+I802</f>
        <v>70000</v>
      </c>
      <c r="J788" s="270">
        <f>J790+J802</f>
        <v>0</v>
      </c>
      <c r="K788" s="612"/>
    </row>
    <row r="789" spans="2:11" s="162" customFormat="1" ht="25.5" customHeight="1" x14ac:dyDescent="0.25">
      <c r="B789" s="572"/>
      <c r="C789" s="277"/>
      <c r="D789" s="273"/>
      <c r="E789" s="273"/>
      <c r="F789" s="573" t="s">
        <v>807</v>
      </c>
      <c r="G789" s="577"/>
      <c r="H789" s="270"/>
      <c r="I789" s="270"/>
      <c r="J789" s="270"/>
      <c r="K789" s="612"/>
    </row>
    <row r="790" spans="2:11" ht="25.5" customHeight="1" x14ac:dyDescent="0.25">
      <c r="B790" s="572">
        <v>2951</v>
      </c>
      <c r="C790" s="265" t="s">
        <v>86</v>
      </c>
      <c r="D790" s="272">
        <v>8</v>
      </c>
      <c r="E790" s="272">
        <v>1</v>
      </c>
      <c r="F790" s="573" t="s">
        <v>96</v>
      </c>
      <c r="G790" s="577"/>
      <c r="H790" s="270">
        <f>I790+J790</f>
        <v>70000</v>
      </c>
      <c r="I790" s="270">
        <f>SUM(I792:I829)</f>
        <v>70000</v>
      </c>
      <c r="J790" s="270">
        <f>SUM(J792:J829)</f>
        <v>0</v>
      </c>
      <c r="K790" s="612"/>
    </row>
    <row r="791" spans="2:11" ht="24" hidden="1" customHeight="1" thickBot="1" x14ac:dyDescent="0.3">
      <c r="B791" s="572"/>
      <c r="C791" s="265"/>
      <c r="D791" s="272"/>
      <c r="E791" s="272"/>
      <c r="F791" s="573" t="s">
        <v>12</v>
      </c>
      <c r="G791" s="578"/>
      <c r="H791" s="270"/>
      <c r="I791" s="270"/>
      <c r="J791" s="270"/>
      <c r="K791" s="612"/>
    </row>
    <row r="792" spans="2:11" hidden="1" x14ac:dyDescent="0.25">
      <c r="B792" s="572"/>
      <c r="C792" s="265"/>
      <c r="D792" s="272"/>
      <c r="E792" s="272"/>
      <c r="F792" s="573">
        <v>4111</v>
      </c>
      <c r="G792" s="578"/>
      <c r="H792" s="270">
        <f t="shared" ref="H792:H799" si="20">I792+J792</f>
        <v>0</v>
      </c>
      <c r="I792" s="270"/>
      <c r="J792" s="270"/>
      <c r="K792" s="612"/>
    </row>
    <row r="793" spans="2:11" hidden="1" x14ac:dyDescent="0.25">
      <c r="B793" s="572"/>
      <c r="C793" s="265"/>
      <c r="D793" s="272"/>
      <c r="E793" s="272"/>
      <c r="F793" s="573">
        <v>4131</v>
      </c>
      <c r="G793" s="578"/>
      <c r="H793" s="270">
        <f t="shared" si="20"/>
        <v>0</v>
      </c>
      <c r="I793" s="270"/>
      <c r="J793" s="270"/>
      <c r="K793" s="612"/>
    </row>
    <row r="794" spans="2:11" hidden="1" x14ac:dyDescent="0.25">
      <c r="B794" s="572"/>
      <c r="C794" s="265"/>
      <c r="D794" s="272"/>
      <c r="E794" s="272"/>
      <c r="F794" s="573">
        <v>4261</v>
      </c>
      <c r="G794" s="578"/>
      <c r="H794" s="270">
        <f t="shared" si="20"/>
        <v>0</v>
      </c>
      <c r="I794" s="270"/>
      <c r="J794" s="270"/>
      <c r="K794" s="612"/>
    </row>
    <row r="795" spans="2:11" hidden="1" x14ac:dyDescent="0.25">
      <c r="B795" s="572"/>
      <c r="C795" s="265"/>
      <c r="D795" s="272"/>
      <c r="E795" s="272"/>
      <c r="F795" s="573">
        <v>4269</v>
      </c>
      <c r="G795" s="578"/>
      <c r="H795" s="270">
        <f t="shared" si="20"/>
        <v>0</v>
      </c>
      <c r="I795" s="270"/>
      <c r="J795" s="270"/>
      <c r="K795" s="612"/>
    </row>
    <row r="796" spans="2:11" hidden="1" x14ac:dyDescent="0.25">
      <c r="B796" s="572"/>
      <c r="C796" s="265"/>
      <c r="D796" s="272"/>
      <c r="E796" s="272"/>
      <c r="F796" s="573">
        <v>4214</v>
      </c>
      <c r="G796" s="578"/>
      <c r="H796" s="270">
        <f t="shared" si="20"/>
        <v>0</v>
      </c>
      <c r="I796" s="270"/>
      <c r="J796" s="270"/>
      <c r="K796" s="612"/>
    </row>
    <row r="797" spans="2:11" hidden="1" x14ac:dyDescent="0.25">
      <c r="B797" s="572"/>
      <c r="C797" s="265"/>
      <c r="D797" s="272"/>
      <c r="E797" s="272"/>
      <c r="F797" s="573">
        <v>4212</v>
      </c>
      <c r="G797" s="578"/>
      <c r="H797" s="270">
        <f t="shared" si="20"/>
        <v>0</v>
      </c>
      <c r="I797" s="270"/>
      <c r="J797" s="270"/>
      <c r="K797" s="612"/>
    </row>
    <row r="798" spans="2:11" hidden="1" x14ac:dyDescent="0.25">
      <c r="B798" s="572"/>
      <c r="C798" s="265"/>
      <c r="D798" s="272"/>
      <c r="E798" s="272"/>
      <c r="F798" s="573">
        <v>4231</v>
      </c>
      <c r="G798" s="578"/>
      <c r="H798" s="270">
        <f t="shared" si="20"/>
        <v>0</v>
      </c>
      <c r="I798" s="270"/>
      <c r="J798" s="270"/>
      <c r="K798" s="612"/>
    </row>
    <row r="799" spans="2:11" x14ac:dyDescent="0.25">
      <c r="B799" s="572"/>
      <c r="C799" s="265"/>
      <c r="D799" s="272"/>
      <c r="E799" s="272"/>
      <c r="F799" s="573">
        <v>4511</v>
      </c>
      <c r="G799" s="578"/>
      <c r="H799" s="270">
        <f t="shared" si="20"/>
        <v>70000</v>
      </c>
      <c r="I799" s="270">
        <v>70000</v>
      </c>
      <c r="J799" s="270"/>
      <c r="K799" s="612"/>
    </row>
    <row r="800" spans="2:11" hidden="1" outlineLevel="2" x14ac:dyDescent="0.25">
      <c r="B800" s="572"/>
      <c r="C800" s="265"/>
      <c r="D800" s="272"/>
      <c r="E800" s="272"/>
      <c r="F800" s="573" t="s">
        <v>13</v>
      </c>
      <c r="G800" s="578"/>
      <c r="H800" s="270">
        <f>I800+J800</f>
        <v>0</v>
      </c>
      <c r="I800" s="270"/>
      <c r="J800" s="270"/>
      <c r="K800" s="612"/>
    </row>
    <row r="801" spans="2:11" hidden="1" outlineLevel="2" x14ac:dyDescent="0.25">
      <c r="B801" s="572"/>
      <c r="C801" s="265"/>
      <c r="D801" s="272"/>
      <c r="E801" s="272"/>
      <c r="F801" s="573" t="s">
        <v>13</v>
      </c>
      <c r="G801" s="578"/>
      <c r="H801" s="270">
        <f>I801+J801</f>
        <v>0</v>
      </c>
      <c r="I801" s="270"/>
      <c r="J801" s="270"/>
      <c r="K801" s="612"/>
    </row>
    <row r="802" spans="2:11" hidden="1" outlineLevel="2" x14ac:dyDescent="0.25">
      <c r="B802" s="572">
        <v>2952</v>
      </c>
      <c r="C802" s="265" t="s">
        <v>86</v>
      </c>
      <c r="D802" s="272">
        <v>5</v>
      </c>
      <c r="E802" s="272">
        <v>2</v>
      </c>
      <c r="F802" s="573" t="s">
        <v>97</v>
      </c>
      <c r="G802" s="587" t="s">
        <v>657</v>
      </c>
      <c r="H802" s="270">
        <f>I802+J802</f>
        <v>0</v>
      </c>
      <c r="I802" s="270"/>
      <c r="J802" s="270">
        <f>J804+J805</f>
        <v>0</v>
      </c>
      <c r="K802" s="612"/>
    </row>
    <row r="803" spans="2:11" ht="36" hidden="1" outlineLevel="2" x14ac:dyDescent="0.25">
      <c r="B803" s="572"/>
      <c r="C803" s="265"/>
      <c r="D803" s="272"/>
      <c r="E803" s="272"/>
      <c r="F803" s="573" t="s">
        <v>12</v>
      </c>
      <c r="G803" s="578"/>
      <c r="H803" s="270"/>
      <c r="I803" s="270"/>
      <c r="J803" s="270"/>
      <c r="K803" s="612"/>
    </row>
    <row r="804" spans="2:11" hidden="1" outlineLevel="2" x14ac:dyDescent="0.25">
      <c r="B804" s="572"/>
      <c r="C804" s="265"/>
      <c r="D804" s="272"/>
      <c r="E804" s="272"/>
      <c r="F804" s="573" t="s">
        <v>13</v>
      </c>
      <c r="G804" s="578"/>
      <c r="H804" s="270">
        <f>I804+J804</f>
        <v>0</v>
      </c>
      <c r="I804" s="270"/>
      <c r="J804" s="270"/>
      <c r="K804" s="612"/>
    </row>
    <row r="805" spans="2:11" hidden="1" outlineLevel="2" x14ac:dyDescent="0.25">
      <c r="B805" s="572"/>
      <c r="C805" s="265"/>
      <c r="D805" s="272"/>
      <c r="E805" s="272"/>
      <c r="F805" s="573" t="s">
        <v>13</v>
      </c>
      <c r="G805" s="578"/>
      <c r="H805" s="270">
        <f>I805+J805</f>
        <v>0</v>
      </c>
      <c r="I805" s="270"/>
      <c r="J805" s="270"/>
      <c r="K805" s="612"/>
    </row>
    <row r="806" spans="2:11" ht="24" hidden="1" outlineLevel="2" x14ac:dyDescent="0.25">
      <c r="B806" s="572">
        <v>2960</v>
      </c>
      <c r="C806" s="277" t="s">
        <v>86</v>
      </c>
      <c r="D806" s="273">
        <v>6</v>
      </c>
      <c r="E806" s="273">
        <v>0</v>
      </c>
      <c r="F806" s="576" t="s">
        <v>658</v>
      </c>
      <c r="G806" s="577" t="s">
        <v>659</v>
      </c>
      <c r="H806" s="270">
        <f>I806+J806</f>
        <v>0</v>
      </c>
      <c r="I806" s="270"/>
      <c r="J806" s="270">
        <f>J808</f>
        <v>0</v>
      </c>
      <c r="K806" s="612"/>
    </row>
    <row r="807" spans="2:11" s="162" customFormat="1" ht="10.5" hidden="1" customHeight="1" outlineLevel="2" thickBot="1" x14ac:dyDescent="0.3">
      <c r="B807" s="572"/>
      <c r="C807" s="277"/>
      <c r="D807" s="273"/>
      <c r="E807" s="273"/>
      <c r="F807" s="573" t="s">
        <v>807</v>
      </c>
      <c r="G807" s="577"/>
      <c r="H807" s="270"/>
      <c r="I807" s="270"/>
      <c r="J807" s="270"/>
      <c r="K807" s="612"/>
    </row>
    <row r="808" spans="2:11" ht="24" hidden="1" outlineLevel="2" x14ac:dyDescent="0.25">
      <c r="B808" s="572">
        <v>2961</v>
      </c>
      <c r="C808" s="265" t="s">
        <v>86</v>
      </c>
      <c r="D808" s="272">
        <v>6</v>
      </c>
      <c r="E808" s="272">
        <v>1</v>
      </c>
      <c r="F808" s="573" t="s">
        <v>658</v>
      </c>
      <c r="G808" s="587" t="s">
        <v>660</v>
      </c>
      <c r="H808" s="270">
        <f>I808+J808</f>
        <v>0</v>
      </c>
      <c r="I808" s="270"/>
      <c r="J808" s="270">
        <f>J810+J811</f>
        <v>0</v>
      </c>
      <c r="K808" s="612"/>
    </row>
    <row r="809" spans="2:11" ht="36" hidden="1" outlineLevel="2" x14ac:dyDescent="0.25">
      <c r="B809" s="572"/>
      <c r="C809" s="265"/>
      <c r="D809" s="272"/>
      <c r="E809" s="272"/>
      <c r="F809" s="573" t="s">
        <v>12</v>
      </c>
      <c r="G809" s="578"/>
      <c r="H809" s="270"/>
      <c r="I809" s="270"/>
      <c r="J809" s="270"/>
      <c r="K809" s="612"/>
    </row>
    <row r="810" spans="2:11" hidden="1" outlineLevel="2" x14ac:dyDescent="0.25">
      <c r="B810" s="572"/>
      <c r="C810" s="265"/>
      <c r="D810" s="272"/>
      <c r="E810" s="272"/>
      <c r="F810" s="573" t="s">
        <v>13</v>
      </c>
      <c r="G810" s="578"/>
      <c r="H810" s="270">
        <f>I810+J810</f>
        <v>0</v>
      </c>
      <c r="I810" s="270"/>
      <c r="J810" s="270"/>
      <c r="K810" s="612"/>
    </row>
    <row r="811" spans="2:11" hidden="1" outlineLevel="2" x14ac:dyDescent="0.25">
      <c r="B811" s="572"/>
      <c r="C811" s="265"/>
      <c r="D811" s="272"/>
      <c r="E811" s="272"/>
      <c r="F811" s="573" t="s">
        <v>13</v>
      </c>
      <c r="G811" s="578"/>
      <c r="H811" s="270">
        <f>I811+J811</f>
        <v>0</v>
      </c>
      <c r="I811" s="270"/>
      <c r="J811" s="270"/>
      <c r="K811" s="612"/>
    </row>
    <row r="812" spans="2:11" ht="24" hidden="1" outlineLevel="2" x14ac:dyDescent="0.25">
      <c r="B812" s="572">
        <v>2970</v>
      </c>
      <c r="C812" s="277" t="s">
        <v>86</v>
      </c>
      <c r="D812" s="273">
        <v>7</v>
      </c>
      <c r="E812" s="273">
        <v>0</v>
      </c>
      <c r="F812" s="576" t="s">
        <v>661</v>
      </c>
      <c r="G812" s="577" t="s">
        <v>662</v>
      </c>
      <c r="H812" s="270">
        <f>I812+J812</f>
        <v>0</v>
      </c>
      <c r="I812" s="270"/>
      <c r="J812" s="270">
        <f>J814</f>
        <v>0</v>
      </c>
      <c r="K812" s="612"/>
    </row>
    <row r="813" spans="2:11" s="162" customFormat="1" ht="10.5" hidden="1" customHeight="1" outlineLevel="2" thickBot="1" x14ac:dyDescent="0.3">
      <c r="B813" s="572"/>
      <c r="C813" s="277"/>
      <c r="D813" s="273"/>
      <c r="E813" s="273"/>
      <c r="F813" s="573" t="s">
        <v>807</v>
      </c>
      <c r="G813" s="577"/>
      <c r="H813" s="270"/>
      <c r="I813" s="270"/>
      <c r="J813" s="270"/>
      <c r="K813" s="612"/>
    </row>
    <row r="814" spans="2:11" ht="24" hidden="1" outlineLevel="2" x14ac:dyDescent="0.25">
      <c r="B814" s="572">
        <v>2971</v>
      </c>
      <c r="C814" s="265" t="s">
        <v>86</v>
      </c>
      <c r="D814" s="272">
        <v>7</v>
      </c>
      <c r="E814" s="272">
        <v>1</v>
      </c>
      <c r="F814" s="573" t="s">
        <v>661</v>
      </c>
      <c r="G814" s="587" t="s">
        <v>662</v>
      </c>
      <c r="H814" s="270">
        <f>I814+J814</f>
        <v>0</v>
      </c>
      <c r="I814" s="270"/>
      <c r="J814" s="270">
        <f>J816+J817</f>
        <v>0</v>
      </c>
      <c r="K814" s="612"/>
    </row>
    <row r="815" spans="2:11" ht="36" hidden="1" outlineLevel="2" x14ac:dyDescent="0.25">
      <c r="B815" s="572"/>
      <c r="C815" s="265"/>
      <c r="D815" s="272"/>
      <c r="E815" s="272"/>
      <c r="F815" s="573" t="s">
        <v>12</v>
      </c>
      <c r="G815" s="578"/>
      <c r="H815" s="270"/>
      <c r="I815" s="270"/>
      <c r="J815" s="270"/>
      <c r="K815" s="612"/>
    </row>
    <row r="816" spans="2:11" hidden="1" outlineLevel="2" x14ac:dyDescent="0.25">
      <c r="B816" s="572"/>
      <c r="C816" s="265"/>
      <c r="D816" s="272"/>
      <c r="E816" s="272"/>
      <c r="F816" s="573" t="s">
        <v>13</v>
      </c>
      <c r="G816" s="578"/>
      <c r="H816" s="270">
        <f>I816+J816</f>
        <v>0</v>
      </c>
      <c r="I816" s="270"/>
      <c r="J816" s="270"/>
      <c r="K816" s="612"/>
    </row>
    <row r="817" spans="2:11" hidden="1" outlineLevel="2" x14ac:dyDescent="0.25">
      <c r="B817" s="572"/>
      <c r="C817" s="265"/>
      <c r="D817" s="272"/>
      <c r="E817" s="272"/>
      <c r="F817" s="573" t="s">
        <v>13</v>
      </c>
      <c r="G817" s="578"/>
      <c r="H817" s="270">
        <f>I817+J817</f>
        <v>0</v>
      </c>
      <c r="I817" s="270"/>
      <c r="J817" s="270"/>
      <c r="K817" s="612"/>
    </row>
    <row r="818" spans="2:11" hidden="1" outlineLevel="1" x14ac:dyDescent="0.25">
      <c r="B818" s="572">
        <v>2980</v>
      </c>
      <c r="C818" s="277" t="s">
        <v>86</v>
      </c>
      <c r="D818" s="273">
        <v>8</v>
      </c>
      <c r="E818" s="273">
        <v>0</v>
      </c>
      <c r="F818" s="576" t="s">
        <v>663</v>
      </c>
      <c r="G818" s="577" t="s">
        <v>664</v>
      </c>
      <c r="H818" s="270">
        <f>I818+J818</f>
        <v>0</v>
      </c>
      <c r="I818" s="270"/>
      <c r="J818" s="270">
        <f>J820</f>
        <v>0</v>
      </c>
      <c r="K818" s="612"/>
    </row>
    <row r="819" spans="2:11" s="162" customFormat="1" ht="10.5" hidden="1" customHeight="1" outlineLevel="1" thickBot="1" x14ac:dyDescent="0.3">
      <c r="B819" s="572"/>
      <c r="C819" s="277"/>
      <c r="D819" s="273"/>
      <c r="E819" s="273"/>
      <c r="F819" s="573" t="s">
        <v>807</v>
      </c>
      <c r="G819" s="577"/>
      <c r="H819" s="270"/>
      <c r="I819" s="270"/>
      <c r="J819" s="270"/>
      <c r="K819" s="612"/>
    </row>
    <row r="820" spans="2:11" hidden="1" outlineLevel="1" x14ac:dyDescent="0.25">
      <c r="B820" s="572">
        <v>2981</v>
      </c>
      <c r="C820" s="265" t="s">
        <v>86</v>
      </c>
      <c r="D820" s="272">
        <v>8</v>
      </c>
      <c r="E820" s="272">
        <v>1</v>
      </c>
      <c r="F820" s="573" t="s">
        <v>663</v>
      </c>
      <c r="G820" s="587" t="s">
        <v>665</v>
      </c>
      <c r="H820" s="270">
        <f>I820+J820</f>
        <v>0</v>
      </c>
      <c r="I820" s="270"/>
      <c r="J820" s="270">
        <f>SUM(J822:J824)</f>
        <v>0</v>
      </c>
      <c r="K820" s="612"/>
    </row>
    <row r="821" spans="2:11" ht="36" hidden="1" outlineLevel="1" x14ac:dyDescent="0.25">
      <c r="B821" s="572"/>
      <c r="C821" s="265"/>
      <c r="D821" s="272"/>
      <c r="E821" s="272"/>
      <c r="F821" s="573" t="s">
        <v>12</v>
      </c>
      <c r="G821" s="578"/>
      <c r="H821" s="270"/>
      <c r="I821" s="270"/>
      <c r="J821" s="270"/>
      <c r="K821" s="612"/>
    </row>
    <row r="822" spans="2:11" hidden="1" outlineLevel="1" x14ac:dyDescent="0.25">
      <c r="B822" s="572"/>
      <c r="C822" s="265"/>
      <c r="D822" s="272"/>
      <c r="E822" s="272"/>
      <c r="F822" s="573" t="s">
        <v>13</v>
      </c>
      <c r="G822" s="578"/>
      <c r="H822" s="270">
        <f t="shared" ref="H822:H830" si="21">I822+J822</f>
        <v>0</v>
      </c>
      <c r="I822" s="270"/>
      <c r="J822" s="270"/>
      <c r="K822" s="612"/>
    </row>
    <row r="823" spans="2:11" hidden="1" outlineLevel="1" x14ac:dyDescent="0.25">
      <c r="B823" s="572"/>
      <c r="C823" s="265"/>
      <c r="D823" s="272"/>
      <c r="E823" s="272"/>
      <c r="F823" s="573" t="s">
        <v>13</v>
      </c>
      <c r="G823" s="578"/>
      <c r="H823" s="270">
        <f t="shared" si="21"/>
        <v>0</v>
      </c>
      <c r="I823" s="270"/>
      <c r="J823" s="270"/>
      <c r="K823" s="612"/>
    </row>
    <row r="824" spans="2:11" hidden="1" outlineLevel="1" x14ac:dyDescent="0.25">
      <c r="B824" s="572"/>
      <c r="C824" s="265"/>
      <c r="D824" s="272"/>
      <c r="E824" s="272"/>
      <c r="F824" s="573" t="s">
        <v>13</v>
      </c>
      <c r="G824" s="578"/>
      <c r="H824" s="270">
        <f t="shared" si="21"/>
        <v>0</v>
      </c>
      <c r="I824" s="270"/>
      <c r="J824" s="270"/>
      <c r="K824" s="612"/>
    </row>
    <row r="825" spans="2:11" hidden="1" outlineLevel="1" x14ac:dyDescent="0.25">
      <c r="B825" s="572"/>
      <c r="C825" s="265"/>
      <c r="D825" s="272"/>
      <c r="E825" s="272"/>
      <c r="F825" s="573">
        <v>4241</v>
      </c>
      <c r="G825" s="578"/>
      <c r="H825" s="270">
        <f t="shared" si="21"/>
        <v>0</v>
      </c>
      <c r="I825" s="270"/>
      <c r="J825" s="270"/>
      <c r="K825" s="612"/>
    </row>
    <row r="826" spans="2:11" hidden="1" outlineLevel="1" x14ac:dyDescent="0.25">
      <c r="B826" s="572"/>
      <c r="C826" s="265"/>
      <c r="D826" s="272"/>
      <c r="E826" s="272"/>
      <c r="F826" s="573">
        <v>4252</v>
      </c>
      <c r="G826" s="578"/>
      <c r="H826" s="270">
        <f t="shared" si="21"/>
        <v>0</v>
      </c>
      <c r="I826" s="270"/>
      <c r="J826" s="270"/>
      <c r="K826" s="612"/>
    </row>
    <row r="827" spans="2:11" hidden="1" outlineLevel="1" x14ac:dyDescent="0.25">
      <c r="B827" s="572"/>
      <c r="C827" s="265"/>
      <c r="D827" s="272"/>
      <c r="E827" s="272"/>
      <c r="F827" s="573">
        <v>4267</v>
      </c>
      <c r="G827" s="578"/>
      <c r="H827" s="270">
        <f t="shared" si="21"/>
        <v>0</v>
      </c>
      <c r="I827" s="270"/>
      <c r="J827" s="270"/>
      <c r="K827" s="612"/>
    </row>
    <row r="828" spans="2:11" ht="20.25" hidden="1" customHeight="1" outlineLevel="1" thickBot="1" x14ac:dyDescent="0.3">
      <c r="B828" s="572"/>
      <c r="C828" s="265"/>
      <c r="D828" s="272"/>
      <c r="E828" s="272"/>
      <c r="F828" s="573">
        <v>4112</v>
      </c>
      <c r="G828" s="578"/>
      <c r="H828" s="270">
        <f t="shared" si="21"/>
        <v>0</v>
      </c>
      <c r="I828" s="270"/>
      <c r="J828" s="270"/>
      <c r="K828" s="612"/>
    </row>
    <row r="829" spans="2:11" ht="18" hidden="1" customHeight="1" outlineLevel="1" thickBot="1" x14ac:dyDescent="0.3">
      <c r="B829" s="572"/>
      <c r="C829" s="265"/>
      <c r="D829" s="272"/>
      <c r="E829" s="272"/>
      <c r="F829" s="573">
        <v>5129</v>
      </c>
      <c r="G829" s="578"/>
      <c r="H829" s="270">
        <f t="shared" si="21"/>
        <v>0</v>
      </c>
      <c r="I829" s="270">
        <v>0</v>
      </c>
      <c r="J829" s="270"/>
      <c r="K829" s="612"/>
    </row>
    <row r="830" spans="2:11" s="275" customFormat="1" ht="36" customHeight="1" collapsed="1" x14ac:dyDescent="0.2">
      <c r="B830" s="272">
        <v>3000</v>
      </c>
      <c r="C830" s="277" t="s">
        <v>99</v>
      </c>
      <c r="D830" s="273">
        <v>0</v>
      </c>
      <c r="E830" s="273">
        <v>0</v>
      </c>
      <c r="F830" s="594" t="s">
        <v>875</v>
      </c>
      <c r="G830" s="590" t="s">
        <v>666</v>
      </c>
      <c r="H830" s="270">
        <f t="shared" si="21"/>
        <v>30000</v>
      </c>
      <c r="I830" s="270">
        <f>I832+I842+I848+I854+I860+I866+I872+I878+I882</f>
        <v>30000</v>
      </c>
      <c r="J830" s="579">
        <f>J832+J842+J848+J854+J860+J866+J872+J878+J882</f>
        <v>0</v>
      </c>
      <c r="K830" s="614"/>
    </row>
    <row r="831" spans="2:11" ht="11.25" hidden="1" customHeight="1" outlineLevel="1" thickBot="1" x14ac:dyDescent="0.3">
      <c r="B831" s="572"/>
      <c r="C831" s="277"/>
      <c r="D831" s="273"/>
      <c r="E831" s="273"/>
      <c r="F831" s="573" t="s">
        <v>806</v>
      </c>
      <c r="G831" s="574"/>
      <c r="H831" s="334"/>
      <c r="I831" s="334"/>
      <c r="J831" s="334"/>
      <c r="K831" s="620"/>
    </row>
    <row r="832" spans="2:11" ht="24" hidden="1" outlineLevel="1" x14ac:dyDescent="0.25">
      <c r="B832" s="572">
        <v>3010</v>
      </c>
      <c r="C832" s="277" t="s">
        <v>99</v>
      </c>
      <c r="D832" s="273">
        <v>1</v>
      </c>
      <c r="E832" s="273">
        <v>0</v>
      </c>
      <c r="F832" s="576" t="s">
        <v>98</v>
      </c>
      <c r="G832" s="577" t="s">
        <v>667</v>
      </c>
      <c r="H832" s="334">
        <f>I832+J832</f>
        <v>0</v>
      </c>
      <c r="I832" s="334">
        <f>I834+I838</f>
        <v>0</v>
      </c>
      <c r="J832" s="334">
        <f>J834+J838</f>
        <v>0</v>
      </c>
      <c r="K832" s="620"/>
    </row>
    <row r="833" spans="2:11" s="162" customFormat="1" ht="10.5" hidden="1" customHeight="1" outlineLevel="1" thickBot="1" x14ac:dyDescent="0.3">
      <c r="B833" s="572"/>
      <c r="C833" s="277"/>
      <c r="D833" s="273"/>
      <c r="E833" s="273"/>
      <c r="F833" s="573" t="s">
        <v>807</v>
      </c>
      <c r="G833" s="577"/>
      <c r="H833" s="334"/>
      <c r="I833" s="334"/>
      <c r="J833" s="334"/>
      <c r="K833" s="620"/>
    </row>
    <row r="834" spans="2:11" hidden="1" outlineLevel="1" x14ac:dyDescent="0.25">
      <c r="B834" s="572">
        <v>3011</v>
      </c>
      <c r="C834" s="265" t="s">
        <v>99</v>
      </c>
      <c r="D834" s="272">
        <v>1</v>
      </c>
      <c r="E834" s="272">
        <v>1</v>
      </c>
      <c r="F834" s="573" t="s">
        <v>668</v>
      </c>
      <c r="G834" s="587" t="s">
        <v>669</v>
      </c>
      <c r="H834" s="334">
        <f>I834+J834</f>
        <v>0</v>
      </c>
      <c r="I834" s="334">
        <f>I836+I837</f>
        <v>0</v>
      </c>
      <c r="J834" s="334">
        <f>J836+J837</f>
        <v>0</v>
      </c>
      <c r="K834" s="620"/>
    </row>
    <row r="835" spans="2:11" ht="36" hidden="1" outlineLevel="1" x14ac:dyDescent="0.25">
      <c r="B835" s="572"/>
      <c r="C835" s="265"/>
      <c r="D835" s="272"/>
      <c r="E835" s="272"/>
      <c r="F835" s="573" t="s">
        <v>12</v>
      </c>
      <c r="G835" s="578"/>
      <c r="H835" s="334"/>
      <c r="I835" s="334"/>
      <c r="J835" s="334"/>
      <c r="K835" s="620"/>
    </row>
    <row r="836" spans="2:11" hidden="1" outlineLevel="1" x14ac:dyDescent="0.25">
      <c r="B836" s="572"/>
      <c r="C836" s="265"/>
      <c r="D836" s="272"/>
      <c r="E836" s="272"/>
      <c r="F836" s="573" t="s">
        <v>13</v>
      </c>
      <c r="G836" s="578"/>
      <c r="H836" s="334">
        <f>I836+J836</f>
        <v>0</v>
      </c>
      <c r="I836" s="334"/>
      <c r="J836" s="334"/>
      <c r="K836" s="620"/>
    </row>
    <row r="837" spans="2:11" hidden="1" outlineLevel="1" x14ac:dyDescent="0.25">
      <c r="B837" s="572"/>
      <c r="C837" s="265"/>
      <c r="D837" s="272"/>
      <c r="E837" s="272"/>
      <c r="F837" s="573" t="s">
        <v>13</v>
      </c>
      <c r="G837" s="578"/>
      <c r="H837" s="334">
        <f>I837+J837</f>
        <v>0</v>
      </c>
      <c r="I837" s="334"/>
      <c r="J837" s="334"/>
      <c r="K837" s="620"/>
    </row>
    <row r="838" spans="2:11" hidden="1" outlineLevel="1" x14ac:dyDescent="0.25">
      <c r="B838" s="572">
        <v>3012</v>
      </c>
      <c r="C838" s="265" t="s">
        <v>99</v>
      </c>
      <c r="D838" s="272">
        <v>1</v>
      </c>
      <c r="E838" s="272">
        <v>2</v>
      </c>
      <c r="F838" s="573" t="s">
        <v>670</v>
      </c>
      <c r="G838" s="587" t="s">
        <v>671</v>
      </c>
      <c r="H838" s="334">
        <f>I838+J838</f>
        <v>0</v>
      </c>
      <c r="I838" s="334">
        <f>I840+I841</f>
        <v>0</v>
      </c>
      <c r="J838" s="334">
        <f>J840+J841</f>
        <v>0</v>
      </c>
      <c r="K838" s="620"/>
    </row>
    <row r="839" spans="2:11" ht="36" hidden="1" outlineLevel="1" x14ac:dyDescent="0.25">
      <c r="B839" s="572"/>
      <c r="C839" s="265"/>
      <c r="D839" s="272"/>
      <c r="E839" s="272"/>
      <c r="F839" s="573" t="s">
        <v>12</v>
      </c>
      <c r="G839" s="578"/>
      <c r="H839" s="334"/>
      <c r="I839" s="334"/>
      <c r="J839" s="334"/>
      <c r="K839" s="620"/>
    </row>
    <row r="840" spans="2:11" hidden="1" outlineLevel="1" x14ac:dyDescent="0.25">
      <c r="B840" s="572"/>
      <c r="C840" s="265"/>
      <c r="D840" s="272"/>
      <c r="E840" s="272"/>
      <c r="F840" s="573"/>
      <c r="G840" s="578"/>
      <c r="H840" s="334">
        <f>I840+J840</f>
        <v>0</v>
      </c>
      <c r="I840" s="334"/>
      <c r="J840" s="334"/>
      <c r="K840" s="620"/>
    </row>
    <row r="841" spans="2:11" hidden="1" outlineLevel="1" x14ac:dyDescent="0.25">
      <c r="B841" s="572"/>
      <c r="C841" s="265"/>
      <c r="D841" s="272"/>
      <c r="E841" s="272"/>
      <c r="F841" s="573" t="s">
        <v>13</v>
      </c>
      <c r="G841" s="578"/>
      <c r="H841" s="334">
        <f>I841+J841</f>
        <v>0</v>
      </c>
      <c r="I841" s="334"/>
      <c r="J841" s="334"/>
      <c r="K841" s="620"/>
    </row>
    <row r="842" spans="2:11" hidden="1" outlineLevel="1" x14ac:dyDescent="0.25">
      <c r="B842" s="572">
        <v>3020</v>
      </c>
      <c r="C842" s="277" t="s">
        <v>99</v>
      </c>
      <c r="D842" s="273">
        <v>2</v>
      </c>
      <c r="E842" s="273">
        <v>0</v>
      </c>
      <c r="F842" s="576" t="s">
        <v>672</v>
      </c>
      <c r="G842" s="577" t="s">
        <v>673</v>
      </c>
      <c r="H842" s="334">
        <f>I842+J842</f>
        <v>0</v>
      </c>
      <c r="I842" s="334">
        <f>I844</f>
        <v>0</v>
      </c>
      <c r="J842" s="334">
        <f>J844</f>
        <v>0</v>
      </c>
      <c r="K842" s="620"/>
    </row>
    <row r="843" spans="2:11" s="162" customFormat="1" ht="10.5" hidden="1" customHeight="1" outlineLevel="1" thickBot="1" x14ac:dyDescent="0.3">
      <c r="B843" s="572"/>
      <c r="C843" s="277"/>
      <c r="D843" s="273"/>
      <c r="E843" s="273"/>
      <c r="F843" s="573" t="s">
        <v>807</v>
      </c>
      <c r="G843" s="577"/>
      <c r="H843" s="334"/>
      <c r="I843" s="334"/>
      <c r="J843" s="334"/>
      <c r="K843" s="620"/>
    </row>
    <row r="844" spans="2:11" hidden="1" outlineLevel="1" x14ac:dyDescent="0.25">
      <c r="B844" s="572">
        <v>3021</v>
      </c>
      <c r="C844" s="265" t="s">
        <v>99</v>
      </c>
      <c r="D844" s="272">
        <v>2</v>
      </c>
      <c r="E844" s="272">
        <v>1</v>
      </c>
      <c r="F844" s="573" t="s">
        <v>672</v>
      </c>
      <c r="G844" s="587" t="s">
        <v>674</v>
      </c>
      <c r="H844" s="334">
        <f>I844+J844</f>
        <v>0</v>
      </c>
      <c r="I844" s="334">
        <f>I846+I847</f>
        <v>0</v>
      </c>
      <c r="J844" s="334">
        <f>J846+J847</f>
        <v>0</v>
      </c>
      <c r="K844" s="620"/>
    </row>
    <row r="845" spans="2:11" ht="36" hidden="1" outlineLevel="1" x14ac:dyDescent="0.25">
      <c r="B845" s="572"/>
      <c r="C845" s="265"/>
      <c r="D845" s="272"/>
      <c r="E845" s="272"/>
      <c r="F845" s="573" t="s">
        <v>12</v>
      </c>
      <c r="G845" s="578"/>
      <c r="H845" s="334"/>
      <c r="I845" s="334"/>
      <c r="J845" s="334"/>
      <c r="K845" s="620"/>
    </row>
    <row r="846" spans="2:11" hidden="1" outlineLevel="1" x14ac:dyDescent="0.25">
      <c r="B846" s="572"/>
      <c r="C846" s="265"/>
      <c r="D846" s="272"/>
      <c r="E846" s="272"/>
      <c r="F846" s="573" t="s">
        <v>13</v>
      </c>
      <c r="G846" s="578"/>
      <c r="H846" s="334">
        <f>I846+J846</f>
        <v>0</v>
      </c>
      <c r="I846" s="334"/>
      <c r="J846" s="334"/>
      <c r="K846" s="620"/>
    </row>
    <row r="847" spans="2:11" hidden="1" outlineLevel="1" x14ac:dyDescent="0.25">
      <c r="B847" s="572"/>
      <c r="C847" s="265"/>
      <c r="D847" s="272"/>
      <c r="E847" s="272"/>
      <c r="F847" s="573" t="s">
        <v>13</v>
      </c>
      <c r="G847" s="578"/>
      <c r="H847" s="334">
        <f>I847+J847</f>
        <v>0</v>
      </c>
      <c r="I847" s="334"/>
      <c r="J847" s="334"/>
      <c r="K847" s="620"/>
    </row>
    <row r="848" spans="2:11" hidden="1" outlineLevel="1" x14ac:dyDescent="0.25">
      <c r="B848" s="572">
        <v>3030</v>
      </c>
      <c r="C848" s="277" t="s">
        <v>99</v>
      </c>
      <c r="D848" s="273">
        <v>3</v>
      </c>
      <c r="E848" s="273">
        <v>0</v>
      </c>
      <c r="F848" s="576" t="s">
        <v>675</v>
      </c>
      <c r="G848" s="577" t="s">
        <v>676</v>
      </c>
      <c r="H848" s="334">
        <f>I848+J848</f>
        <v>0</v>
      </c>
      <c r="I848" s="334">
        <f>I850</f>
        <v>0</v>
      </c>
      <c r="J848" s="334">
        <f>J850</f>
        <v>0</v>
      </c>
      <c r="K848" s="620"/>
    </row>
    <row r="849" spans="2:11" s="162" customFormat="1" ht="10.5" hidden="1" customHeight="1" outlineLevel="1" thickBot="1" x14ac:dyDescent="0.3">
      <c r="B849" s="572"/>
      <c r="C849" s="277"/>
      <c r="D849" s="273"/>
      <c r="E849" s="273"/>
      <c r="F849" s="573" t="s">
        <v>807</v>
      </c>
      <c r="G849" s="577"/>
      <c r="H849" s="334"/>
      <c r="I849" s="334"/>
      <c r="J849" s="334"/>
      <c r="K849" s="620"/>
    </row>
    <row r="850" spans="2:11" s="162" customFormat="1" ht="15" hidden="1" customHeight="1" outlineLevel="1" thickBot="1" x14ac:dyDescent="0.3">
      <c r="B850" s="572">
        <v>3031</v>
      </c>
      <c r="C850" s="265" t="s">
        <v>99</v>
      </c>
      <c r="D850" s="272">
        <v>3</v>
      </c>
      <c r="E850" s="272">
        <v>1</v>
      </c>
      <c r="F850" s="573" t="s">
        <v>675</v>
      </c>
      <c r="G850" s="577"/>
      <c r="H850" s="334">
        <f>I850+J850</f>
        <v>0</v>
      </c>
      <c r="I850" s="334">
        <f>I852+I853</f>
        <v>0</v>
      </c>
      <c r="J850" s="334">
        <f>J852+J853</f>
        <v>0</v>
      </c>
      <c r="K850" s="620"/>
    </row>
    <row r="851" spans="2:11" ht="36" hidden="1" outlineLevel="1" x14ac:dyDescent="0.25">
      <c r="B851" s="572"/>
      <c r="C851" s="265"/>
      <c r="D851" s="272"/>
      <c r="E851" s="272"/>
      <c r="F851" s="573" t="s">
        <v>12</v>
      </c>
      <c r="G851" s="578"/>
      <c r="H851" s="334"/>
      <c r="I851" s="334"/>
      <c r="J851" s="334"/>
      <c r="K851" s="620"/>
    </row>
    <row r="852" spans="2:11" hidden="1" outlineLevel="1" x14ac:dyDescent="0.25">
      <c r="B852" s="572"/>
      <c r="C852" s="265"/>
      <c r="D852" s="272"/>
      <c r="E852" s="272"/>
      <c r="F852" s="573" t="s">
        <v>13</v>
      </c>
      <c r="G852" s="578"/>
      <c r="H852" s="334">
        <f>I852+J852</f>
        <v>0</v>
      </c>
      <c r="I852" s="334"/>
      <c r="J852" s="334"/>
      <c r="K852" s="620"/>
    </row>
    <row r="853" spans="2:11" hidden="1" outlineLevel="1" x14ac:dyDescent="0.25">
      <c r="B853" s="572"/>
      <c r="C853" s="265"/>
      <c r="D853" s="272"/>
      <c r="E853" s="272"/>
      <c r="F853" s="573" t="s">
        <v>13</v>
      </c>
      <c r="G853" s="578"/>
      <c r="H853" s="334">
        <f>I853+J853</f>
        <v>0</v>
      </c>
      <c r="I853" s="334"/>
      <c r="J853" s="334"/>
      <c r="K853" s="620"/>
    </row>
    <row r="854" spans="2:11" hidden="1" outlineLevel="1" x14ac:dyDescent="0.25">
      <c r="B854" s="572">
        <v>3040</v>
      </c>
      <c r="C854" s="277" t="s">
        <v>99</v>
      </c>
      <c r="D854" s="273">
        <v>4</v>
      </c>
      <c r="E854" s="273">
        <v>0</v>
      </c>
      <c r="F854" s="576" t="s">
        <v>677</v>
      </c>
      <c r="G854" s="577" t="s">
        <v>678</v>
      </c>
      <c r="H854" s="334">
        <f>I854+J854</f>
        <v>0</v>
      </c>
      <c r="I854" s="334">
        <f>I856</f>
        <v>0</v>
      </c>
      <c r="J854" s="334">
        <f>J856</f>
        <v>0</v>
      </c>
      <c r="K854" s="620"/>
    </row>
    <row r="855" spans="2:11" s="162" customFormat="1" ht="10.5" hidden="1" customHeight="1" outlineLevel="1" thickBot="1" x14ac:dyDescent="0.3">
      <c r="B855" s="572"/>
      <c r="C855" s="277"/>
      <c r="D855" s="273"/>
      <c r="E855" s="273"/>
      <c r="F855" s="573" t="s">
        <v>807</v>
      </c>
      <c r="G855" s="577"/>
      <c r="H855" s="334"/>
      <c r="I855" s="334"/>
      <c r="J855" s="334"/>
      <c r="K855" s="620"/>
    </row>
    <row r="856" spans="2:11" hidden="1" outlineLevel="1" x14ac:dyDescent="0.25">
      <c r="B856" s="572">
        <v>3041</v>
      </c>
      <c r="C856" s="265" t="s">
        <v>99</v>
      </c>
      <c r="D856" s="272">
        <v>4</v>
      </c>
      <c r="E856" s="272">
        <v>1</v>
      </c>
      <c r="F856" s="573" t="s">
        <v>677</v>
      </c>
      <c r="G856" s="587" t="s">
        <v>679</v>
      </c>
      <c r="H856" s="334">
        <f>I856+J856</f>
        <v>0</v>
      </c>
      <c r="I856" s="334">
        <f>I858+I859</f>
        <v>0</v>
      </c>
      <c r="J856" s="334">
        <f>J858+J859</f>
        <v>0</v>
      </c>
      <c r="K856" s="620"/>
    </row>
    <row r="857" spans="2:11" ht="36" hidden="1" outlineLevel="1" x14ac:dyDescent="0.25">
      <c r="B857" s="572"/>
      <c r="C857" s="265"/>
      <c r="D857" s="272"/>
      <c r="E857" s="272"/>
      <c r="F857" s="573" t="s">
        <v>12</v>
      </c>
      <c r="G857" s="578"/>
      <c r="H857" s="334"/>
      <c r="I857" s="334"/>
      <c r="J857" s="334"/>
      <c r="K857" s="620"/>
    </row>
    <row r="858" spans="2:11" hidden="1" outlineLevel="1" x14ac:dyDescent="0.25">
      <c r="B858" s="572"/>
      <c r="C858" s="265"/>
      <c r="D858" s="272"/>
      <c r="E858" s="272"/>
      <c r="F858" s="573" t="s">
        <v>13</v>
      </c>
      <c r="G858" s="578"/>
      <c r="H858" s="334">
        <f>I858+J858</f>
        <v>0</v>
      </c>
      <c r="I858" s="334"/>
      <c r="J858" s="334"/>
      <c r="K858" s="620"/>
    </row>
    <row r="859" spans="2:11" hidden="1" outlineLevel="1" x14ac:dyDescent="0.25">
      <c r="B859" s="572"/>
      <c r="C859" s="265"/>
      <c r="D859" s="272"/>
      <c r="E859" s="272"/>
      <c r="F859" s="573" t="s">
        <v>13</v>
      </c>
      <c r="G859" s="578"/>
      <c r="H859" s="334">
        <f>I859+J859</f>
        <v>0</v>
      </c>
      <c r="I859" s="334"/>
      <c r="J859" s="334"/>
      <c r="K859" s="620"/>
    </row>
    <row r="860" spans="2:11" hidden="1" outlineLevel="1" x14ac:dyDescent="0.25">
      <c r="B860" s="572">
        <v>3050</v>
      </c>
      <c r="C860" s="277" t="s">
        <v>99</v>
      </c>
      <c r="D860" s="273">
        <v>5</v>
      </c>
      <c r="E860" s="273">
        <v>0</v>
      </c>
      <c r="F860" s="576" t="s">
        <v>680</v>
      </c>
      <c r="G860" s="577" t="s">
        <v>681</v>
      </c>
      <c r="H860" s="334">
        <f>I860+J860</f>
        <v>0</v>
      </c>
      <c r="I860" s="334">
        <f>I862</f>
        <v>0</v>
      </c>
      <c r="J860" s="334">
        <f>J862</f>
        <v>0</v>
      </c>
      <c r="K860" s="620"/>
    </row>
    <row r="861" spans="2:11" s="162" customFormat="1" ht="10.5" hidden="1" customHeight="1" outlineLevel="1" thickBot="1" x14ac:dyDescent="0.3">
      <c r="B861" s="572"/>
      <c r="C861" s="277"/>
      <c r="D861" s="273"/>
      <c r="E861" s="273"/>
      <c r="F861" s="573" t="s">
        <v>807</v>
      </c>
      <c r="G861" s="577"/>
      <c r="H861" s="334"/>
      <c r="I861" s="334"/>
      <c r="J861" s="334"/>
      <c r="K861" s="620"/>
    </row>
    <row r="862" spans="2:11" hidden="1" outlineLevel="1" x14ac:dyDescent="0.25">
      <c r="B862" s="572">
        <v>3051</v>
      </c>
      <c r="C862" s="265" t="s">
        <v>99</v>
      </c>
      <c r="D862" s="272">
        <v>5</v>
      </c>
      <c r="E862" s="272">
        <v>1</v>
      </c>
      <c r="F862" s="573" t="s">
        <v>680</v>
      </c>
      <c r="G862" s="587" t="s">
        <v>681</v>
      </c>
      <c r="H862" s="334">
        <f>I862+J862</f>
        <v>0</v>
      </c>
      <c r="I862" s="334">
        <f>I864+I865</f>
        <v>0</v>
      </c>
      <c r="J862" s="334">
        <f>J864+J865</f>
        <v>0</v>
      </c>
      <c r="K862" s="620"/>
    </row>
    <row r="863" spans="2:11" ht="36" hidden="1" outlineLevel="1" x14ac:dyDescent="0.25">
      <c r="B863" s="572"/>
      <c r="C863" s="265"/>
      <c r="D863" s="272"/>
      <c r="E863" s="272"/>
      <c r="F863" s="573" t="s">
        <v>12</v>
      </c>
      <c r="G863" s="578"/>
      <c r="H863" s="334"/>
      <c r="I863" s="334"/>
      <c r="J863" s="334"/>
      <c r="K863" s="620"/>
    </row>
    <row r="864" spans="2:11" hidden="1" outlineLevel="1" x14ac:dyDescent="0.25">
      <c r="B864" s="572"/>
      <c r="C864" s="265"/>
      <c r="D864" s="272"/>
      <c r="E864" s="272"/>
      <c r="F864" s="573" t="s">
        <v>13</v>
      </c>
      <c r="G864" s="578"/>
      <c r="H864" s="334">
        <f>I864+J864</f>
        <v>0</v>
      </c>
      <c r="I864" s="334"/>
      <c r="J864" s="334"/>
      <c r="K864" s="620"/>
    </row>
    <row r="865" spans="2:11" hidden="1" outlineLevel="1" x14ac:dyDescent="0.25">
      <c r="B865" s="572"/>
      <c r="C865" s="265"/>
      <c r="D865" s="272"/>
      <c r="E865" s="272"/>
      <c r="F865" s="573" t="s">
        <v>13</v>
      </c>
      <c r="G865" s="578"/>
      <c r="H865" s="334">
        <f>I865+J865</f>
        <v>0</v>
      </c>
      <c r="I865" s="334"/>
      <c r="J865" s="334"/>
      <c r="K865" s="620"/>
    </row>
    <row r="866" spans="2:11" hidden="1" outlineLevel="1" x14ac:dyDescent="0.25">
      <c r="B866" s="572">
        <v>3060</v>
      </c>
      <c r="C866" s="277" t="s">
        <v>99</v>
      </c>
      <c r="D866" s="273">
        <v>6</v>
      </c>
      <c r="E866" s="273">
        <v>0</v>
      </c>
      <c r="F866" s="576" t="s">
        <v>682</v>
      </c>
      <c r="G866" s="577" t="s">
        <v>683</v>
      </c>
      <c r="H866" s="334">
        <f>I866+J866</f>
        <v>0</v>
      </c>
      <c r="I866" s="334">
        <f>I868</f>
        <v>0</v>
      </c>
      <c r="J866" s="334">
        <f>J868</f>
        <v>0</v>
      </c>
      <c r="K866" s="620"/>
    </row>
    <row r="867" spans="2:11" s="162" customFormat="1" ht="10.5" hidden="1" customHeight="1" outlineLevel="1" thickBot="1" x14ac:dyDescent="0.3">
      <c r="B867" s="572"/>
      <c r="C867" s="277"/>
      <c r="D867" s="273"/>
      <c r="E867" s="273"/>
      <c r="F867" s="573" t="s">
        <v>807</v>
      </c>
      <c r="G867" s="577"/>
      <c r="H867" s="334"/>
      <c r="I867" s="334"/>
      <c r="J867" s="334"/>
      <c r="K867" s="620"/>
    </row>
    <row r="868" spans="2:11" hidden="1" outlineLevel="1" x14ac:dyDescent="0.25">
      <c r="B868" s="572">
        <v>3061</v>
      </c>
      <c r="C868" s="265" t="s">
        <v>99</v>
      </c>
      <c r="D868" s="272">
        <v>6</v>
      </c>
      <c r="E868" s="272">
        <v>1</v>
      </c>
      <c r="F868" s="573" t="s">
        <v>682</v>
      </c>
      <c r="G868" s="587" t="s">
        <v>683</v>
      </c>
      <c r="H868" s="334">
        <f>I868+J868</f>
        <v>0</v>
      </c>
      <c r="I868" s="334">
        <f>I870+I871</f>
        <v>0</v>
      </c>
      <c r="J868" s="334">
        <f>J870+J871</f>
        <v>0</v>
      </c>
      <c r="K868" s="620"/>
    </row>
    <row r="869" spans="2:11" ht="36" hidden="1" outlineLevel="1" x14ac:dyDescent="0.25">
      <c r="B869" s="572"/>
      <c r="C869" s="265"/>
      <c r="D869" s="272"/>
      <c r="E869" s="272"/>
      <c r="F869" s="573" t="s">
        <v>12</v>
      </c>
      <c r="G869" s="578"/>
      <c r="H869" s="334"/>
      <c r="I869" s="334"/>
      <c r="J869" s="334"/>
      <c r="K869" s="620"/>
    </row>
    <row r="870" spans="2:11" hidden="1" outlineLevel="1" x14ac:dyDescent="0.25">
      <c r="B870" s="572"/>
      <c r="C870" s="265"/>
      <c r="D870" s="272"/>
      <c r="E870" s="272"/>
      <c r="F870" s="573" t="s">
        <v>13</v>
      </c>
      <c r="G870" s="578"/>
      <c r="H870" s="334">
        <f>I870+J870</f>
        <v>0</v>
      </c>
      <c r="I870" s="334"/>
      <c r="J870" s="334"/>
      <c r="K870" s="620"/>
    </row>
    <row r="871" spans="2:11" hidden="1" outlineLevel="1" x14ac:dyDescent="0.25">
      <c r="B871" s="572"/>
      <c r="C871" s="265"/>
      <c r="D871" s="272"/>
      <c r="E871" s="272"/>
      <c r="F871" s="573" t="s">
        <v>13</v>
      </c>
      <c r="G871" s="578"/>
      <c r="H871" s="334">
        <f>I871+J871</f>
        <v>0</v>
      </c>
      <c r="I871" s="334"/>
      <c r="J871" s="334"/>
      <c r="K871" s="620"/>
    </row>
    <row r="872" spans="2:11" ht="28.5" hidden="1" outlineLevel="1" x14ac:dyDescent="0.25">
      <c r="B872" s="572">
        <v>3070</v>
      </c>
      <c r="C872" s="277" t="s">
        <v>99</v>
      </c>
      <c r="D872" s="273">
        <v>7</v>
      </c>
      <c r="E872" s="273">
        <v>0</v>
      </c>
      <c r="F872" s="576" t="s">
        <v>684</v>
      </c>
      <c r="G872" s="577" t="s">
        <v>685</v>
      </c>
      <c r="H872" s="334">
        <f>I872+J872</f>
        <v>0</v>
      </c>
      <c r="I872" s="334">
        <f>I874</f>
        <v>0</v>
      </c>
      <c r="J872" s="334">
        <f>J874</f>
        <v>0</v>
      </c>
      <c r="K872" s="620"/>
    </row>
    <row r="873" spans="2:11" s="162" customFormat="1" ht="20.25" hidden="1" customHeight="1" outlineLevel="1" thickBot="1" x14ac:dyDescent="0.3">
      <c r="B873" s="572"/>
      <c r="C873" s="277"/>
      <c r="D873" s="273"/>
      <c r="E873" s="273"/>
      <c r="F873" s="573" t="s">
        <v>807</v>
      </c>
      <c r="G873" s="577"/>
      <c r="H873" s="334"/>
      <c r="I873" s="334"/>
      <c r="J873" s="334"/>
      <c r="K873" s="620"/>
    </row>
    <row r="874" spans="2:11" ht="14.25" hidden="1" customHeight="1" outlineLevel="1" thickBot="1" x14ac:dyDescent="0.3">
      <c r="B874" s="572">
        <v>3071</v>
      </c>
      <c r="C874" s="265" t="s">
        <v>99</v>
      </c>
      <c r="D874" s="272">
        <v>7</v>
      </c>
      <c r="E874" s="272">
        <v>1</v>
      </c>
      <c r="F874" s="573" t="s">
        <v>684</v>
      </c>
      <c r="G874" s="587" t="s">
        <v>687</v>
      </c>
      <c r="H874" s="334">
        <f>I874+J874</f>
        <v>0</v>
      </c>
      <c r="I874" s="334">
        <f>I876+I877</f>
        <v>0</v>
      </c>
      <c r="J874" s="334">
        <f>J876+J877</f>
        <v>0</v>
      </c>
      <c r="K874" s="620"/>
    </row>
    <row r="875" spans="2:11" ht="15" hidden="1" customHeight="1" outlineLevel="1" thickBot="1" x14ac:dyDescent="0.3">
      <c r="B875" s="572"/>
      <c r="C875" s="265"/>
      <c r="D875" s="272"/>
      <c r="E875" s="272"/>
      <c r="F875" s="573" t="s">
        <v>12</v>
      </c>
      <c r="G875" s="578"/>
      <c r="H875" s="334"/>
      <c r="I875" s="334"/>
      <c r="J875" s="334"/>
      <c r="K875" s="620"/>
    </row>
    <row r="876" spans="2:11" ht="17.25" hidden="1" customHeight="1" outlineLevel="1" thickBot="1" x14ac:dyDescent="0.3">
      <c r="B876" s="572"/>
      <c r="C876" s="265"/>
      <c r="D876" s="272"/>
      <c r="E876" s="272"/>
      <c r="F876" s="573">
        <v>4727</v>
      </c>
      <c r="G876" s="578"/>
      <c r="H876" s="334"/>
      <c r="I876" s="334"/>
      <c r="J876" s="334"/>
      <c r="K876" s="620"/>
    </row>
    <row r="877" spans="2:11" ht="18" hidden="1" customHeight="1" outlineLevel="1" thickBot="1" x14ac:dyDescent="0.3">
      <c r="B877" s="572"/>
      <c r="C877" s="265"/>
      <c r="D877" s="272"/>
      <c r="E877" s="272"/>
      <c r="F877" s="573">
        <v>4729</v>
      </c>
      <c r="G877" s="578"/>
      <c r="H877" s="334"/>
      <c r="I877" s="334"/>
      <c r="J877" s="334"/>
      <c r="K877" s="620"/>
    </row>
    <row r="878" spans="2:11" ht="13.5" hidden="1" customHeight="1" outlineLevel="1" thickBot="1" x14ac:dyDescent="0.3">
      <c r="B878" s="572">
        <v>3080</v>
      </c>
      <c r="C878" s="277" t="s">
        <v>99</v>
      </c>
      <c r="D878" s="273">
        <v>8</v>
      </c>
      <c r="E878" s="273">
        <v>0</v>
      </c>
      <c r="F878" s="576" t="s">
        <v>688</v>
      </c>
      <c r="G878" s="577" t="s">
        <v>689</v>
      </c>
      <c r="H878" s="334">
        <f>I878+J878</f>
        <v>0</v>
      </c>
      <c r="I878" s="334">
        <f>I880</f>
        <v>0</v>
      </c>
      <c r="J878" s="334">
        <f>J880</f>
        <v>0</v>
      </c>
      <c r="K878" s="620"/>
    </row>
    <row r="879" spans="2:11" s="162" customFormat="1" ht="14.25" hidden="1" customHeight="1" outlineLevel="1" thickBot="1" x14ac:dyDescent="0.3">
      <c r="B879" s="572"/>
      <c r="C879" s="277"/>
      <c r="D879" s="273"/>
      <c r="E879" s="273"/>
      <c r="F879" s="573" t="s">
        <v>807</v>
      </c>
      <c r="G879" s="577"/>
      <c r="H879" s="334"/>
      <c r="I879" s="334"/>
      <c r="J879" s="334"/>
      <c r="K879" s="620"/>
    </row>
    <row r="880" spans="2:11" ht="13.5" hidden="1" customHeight="1" outlineLevel="1" thickBot="1" x14ac:dyDescent="0.3">
      <c r="B880" s="572">
        <v>3081</v>
      </c>
      <c r="C880" s="265" t="s">
        <v>99</v>
      </c>
      <c r="D880" s="272">
        <v>8</v>
      </c>
      <c r="E880" s="272">
        <v>1</v>
      </c>
      <c r="F880" s="573" t="s">
        <v>688</v>
      </c>
      <c r="G880" s="587" t="s">
        <v>690</v>
      </c>
      <c r="H880" s="334">
        <f>I880+J880</f>
        <v>0</v>
      </c>
      <c r="I880" s="334"/>
      <c r="J880" s="334">
        <f>J882</f>
        <v>0</v>
      </c>
      <c r="K880" s="620"/>
    </row>
    <row r="881" spans="2:11" s="162" customFormat="1" ht="15.75" hidden="1" customHeight="1" outlineLevel="1" thickBot="1" x14ac:dyDescent="0.3">
      <c r="B881" s="572"/>
      <c r="C881" s="277"/>
      <c r="D881" s="273"/>
      <c r="E881" s="273"/>
      <c r="F881" s="573" t="s">
        <v>807</v>
      </c>
      <c r="G881" s="577"/>
      <c r="H881" s="334"/>
      <c r="I881" s="334"/>
      <c r="J881" s="334"/>
      <c r="K881" s="620"/>
    </row>
    <row r="882" spans="2:11" ht="28.5" collapsed="1" x14ac:dyDescent="0.25">
      <c r="B882" s="572">
        <v>3070</v>
      </c>
      <c r="C882" s="277" t="s">
        <v>99</v>
      </c>
      <c r="D882" s="273">
        <v>7</v>
      </c>
      <c r="E882" s="273">
        <v>0</v>
      </c>
      <c r="F882" s="576" t="s">
        <v>293</v>
      </c>
      <c r="G882" s="577" t="s">
        <v>692</v>
      </c>
      <c r="H882" s="270">
        <f>I882+J882</f>
        <v>30000</v>
      </c>
      <c r="I882" s="270">
        <f>I884+I888</f>
        <v>30000</v>
      </c>
      <c r="J882" s="334">
        <f>J884+J888</f>
        <v>0</v>
      </c>
      <c r="K882" s="620"/>
    </row>
    <row r="883" spans="2:11" s="162" customFormat="1" ht="9.75" customHeight="1" x14ac:dyDescent="0.25">
      <c r="B883" s="572"/>
      <c r="C883" s="277"/>
      <c r="D883" s="273"/>
      <c r="E883" s="273"/>
      <c r="F883" s="573" t="s">
        <v>807</v>
      </c>
      <c r="G883" s="577"/>
      <c r="H883" s="334"/>
      <c r="I883" s="334"/>
      <c r="J883" s="334"/>
      <c r="K883" s="620"/>
    </row>
    <row r="884" spans="2:11" ht="17.25" hidden="1" customHeight="1" thickBot="1" x14ac:dyDescent="0.3">
      <c r="B884" s="572">
        <v>3091</v>
      </c>
      <c r="C884" s="265" t="s">
        <v>99</v>
      </c>
      <c r="D884" s="272">
        <v>9</v>
      </c>
      <c r="E884" s="272">
        <v>1</v>
      </c>
      <c r="F884" s="573" t="s">
        <v>691</v>
      </c>
      <c r="G884" s="587" t="s">
        <v>693</v>
      </c>
      <c r="H884" s="334">
        <f>I884+J884</f>
        <v>0</v>
      </c>
      <c r="I884" s="334">
        <f>I886+I887</f>
        <v>0</v>
      </c>
      <c r="J884" s="334">
        <f>J886+J887</f>
        <v>0</v>
      </c>
      <c r="K884" s="620"/>
    </row>
    <row r="885" spans="2:11" ht="36" hidden="1" x14ac:dyDescent="0.25">
      <c r="B885" s="572"/>
      <c r="C885" s="265"/>
      <c r="D885" s="272"/>
      <c r="E885" s="272"/>
      <c r="F885" s="573" t="s">
        <v>12</v>
      </c>
      <c r="G885" s="578"/>
      <c r="H885" s="334"/>
      <c r="I885" s="334"/>
      <c r="J885" s="334"/>
      <c r="K885" s="620"/>
    </row>
    <row r="886" spans="2:11" hidden="1" x14ac:dyDescent="0.25">
      <c r="B886" s="572"/>
      <c r="C886" s="265"/>
      <c r="D886" s="272"/>
      <c r="E886" s="272"/>
      <c r="F886" s="573" t="s">
        <v>13</v>
      </c>
      <c r="G886" s="578"/>
      <c r="H886" s="334">
        <f>I886+J886</f>
        <v>0</v>
      </c>
      <c r="I886" s="334"/>
      <c r="J886" s="334"/>
      <c r="K886" s="620"/>
    </row>
    <row r="887" spans="2:11" hidden="1" x14ac:dyDescent="0.25">
      <c r="B887" s="572"/>
      <c r="C887" s="265"/>
      <c r="D887" s="272"/>
      <c r="E887" s="272"/>
      <c r="F887" s="573" t="s">
        <v>13</v>
      </c>
      <c r="G887" s="578"/>
      <c r="H887" s="334">
        <f>I887+J887</f>
        <v>0</v>
      </c>
      <c r="I887" s="334"/>
      <c r="J887" s="334"/>
      <c r="K887" s="620"/>
    </row>
    <row r="888" spans="2:11" ht="30" customHeight="1" x14ac:dyDescent="0.25">
      <c r="B888" s="572">
        <v>3071</v>
      </c>
      <c r="C888" s="265" t="s">
        <v>99</v>
      </c>
      <c r="D888" s="272">
        <v>7</v>
      </c>
      <c r="E888" s="272">
        <v>1</v>
      </c>
      <c r="F888" s="603" t="s">
        <v>293</v>
      </c>
      <c r="G888" s="587"/>
      <c r="H888" s="270">
        <f>I888+J888</f>
        <v>30000</v>
      </c>
      <c r="I888" s="270">
        <f>I891+I892+I893+I890</f>
        <v>30000</v>
      </c>
      <c r="J888" s="270">
        <f>J891+J892</f>
        <v>0</v>
      </c>
      <c r="K888" s="612"/>
    </row>
    <row r="889" spans="2:11" ht="36" x14ac:dyDescent="0.25">
      <c r="B889" s="572"/>
      <c r="C889" s="265"/>
      <c r="D889" s="272"/>
      <c r="E889" s="272"/>
      <c r="F889" s="573" t="s">
        <v>12</v>
      </c>
      <c r="G889" s="578"/>
      <c r="H889" s="334"/>
      <c r="I889" s="334"/>
      <c r="J889" s="334"/>
      <c r="K889" s="620"/>
    </row>
    <row r="890" spans="2:11" x14ac:dyDescent="0.25">
      <c r="B890" s="572"/>
      <c r="C890" s="265"/>
      <c r="D890" s="272"/>
      <c r="E890" s="272"/>
      <c r="F890" s="573">
        <v>4727</v>
      </c>
      <c r="G890" s="578"/>
      <c r="H890" s="270">
        <f>I890+J890</f>
        <v>0</v>
      </c>
      <c r="I890" s="270"/>
      <c r="J890" s="334"/>
      <c r="K890" s="620"/>
    </row>
    <row r="891" spans="2:11" ht="21" customHeight="1" x14ac:dyDescent="0.25">
      <c r="B891" s="572"/>
      <c r="C891" s="265"/>
      <c r="D891" s="272"/>
      <c r="E891" s="272"/>
      <c r="F891" s="573">
        <v>4729</v>
      </c>
      <c r="G891" s="578"/>
      <c r="H891" s="270">
        <f>I891+J891</f>
        <v>30000</v>
      </c>
      <c r="I891" s="270">
        <v>30000</v>
      </c>
      <c r="J891" s="334"/>
      <c r="K891" s="620"/>
    </row>
    <row r="892" spans="2:11" ht="23.25" hidden="1" customHeight="1" thickBot="1" x14ac:dyDescent="0.3">
      <c r="B892" s="572"/>
      <c r="C892" s="265"/>
      <c r="D892" s="272"/>
      <c r="E892" s="272"/>
      <c r="F892" s="573" t="s">
        <v>922</v>
      </c>
      <c r="G892" s="578"/>
      <c r="H892" s="270">
        <f>I892+J892</f>
        <v>0</v>
      </c>
      <c r="I892" s="270"/>
      <c r="J892" s="334"/>
      <c r="K892" s="620"/>
    </row>
    <row r="893" spans="2:11" ht="23.25" hidden="1" customHeight="1" thickBot="1" x14ac:dyDescent="0.3">
      <c r="B893" s="572"/>
      <c r="C893" s="265"/>
      <c r="D893" s="272"/>
      <c r="E893" s="272"/>
      <c r="F893" s="573">
        <v>4727</v>
      </c>
      <c r="G893" s="578"/>
      <c r="H893" s="270">
        <f>I893+J893</f>
        <v>0</v>
      </c>
      <c r="I893" s="270"/>
      <c r="J893" s="334"/>
      <c r="K893" s="620"/>
    </row>
    <row r="894" spans="2:11" s="275" customFormat="1" ht="32.25" customHeight="1" x14ac:dyDescent="0.2">
      <c r="B894" s="272">
        <v>3100</v>
      </c>
      <c r="C894" s="277" t="s">
        <v>100</v>
      </c>
      <c r="D894" s="277">
        <v>0</v>
      </c>
      <c r="E894" s="277">
        <v>0</v>
      </c>
      <c r="F894" s="383" t="s">
        <v>876</v>
      </c>
      <c r="G894" s="604"/>
      <c r="H894" s="270"/>
      <c r="I894" s="270">
        <f>I896</f>
        <v>660000</v>
      </c>
      <c r="J894" s="334">
        <f>J896</f>
        <v>0</v>
      </c>
      <c r="K894" s="620"/>
    </row>
    <row r="895" spans="2:11" ht="15" customHeight="1" x14ac:dyDescent="0.25">
      <c r="B895" s="572"/>
      <c r="C895" s="277"/>
      <c r="D895" s="273"/>
      <c r="E895" s="273"/>
      <c r="F895" s="573" t="s">
        <v>806</v>
      </c>
      <c r="G895" s="574"/>
      <c r="H895" s="334"/>
      <c r="I895" s="334"/>
      <c r="J895" s="334"/>
      <c r="K895" s="620"/>
    </row>
    <row r="896" spans="2:11" ht="21.75" customHeight="1" x14ac:dyDescent="0.25">
      <c r="B896" s="572">
        <v>3110</v>
      </c>
      <c r="C896" s="278" t="s">
        <v>100</v>
      </c>
      <c r="D896" s="278">
        <v>1</v>
      </c>
      <c r="E896" s="278">
        <v>0</v>
      </c>
      <c r="F896" s="406" t="s">
        <v>736</v>
      </c>
      <c r="G896" s="587"/>
      <c r="H896" s="270"/>
      <c r="I896" s="270">
        <f>I898</f>
        <v>660000</v>
      </c>
      <c r="J896" s="270">
        <f>J898</f>
        <v>0</v>
      </c>
      <c r="K896" s="612"/>
    </row>
    <row r="897" spans="1:11" s="162" customFormat="1" ht="16.5" customHeight="1" x14ac:dyDescent="0.25">
      <c r="B897" s="572"/>
      <c r="C897" s="277"/>
      <c r="D897" s="273"/>
      <c r="E897" s="273"/>
      <c r="F897" s="573" t="s">
        <v>807</v>
      </c>
      <c r="G897" s="577"/>
      <c r="H897" s="270"/>
      <c r="I897" s="270"/>
      <c r="J897" s="270"/>
      <c r="K897" s="612"/>
    </row>
    <row r="898" spans="1:11" x14ac:dyDescent="0.25">
      <c r="B898" s="572">
        <v>3112</v>
      </c>
      <c r="C898" s="278" t="s">
        <v>100</v>
      </c>
      <c r="D898" s="278">
        <v>1</v>
      </c>
      <c r="E898" s="278">
        <v>2</v>
      </c>
      <c r="F898" s="387" t="s">
        <v>737</v>
      </c>
      <c r="G898" s="587"/>
      <c r="H898" s="270"/>
      <c r="I898" s="270">
        <f>SUM(I900:I901)</f>
        <v>660000</v>
      </c>
      <c r="J898" s="270">
        <f>SUM(J900:J901)</f>
        <v>0</v>
      </c>
      <c r="K898" s="612"/>
    </row>
    <row r="899" spans="1:11" ht="24.75" customHeight="1" x14ac:dyDescent="0.25">
      <c r="B899" s="572"/>
      <c r="C899" s="265"/>
      <c r="D899" s="272"/>
      <c r="E899" s="272"/>
      <c r="F899" s="573" t="s">
        <v>12</v>
      </c>
      <c r="G899" s="578"/>
      <c r="H899" s="270"/>
      <c r="I899" s="270"/>
      <c r="J899" s="270"/>
      <c r="K899" s="612"/>
    </row>
    <row r="900" spans="1:11" ht="15" customHeight="1" x14ac:dyDescent="0.25">
      <c r="B900" s="572"/>
      <c r="C900" s="265"/>
      <c r="D900" s="272"/>
      <c r="E900" s="272"/>
      <c r="F900" s="573">
        <v>4891</v>
      </c>
      <c r="G900" s="578"/>
      <c r="H900" s="270"/>
      <c r="I900" s="270">
        <f>Sheet1!F141</f>
        <v>660000</v>
      </c>
      <c r="J900" s="270"/>
      <c r="K900" s="612"/>
    </row>
    <row r="901" spans="1:11" ht="16.5" hidden="1" thickBot="1" x14ac:dyDescent="0.3">
      <c r="B901" s="276"/>
      <c r="C901" s="264"/>
      <c r="D901" s="558"/>
      <c r="E901" s="559"/>
      <c r="F901" s="274" t="s">
        <v>13</v>
      </c>
      <c r="G901" s="560"/>
      <c r="H901" s="338">
        <f>I901+J901</f>
        <v>0</v>
      </c>
      <c r="I901" s="561"/>
      <c r="J901" s="561"/>
      <c r="K901" s="612"/>
    </row>
    <row r="902" spans="1:11" x14ac:dyDescent="0.25">
      <c r="C902" s="280"/>
      <c r="D902" s="281"/>
      <c r="E902" s="282"/>
    </row>
    <row r="903" spans="1:11" x14ac:dyDescent="0.25">
      <c r="C903" s="552"/>
      <c r="D903" s="281"/>
      <c r="E903" s="282"/>
    </row>
    <row r="904" spans="1:11" x14ac:dyDescent="0.25">
      <c r="C904" s="552"/>
      <c r="D904" s="281"/>
      <c r="E904" s="282"/>
      <c r="F904" s="161"/>
    </row>
    <row r="905" spans="1:11" x14ac:dyDescent="0.25">
      <c r="C905" s="552"/>
      <c r="D905" s="553"/>
      <c r="E905" s="554"/>
    </row>
    <row r="906" spans="1:11" ht="18" x14ac:dyDescent="0.25">
      <c r="A906" s="671" t="s">
        <v>1107</v>
      </c>
      <c r="B906" s="671"/>
      <c r="C906" s="671"/>
      <c r="D906" s="671"/>
      <c r="E906" s="671"/>
      <c r="F906" s="671"/>
      <c r="G906" s="671"/>
      <c r="H906" s="671"/>
      <c r="I906" s="671"/>
      <c r="J906" s="671"/>
    </row>
    <row r="913" spans="6:8" ht="28.5" customHeight="1" x14ac:dyDescent="0.25">
      <c r="F913" s="670"/>
      <c r="G913" s="670"/>
      <c r="H913" s="670"/>
    </row>
  </sheetData>
  <mergeCells count="13">
    <mergeCell ref="I5:J5"/>
    <mergeCell ref="F913:H913"/>
    <mergeCell ref="B1:J1"/>
    <mergeCell ref="B2:J2"/>
    <mergeCell ref="I4:J4"/>
    <mergeCell ref="B5:B6"/>
    <mergeCell ref="F5:F6"/>
    <mergeCell ref="G5:G6"/>
    <mergeCell ref="H5:H6"/>
    <mergeCell ref="C5:C6"/>
    <mergeCell ref="D5:D6"/>
    <mergeCell ref="E5:E6"/>
    <mergeCell ref="A906:J906"/>
  </mergeCells>
  <phoneticPr fontId="0" type="noConversion"/>
  <pageMargins left="0" right="0" top="0.27559055118110237" bottom="0.43307086614173229" header="0.15748031496062992" footer="0.23622047244094491"/>
  <pageSetup paperSize="9" scale="82" firstPageNumber="2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MRCUYT</cp:lastModifiedBy>
  <cp:lastPrinted>2026-02-10T12:22:51Z</cp:lastPrinted>
  <dcterms:created xsi:type="dcterms:W3CDTF">1996-10-14T23:33:28Z</dcterms:created>
  <dcterms:modified xsi:type="dcterms:W3CDTF">2026-02-10T12:23:17Z</dcterms:modified>
</cp:coreProperties>
</file>