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9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_xlnm.Print_Area" localSheetId="0">Sheet1!$A$1:$F$142</definedName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Sheet5!#REF!</definedName>
    <definedName name="_xlnm.Print_Titles" localSheetId="5">Sheet6!$5:$7</definedName>
  </definedNames>
  <calcPr calcId="124519"/>
</workbook>
</file>

<file path=xl/calcChain.xml><?xml version="1.0" encoding="utf-8"?>
<calcChain xmlns="http://schemas.openxmlformats.org/spreadsheetml/2006/main">
  <c r="E47" i="4"/>
  <c r="E91"/>
  <c r="H96" i="7"/>
  <c r="G104"/>
  <c r="G646"/>
  <c r="F188" i="4"/>
  <c r="G55" i="7"/>
  <c r="I277" l="1"/>
  <c r="F184" i="4"/>
  <c r="I96" i="7"/>
  <c r="I33" i="3" s="1"/>
  <c r="I31" s="1"/>
  <c r="G107" i="7"/>
  <c r="G108"/>
  <c r="F58" i="6"/>
  <c r="D58" s="1"/>
  <c r="D42" i="2"/>
  <c r="D41"/>
  <c r="E50" i="4"/>
  <c r="D50" s="1"/>
  <c r="E33"/>
  <c r="D33" s="1"/>
  <c r="H126" i="7"/>
  <c r="H52" i="3" s="1"/>
  <c r="H50" s="1"/>
  <c r="E38" i="4"/>
  <c r="H13" i="7"/>
  <c r="H13" i="3" s="1"/>
  <c r="G30" i="7"/>
  <c r="G31"/>
  <c r="G32"/>
  <c r="G34"/>
  <c r="G35"/>
  <c r="G36"/>
  <c r="G38"/>
  <c r="G39"/>
  <c r="G40"/>
  <c r="G42"/>
  <c r="G44"/>
  <c r="G45"/>
  <c r="G46"/>
  <c r="I47"/>
  <c r="G47" s="1"/>
  <c r="G48"/>
  <c r="E63" i="4" s="1"/>
  <c r="G49" i="7"/>
  <c r="D87" i="2"/>
  <c r="E39" i="4"/>
  <c r="D39" s="1"/>
  <c r="I120" i="3"/>
  <c r="G120" s="1"/>
  <c r="I116"/>
  <c r="G430" i="7"/>
  <c r="I176" i="3" s="1"/>
  <c r="G428" i="7"/>
  <c r="G280"/>
  <c r="G281"/>
  <c r="G282"/>
  <c r="G283"/>
  <c r="G284"/>
  <c r="G285"/>
  <c r="F190" i="4"/>
  <c r="D190" s="1"/>
  <c r="G106" i="7"/>
  <c r="G105"/>
  <c r="E44" i="4"/>
  <c r="D44" s="1"/>
  <c r="G50" i="7"/>
  <c r="G51"/>
  <c r="F183" i="4" s="1"/>
  <c r="F182"/>
  <c r="D182" s="1"/>
  <c r="G54" i="7"/>
  <c r="E111" i="2"/>
  <c r="D111" s="1"/>
  <c r="D84"/>
  <c r="E53" i="4"/>
  <c r="D53" s="1"/>
  <c r="G156" i="7"/>
  <c r="H296" i="3"/>
  <c r="H294" s="1"/>
  <c r="G28" i="7"/>
  <c r="E13" i="2"/>
  <c r="D13" s="1"/>
  <c r="D15"/>
  <c r="D16"/>
  <c r="E17"/>
  <c r="D17" s="1"/>
  <c r="D19"/>
  <c r="E25"/>
  <c r="D25" s="1"/>
  <c r="D27"/>
  <c r="D28"/>
  <c r="D29"/>
  <c r="D30"/>
  <c r="D31"/>
  <c r="D32"/>
  <c r="D33"/>
  <c r="D34"/>
  <c r="D35"/>
  <c r="D36"/>
  <c r="D37"/>
  <c r="D38"/>
  <c r="D39"/>
  <c r="E47"/>
  <c r="D47" s="1"/>
  <c r="D50"/>
  <c r="D51"/>
  <c r="E55"/>
  <c r="D55" s="1"/>
  <c r="D57"/>
  <c r="D58"/>
  <c r="D59"/>
  <c r="D60"/>
  <c r="E64"/>
  <c r="D64" s="1"/>
  <c r="D66"/>
  <c r="F67"/>
  <c r="D67" s="1"/>
  <c r="D69"/>
  <c r="E70"/>
  <c r="D72"/>
  <c r="F73"/>
  <c r="D73" s="1"/>
  <c r="D75"/>
  <c r="D79"/>
  <c r="E80"/>
  <c r="D80" s="1"/>
  <c r="D82"/>
  <c r="D83"/>
  <c r="E85"/>
  <c r="D85" s="1"/>
  <c r="D91"/>
  <c r="F92"/>
  <c r="D92" s="1"/>
  <c r="D94"/>
  <c r="F98"/>
  <c r="D98" s="1"/>
  <c r="D100"/>
  <c r="E101"/>
  <c r="D101" s="1"/>
  <c r="D103"/>
  <c r="E104"/>
  <c r="D104" s="1"/>
  <c r="D107"/>
  <c r="D108"/>
  <c r="D109"/>
  <c r="D110"/>
  <c r="D114"/>
  <c r="D115"/>
  <c r="E116"/>
  <c r="D116" s="1"/>
  <c r="D119"/>
  <c r="D120"/>
  <c r="D121"/>
  <c r="E122"/>
  <c r="D122" s="1"/>
  <c r="D125"/>
  <c r="D126"/>
  <c r="E127"/>
  <c r="D127" s="1"/>
  <c r="D130"/>
  <c r="D131"/>
  <c r="F132"/>
  <c r="D132" s="1"/>
  <c r="D135"/>
  <c r="D136"/>
  <c r="E137"/>
  <c r="F137"/>
  <c r="D142"/>
  <c r="G12" i="3"/>
  <c r="G14"/>
  <c r="G15"/>
  <c r="H16"/>
  <c r="I16"/>
  <c r="G17"/>
  <c r="G18"/>
  <c r="G19"/>
  <c r="G21"/>
  <c r="G22"/>
  <c r="G23"/>
  <c r="H25"/>
  <c r="I25"/>
  <c r="G26"/>
  <c r="G27"/>
  <c r="H28"/>
  <c r="I28"/>
  <c r="G29"/>
  <c r="G30"/>
  <c r="G32"/>
  <c r="H34"/>
  <c r="G34" s="1"/>
  <c r="I34"/>
  <c r="G35"/>
  <c r="G36"/>
  <c r="G38"/>
  <c r="I39"/>
  <c r="I37" s="1"/>
  <c r="G40"/>
  <c r="G41"/>
  <c r="G43"/>
  <c r="G44"/>
  <c r="G46"/>
  <c r="H47"/>
  <c r="I47"/>
  <c r="G48"/>
  <c r="G49"/>
  <c r="I50"/>
  <c r="G51"/>
  <c r="H53"/>
  <c r="I53"/>
  <c r="G54"/>
  <c r="G55"/>
  <c r="H56"/>
  <c r="I56"/>
  <c r="G57"/>
  <c r="G58"/>
  <c r="G59"/>
  <c r="H60"/>
  <c r="I60"/>
  <c r="G60" s="1"/>
  <c r="G61"/>
  <c r="G62"/>
  <c r="G64"/>
  <c r="H65"/>
  <c r="I65"/>
  <c r="G66"/>
  <c r="G67"/>
  <c r="G68"/>
  <c r="G69"/>
  <c r="H70"/>
  <c r="I70"/>
  <c r="G71"/>
  <c r="G72"/>
  <c r="H73"/>
  <c r="I73"/>
  <c r="G74"/>
  <c r="G75"/>
  <c r="G76"/>
  <c r="H77"/>
  <c r="I77"/>
  <c r="G78"/>
  <c r="G79"/>
  <c r="H80"/>
  <c r="I80"/>
  <c r="G81"/>
  <c r="G82"/>
  <c r="H83"/>
  <c r="I83"/>
  <c r="G84"/>
  <c r="G85"/>
  <c r="H86"/>
  <c r="I86"/>
  <c r="G86" s="1"/>
  <c r="G87"/>
  <c r="G88"/>
  <c r="G90"/>
  <c r="H91"/>
  <c r="I91"/>
  <c r="G92"/>
  <c r="G93"/>
  <c r="G94"/>
  <c r="G96"/>
  <c r="G98"/>
  <c r="G99"/>
  <c r="G100"/>
  <c r="H101"/>
  <c r="I101"/>
  <c r="G102"/>
  <c r="G103"/>
  <c r="G104"/>
  <c r="G105"/>
  <c r="G106"/>
  <c r="G107"/>
  <c r="G108"/>
  <c r="H109"/>
  <c r="I109"/>
  <c r="G110"/>
  <c r="G111"/>
  <c r="G112"/>
  <c r="G113"/>
  <c r="G115"/>
  <c r="G117"/>
  <c r="G118"/>
  <c r="G119"/>
  <c r="H121"/>
  <c r="I121"/>
  <c r="G122"/>
  <c r="G123"/>
  <c r="H124"/>
  <c r="I124"/>
  <c r="G125"/>
  <c r="G126"/>
  <c r="G127"/>
  <c r="G128"/>
  <c r="G129"/>
  <c r="H130"/>
  <c r="I130"/>
  <c r="G130" s="1"/>
  <c r="G131"/>
  <c r="G132"/>
  <c r="G133"/>
  <c r="G134"/>
  <c r="G135"/>
  <c r="G136"/>
  <c r="G137"/>
  <c r="G138"/>
  <c r="H139"/>
  <c r="G140"/>
  <c r="G144"/>
  <c r="I145"/>
  <c r="G146"/>
  <c r="H148"/>
  <c r="I148"/>
  <c r="G149"/>
  <c r="G150"/>
  <c r="H151"/>
  <c r="I151"/>
  <c r="G152"/>
  <c r="G153"/>
  <c r="H154"/>
  <c r="G154" s="1"/>
  <c r="I154"/>
  <c r="G155"/>
  <c r="G156"/>
  <c r="H157"/>
  <c r="I157"/>
  <c r="G157" s="1"/>
  <c r="G158"/>
  <c r="G159"/>
  <c r="H160"/>
  <c r="I160"/>
  <c r="G161"/>
  <c r="G162"/>
  <c r="G164"/>
  <c r="H165"/>
  <c r="I165"/>
  <c r="G166"/>
  <c r="G167"/>
  <c r="H171"/>
  <c r="I171"/>
  <c r="G172"/>
  <c r="G173"/>
  <c r="H174"/>
  <c r="G175"/>
  <c r="H177"/>
  <c r="I177"/>
  <c r="G178"/>
  <c r="G179"/>
  <c r="G184"/>
  <c r="H185"/>
  <c r="I185"/>
  <c r="G186"/>
  <c r="G187"/>
  <c r="G188"/>
  <c r="G189"/>
  <c r="H190"/>
  <c r="I190"/>
  <c r="G191"/>
  <c r="G192"/>
  <c r="G193"/>
  <c r="G194"/>
  <c r="G195"/>
  <c r="H196"/>
  <c r="I196"/>
  <c r="G196" s="1"/>
  <c r="G197"/>
  <c r="G198"/>
  <c r="G199"/>
  <c r="G200"/>
  <c r="G201"/>
  <c r="H202"/>
  <c r="I202"/>
  <c r="G203"/>
  <c r="G204"/>
  <c r="H205"/>
  <c r="I205"/>
  <c r="G206"/>
  <c r="G207"/>
  <c r="H208"/>
  <c r="G208" s="1"/>
  <c r="I208"/>
  <c r="G209"/>
  <c r="G210"/>
  <c r="G211"/>
  <c r="G213"/>
  <c r="G215"/>
  <c r="G218"/>
  <c r="G220"/>
  <c r="G224"/>
  <c r="G225"/>
  <c r="H226"/>
  <c r="G226" s="1"/>
  <c r="I226"/>
  <c r="G227"/>
  <c r="G228"/>
  <c r="G229"/>
  <c r="G230"/>
  <c r="H231"/>
  <c r="I231"/>
  <c r="G232"/>
  <c r="G233"/>
  <c r="G234"/>
  <c r="G235"/>
  <c r="H236"/>
  <c r="G236" s="1"/>
  <c r="I236"/>
  <c r="G237"/>
  <c r="G238"/>
  <c r="H239"/>
  <c r="I239"/>
  <c r="G240"/>
  <c r="G241"/>
  <c r="G247"/>
  <c r="H248"/>
  <c r="I248"/>
  <c r="G248" s="1"/>
  <c r="G249"/>
  <c r="G250"/>
  <c r="G251"/>
  <c r="H252"/>
  <c r="I252"/>
  <c r="G253"/>
  <c r="G254"/>
  <c r="G255"/>
  <c r="H256"/>
  <c r="I256"/>
  <c r="G257"/>
  <c r="G258"/>
  <c r="G259"/>
  <c r="H260"/>
  <c r="I260"/>
  <c r="G261"/>
  <c r="G262"/>
  <c r="G263"/>
  <c r="H264"/>
  <c r="I264"/>
  <c r="G265"/>
  <c r="G266"/>
  <c r="H267"/>
  <c r="I267"/>
  <c r="G268"/>
  <c r="G269"/>
  <c r="G271"/>
  <c r="I275"/>
  <c r="G277"/>
  <c r="H279"/>
  <c r="G279" s="1"/>
  <c r="I279"/>
  <c r="G280"/>
  <c r="G281"/>
  <c r="H282"/>
  <c r="I282"/>
  <c r="G283"/>
  <c r="G284"/>
  <c r="H285"/>
  <c r="I285"/>
  <c r="G286"/>
  <c r="G287"/>
  <c r="H288"/>
  <c r="I288"/>
  <c r="G289"/>
  <c r="G290"/>
  <c r="H291"/>
  <c r="I291"/>
  <c r="G292"/>
  <c r="G293"/>
  <c r="I294"/>
  <c r="G295"/>
  <c r="H297"/>
  <c r="I297"/>
  <c r="G297" s="1"/>
  <c r="G298"/>
  <c r="G299"/>
  <c r="G300"/>
  <c r="G302"/>
  <c r="G303"/>
  <c r="I307"/>
  <c r="I305" s="1"/>
  <c r="H309"/>
  <c r="H307" s="1"/>
  <c r="F12" i="4"/>
  <c r="F10" s="1"/>
  <c r="D18"/>
  <c r="E19"/>
  <c r="D19" s="1"/>
  <c r="D21"/>
  <c r="D28"/>
  <c r="D29"/>
  <c r="D34"/>
  <c r="D35"/>
  <c r="D37"/>
  <c r="D40"/>
  <c r="D42"/>
  <c r="D45"/>
  <c r="E46"/>
  <c r="D46" s="1"/>
  <c r="D47"/>
  <c r="D48"/>
  <c r="E49"/>
  <c r="D49" s="1"/>
  <c r="D52"/>
  <c r="D55"/>
  <c r="E56"/>
  <c r="D56" s="1"/>
  <c r="D59"/>
  <c r="D61"/>
  <c r="D62"/>
  <c r="D64"/>
  <c r="E70"/>
  <c r="D70" s="1"/>
  <c r="D72"/>
  <c r="D73"/>
  <c r="E74"/>
  <c r="D74" s="1"/>
  <c r="D76"/>
  <c r="D77"/>
  <c r="E78"/>
  <c r="D80"/>
  <c r="D81"/>
  <c r="D82"/>
  <c r="D88"/>
  <c r="E89"/>
  <c r="D89" s="1"/>
  <c r="D91"/>
  <c r="D92"/>
  <c r="D95"/>
  <c r="D97"/>
  <c r="D98"/>
  <c r="E99"/>
  <c r="D99" s="1"/>
  <c r="D101"/>
  <c r="D102"/>
  <c r="E105"/>
  <c r="D105" s="1"/>
  <c r="D106"/>
  <c r="E109"/>
  <c r="F109"/>
  <c r="F107" s="1"/>
  <c r="F103" s="1"/>
  <c r="D111"/>
  <c r="D112"/>
  <c r="D113"/>
  <c r="D114"/>
  <c r="D117"/>
  <c r="D118"/>
  <c r="F121"/>
  <c r="F119" s="1"/>
  <c r="F115" s="1"/>
  <c r="D115" s="1"/>
  <c r="D123"/>
  <c r="D124"/>
  <c r="D125"/>
  <c r="D126"/>
  <c r="E129"/>
  <c r="D129" s="1"/>
  <c r="D131"/>
  <c r="D132"/>
  <c r="D134"/>
  <c r="D135"/>
  <c r="D136"/>
  <c r="D137"/>
  <c r="E139"/>
  <c r="D139" s="1"/>
  <c r="D141"/>
  <c r="D146"/>
  <c r="E147"/>
  <c r="D147" s="1"/>
  <c r="D150"/>
  <c r="D151"/>
  <c r="D153"/>
  <c r="E154"/>
  <c r="D154" s="1"/>
  <c r="D156"/>
  <c r="E157"/>
  <c r="D157" s="1"/>
  <c r="D159"/>
  <c r="D160"/>
  <c r="E161"/>
  <c r="D161" s="1"/>
  <c r="D163"/>
  <c r="E164"/>
  <c r="D164" s="1"/>
  <c r="D166"/>
  <c r="F167"/>
  <c r="F142" s="1"/>
  <c r="E169"/>
  <c r="E167" s="1"/>
  <c r="D177"/>
  <c r="D178"/>
  <c r="D184"/>
  <c r="E185"/>
  <c r="D187"/>
  <c r="D188"/>
  <c r="D189"/>
  <c r="F191"/>
  <c r="D191" s="1"/>
  <c r="D193"/>
  <c r="D194"/>
  <c r="D195"/>
  <c r="D196"/>
  <c r="F197"/>
  <c r="D197" s="1"/>
  <c r="D199"/>
  <c r="F200"/>
  <c r="D200" s="1"/>
  <c r="D202"/>
  <c r="D203"/>
  <c r="D204"/>
  <c r="D205"/>
  <c r="F208"/>
  <c r="D210"/>
  <c r="D211"/>
  <c r="D212"/>
  <c r="F216"/>
  <c r="D216" s="1"/>
  <c r="D218"/>
  <c r="D219"/>
  <c r="D220"/>
  <c r="F221"/>
  <c r="D221" s="1"/>
  <c r="D223"/>
  <c r="F224"/>
  <c r="D224" s="1"/>
  <c r="D226"/>
  <c r="D227"/>
  <c r="D228"/>
  <c r="D229"/>
  <c r="F15" i="6"/>
  <c r="D15" s="1"/>
  <c r="D17"/>
  <c r="D18"/>
  <c r="F23"/>
  <c r="D25"/>
  <c r="D26"/>
  <c r="F27"/>
  <c r="D27" s="1"/>
  <c r="D29"/>
  <c r="D30"/>
  <c r="E33"/>
  <c r="F33"/>
  <c r="D35"/>
  <c r="D36"/>
  <c r="E37"/>
  <c r="F37"/>
  <c r="D38"/>
  <c r="D39"/>
  <c r="D40"/>
  <c r="F43"/>
  <c r="D43" s="1"/>
  <c r="D45"/>
  <c r="D46"/>
  <c r="D47"/>
  <c r="E48"/>
  <c r="F48"/>
  <c r="D50"/>
  <c r="D51"/>
  <c r="E52"/>
  <c r="D54"/>
  <c r="D56"/>
  <c r="E57"/>
  <c r="D57" s="1"/>
  <c r="D60"/>
  <c r="D65"/>
  <c r="F70"/>
  <c r="D70" s="1"/>
  <c r="D72"/>
  <c r="D73"/>
  <c r="F76"/>
  <c r="D78"/>
  <c r="D79"/>
  <c r="E80"/>
  <c r="E74" s="1"/>
  <c r="E68" s="1"/>
  <c r="F80"/>
  <c r="D82"/>
  <c r="D83"/>
  <c r="G15" i="7"/>
  <c r="G16"/>
  <c r="G17"/>
  <c r="G18"/>
  <c r="G19"/>
  <c r="E67" i="4" s="1"/>
  <c r="D67" s="1"/>
  <c r="G20" i="7"/>
  <c r="G21"/>
  <c r="G22"/>
  <c r="G23"/>
  <c r="G24"/>
  <c r="G25"/>
  <c r="G26"/>
  <c r="G27"/>
  <c r="G29"/>
  <c r="H33"/>
  <c r="I33"/>
  <c r="H37"/>
  <c r="I37"/>
  <c r="H43"/>
  <c r="I43"/>
  <c r="G52"/>
  <c r="G53"/>
  <c r="H58"/>
  <c r="I58"/>
  <c r="G60"/>
  <c r="G61"/>
  <c r="H62"/>
  <c r="I62"/>
  <c r="G64"/>
  <c r="G65"/>
  <c r="H66"/>
  <c r="I66"/>
  <c r="I56" s="1"/>
  <c r="I24" i="3" s="1"/>
  <c r="I67" i="7"/>
  <c r="G67" s="1"/>
  <c r="G68"/>
  <c r="G69"/>
  <c r="G70"/>
  <c r="G71"/>
  <c r="G72"/>
  <c r="G73"/>
  <c r="G74"/>
  <c r="G75"/>
  <c r="G76"/>
  <c r="G77"/>
  <c r="G78"/>
  <c r="G79"/>
  <c r="G80"/>
  <c r="G81"/>
  <c r="H84"/>
  <c r="H82" s="1"/>
  <c r="I84"/>
  <c r="I82" s="1"/>
  <c r="G86"/>
  <c r="G87"/>
  <c r="H90"/>
  <c r="H88" s="1"/>
  <c r="I90"/>
  <c r="I88" s="1"/>
  <c r="G92"/>
  <c r="G93"/>
  <c r="H33" i="3"/>
  <c r="G98" i="7"/>
  <c r="G99"/>
  <c r="G100"/>
  <c r="G101"/>
  <c r="G102"/>
  <c r="G103"/>
  <c r="H111"/>
  <c r="H109" s="1"/>
  <c r="I111"/>
  <c r="I109" s="1"/>
  <c r="G113"/>
  <c r="G114"/>
  <c r="H117"/>
  <c r="H115" s="1"/>
  <c r="I117"/>
  <c r="G119"/>
  <c r="G120"/>
  <c r="I121"/>
  <c r="G121" s="1"/>
  <c r="G123"/>
  <c r="G124"/>
  <c r="I130"/>
  <c r="I128" s="1"/>
  <c r="G128" s="1"/>
  <c r="G132"/>
  <c r="G133"/>
  <c r="I136"/>
  <c r="G138"/>
  <c r="G139"/>
  <c r="I142"/>
  <c r="G142" s="1"/>
  <c r="G144"/>
  <c r="G145"/>
  <c r="I152"/>
  <c r="I150" s="1"/>
  <c r="G154"/>
  <c r="G155"/>
  <c r="H161"/>
  <c r="I161"/>
  <c r="G163"/>
  <c r="G164"/>
  <c r="H165"/>
  <c r="I165"/>
  <c r="G167"/>
  <c r="G168"/>
  <c r="H169"/>
  <c r="I169"/>
  <c r="G171"/>
  <c r="G172"/>
  <c r="H175"/>
  <c r="H173" s="1"/>
  <c r="I175"/>
  <c r="I173" s="1"/>
  <c r="G177"/>
  <c r="G178"/>
  <c r="H181"/>
  <c r="I181"/>
  <c r="G183"/>
  <c r="G184"/>
  <c r="H185"/>
  <c r="I185"/>
  <c r="G187"/>
  <c r="G188"/>
  <c r="H191"/>
  <c r="H189" s="1"/>
  <c r="I191"/>
  <c r="I189" s="1"/>
  <c r="G193"/>
  <c r="G194"/>
  <c r="H197"/>
  <c r="H195" s="1"/>
  <c r="I197"/>
  <c r="I195" s="1"/>
  <c r="G199"/>
  <c r="G200"/>
  <c r="H203"/>
  <c r="H201" s="1"/>
  <c r="I203"/>
  <c r="I201" s="1"/>
  <c r="G205"/>
  <c r="G206"/>
  <c r="H209"/>
  <c r="H207" s="1"/>
  <c r="I209"/>
  <c r="I207" s="1"/>
  <c r="G211"/>
  <c r="G212"/>
  <c r="H217"/>
  <c r="I217"/>
  <c r="G219"/>
  <c r="G220"/>
  <c r="H221"/>
  <c r="I221"/>
  <c r="G223"/>
  <c r="G224"/>
  <c r="H227"/>
  <c r="H97" i="3" s="1"/>
  <c r="I227" i="7"/>
  <c r="I97" i="3" s="1"/>
  <c r="I95" s="1"/>
  <c r="G229" i="7"/>
  <c r="G230"/>
  <c r="G231"/>
  <c r="G232"/>
  <c r="G233"/>
  <c r="G234"/>
  <c r="H235"/>
  <c r="I235"/>
  <c r="G237"/>
  <c r="G238"/>
  <c r="H239"/>
  <c r="I239"/>
  <c r="G241"/>
  <c r="G242"/>
  <c r="H243"/>
  <c r="I243"/>
  <c r="G245"/>
  <c r="G246"/>
  <c r="H249"/>
  <c r="I249"/>
  <c r="G251"/>
  <c r="G252"/>
  <c r="H253"/>
  <c r="I253"/>
  <c r="G255"/>
  <c r="G256"/>
  <c r="H257"/>
  <c r="I257"/>
  <c r="G259"/>
  <c r="G260"/>
  <c r="H263"/>
  <c r="I263"/>
  <c r="G265"/>
  <c r="G266"/>
  <c r="H267"/>
  <c r="I267"/>
  <c r="G269"/>
  <c r="G270"/>
  <c r="H271"/>
  <c r="I271"/>
  <c r="G273"/>
  <c r="G274"/>
  <c r="H277"/>
  <c r="H116" i="3" s="1"/>
  <c r="G279" i="7"/>
  <c r="G286"/>
  <c r="H287"/>
  <c r="I287"/>
  <c r="G289"/>
  <c r="G290"/>
  <c r="H291"/>
  <c r="I291"/>
  <c r="G291" s="1"/>
  <c r="G293"/>
  <c r="G294"/>
  <c r="H295"/>
  <c r="I295"/>
  <c r="G297"/>
  <c r="G298"/>
  <c r="H299"/>
  <c r="I299"/>
  <c r="G301"/>
  <c r="G302"/>
  <c r="H305"/>
  <c r="I305"/>
  <c r="I303" s="1"/>
  <c r="G307"/>
  <c r="G308"/>
  <c r="H311"/>
  <c r="I311"/>
  <c r="G313"/>
  <c r="G314"/>
  <c r="H315"/>
  <c r="I315"/>
  <c r="G317"/>
  <c r="G318"/>
  <c r="H319"/>
  <c r="I319"/>
  <c r="G321"/>
  <c r="G322"/>
  <c r="H323"/>
  <c r="I323"/>
  <c r="G323" s="1"/>
  <c r="G325"/>
  <c r="G326"/>
  <c r="H329"/>
  <c r="I329"/>
  <c r="G331"/>
  <c r="G332"/>
  <c r="H333"/>
  <c r="I333"/>
  <c r="G333" s="1"/>
  <c r="G335"/>
  <c r="G336"/>
  <c r="H337"/>
  <c r="I337"/>
  <c r="G339"/>
  <c r="G340"/>
  <c r="H341"/>
  <c r="I341"/>
  <c r="G343"/>
  <c r="G344"/>
  <c r="H347"/>
  <c r="H345" s="1"/>
  <c r="G350"/>
  <c r="H355"/>
  <c r="H353" s="1"/>
  <c r="I355"/>
  <c r="I353" s="1"/>
  <c r="G357"/>
  <c r="G358"/>
  <c r="H361"/>
  <c r="H359" s="1"/>
  <c r="I361"/>
  <c r="I359" s="1"/>
  <c r="G363"/>
  <c r="G364"/>
  <c r="H367"/>
  <c r="H365" s="1"/>
  <c r="I367"/>
  <c r="I365" s="1"/>
  <c r="G369"/>
  <c r="G370"/>
  <c r="H373"/>
  <c r="I373"/>
  <c r="I371" s="1"/>
  <c r="G375"/>
  <c r="G376"/>
  <c r="H379"/>
  <c r="H377" s="1"/>
  <c r="I379"/>
  <c r="I377" s="1"/>
  <c r="G381"/>
  <c r="G382"/>
  <c r="H385"/>
  <c r="I385"/>
  <c r="I383" s="1"/>
  <c r="G387"/>
  <c r="G388"/>
  <c r="H393"/>
  <c r="H391" s="1"/>
  <c r="I393"/>
  <c r="I391" s="1"/>
  <c r="G395"/>
  <c r="G396"/>
  <c r="H399"/>
  <c r="H397" s="1"/>
  <c r="I399"/>
  <c r="I397" s="1"/>
  <c r="G401"/>
  <c r="G402"/>
  <c r="G403"/>
  <c r="G404"/>
  <c r="G405"/>
  <c r="G406"/>
  <c r="G407"/>
  <c r="G408"/>
  <c r="G409"/>
  <c r="G410"/>
  <c r="H413"/>
  <c r="H411" s="1"/>
  <c r="I413"/>
  <c r="I411" s="1"/>
  <c r="G415"/>
  <c r="G416"/>
  <c r="H419"/>
  <c r="I419"/>
  <c r="I417" s="1"/>
  <c r="G421"/>
  <c r="G422"/>
  <c r="H425"/>
  <c r="H423" s="1"/>
  <c r="I425"/>
  <c r="I423" s="1"/>
  <c r="G427"/>
  <c r="H433"/>
  <c r="H182" i="3" s="1"/>
  <c r="I433" i="7"/>
  <c r="I431" s="1"/>
  <c r="G435"/>
  <c r="G436"/>
  <c r="G437"/>
  <c r="G438"/>
  <c r="G439"/>
  <c r="G440"/>
  <c r="G441"/>
  <c r="G442"/>
  <c r="G443"/>
  <c r="G444"/>
  <c r="G445"/>
  <c r="G446"/>
  <c r="G447"/>
  <c r="H452"/>
  <c r="I452"/>
  <c r="G454"/>
  <c r="G455"/>
  <c r="H456"/>
  <c r="I456"/>
  <c r="G456" s="1"/>
  <c r="G458"/>
  <c r="G459"/>
  <c r="H460"/>
  <c r="I460"/>
  <c r="G462"/>
  <c r="G463"/>
  <c r="H466"/>
  <c r="I466"/>
  <c r="G468"/>
  <c r="G469"/>
  <c r="H470"/>
  <c r="I470"/>
  <c r="G470" s="1"/>
  <c r="G472"/>
  <c r="G473"/>
  <c r="H474"/>
  <c r="I474"/>
  <c r="G474" s="1"/>
  <c r="G476"/>
  <c r="G477"/>
  <c r="H478"/>
  <c r="I478"/>
  <c r="G480"/>
  <c r="G481"/>
  <c r="H484"/>
  <c r="I484"/>
  <c r="G486"/>
  <c r="G487"/>
  <c r="H488"/>
  <c r="I488"/>
  <c r="G490"/>
  <c r="G491"/>
  <c r="H492"/>
  <c r="I492"/>
  <c r="G494"/>
  <c r="G495"/>
  <c r="H496"/>
  <c r="I496"/>
  <c r="G498"/>
  <c r="G499"/>
  <c r="H502"/>
  <c r="H500" s="1"/>
  <c r="I502"/>
  <c r="I500" s="1"/>
  <c r="G504"/>
  <c r="G505"/>
  <c r="H508"/>
  <c r="I508"/>
  <c r="I506" s="1"/>
  <c r="G510"/>
  <c r="G511"/>
  <c r="H514"/>
  <c r="I514"/>
  <c r="G514" s="1"/>
  <c r="G516"/>
  <c r="G517"/>
  <c r="H518"/>
  <c r="I518"/>
  <c r="G520"/>
  <c r="G521"/>
  <c r="H526"/>
  <c r="H524" s="1"/>
  <c r="I526"/>
  <c r="I524" s="1"/>
  <c r="I216" i="3" s="1"/>
  <c r="I214" s="1"/>
  <c r="G528" i="7"/>
  <c r="G529"/>
  <c r="G530"/>
  <c r="G531"/>
  <c r="G532"/>
  <c r="G533"/>
  <c r="G534"/>
  <c r="G535"/>
  <c r="G536"/>
  <c r="G538"/>
  <c r="G539"/>
  <c r="I542"/>
  <c r="I219" i="3" s="1"/>
  <c r="G544" i="7"/>
  <c r="G545"/>
  <c r="G546"/>
  <c r="G547"/>
  <c r="H548"/>
  <c r="H542" s="1"/>
  <c r="I548"/>
  <c r="G549"/>
  <c r="G550"/>
  <c r="G551"/>
  <c r="G552"/>
  <c r="I553"/>
  <c r="I221" i="3" s="1"/>
  <c r="G555" i="7"/>
  <c r="G556"/>
  <c r="G557"/>
  <c r="G558"/>
  <c r="G559"/>
  <c r="G560"/>
  <c r="G561"/>
  <c r="H562"/>
  <c r="H553" s="1"/>
  <c r="I562"/>
  <c r="G563"/>
  <c r="G564"/>
  <c r="G565"/>
  <c r="G566"/>
  <c r="H567"/>
  <c r="G567" s="1"/>
  <c r="G569"/>
  <c r="G570"/>
  <c r="H571"/>
  <c r="H223" i="3" s="1"/>
  <c r="I571" i="7"/>
  <c r="I223" i="3" s="1"/>
  <c r="G573" i="7"/>
  <c r="G574"/>
  <c r="G575"/>
  <c r="G576"/>
  <c r="G577"/>
  <c r="G578"/>
  <c r="G579"/>
  <c r="G580"/>
  <c r="H581"/>
  <c r="I581"/>
  <c r="G583"/>
  <c r="G584"/>
  <c r="H585"/>
  <c r="I585"/>
  <c r="G587"/>
  <c r="G588"/>
  <c r="H591"/>
  <c r="I591"/>
  <c r="G593"/>
  <c r="G594"/>
  <c r="H595"/>
  <c r="I595"/>
  <c r="G597"/>
  <c r="G598"/>
  <c r="H599"/>
  <c r="I599"/>
  <c r="G601"/>
  <c r="G602"/>
  <c r="H605"/>
  <c r="I605"/>
  <c r="G607"/>
  <c r="G608"/>
  <c r="H609"/>
  <c r="I609"/>
  <c r="G611"/>
  <c r="G612"/>
  <c r="H613"/>
  <c r="I613"/>
  <c r="G615"/>
  <c r="G616"/>
  <c r="H619"/>
  <c r="H617" s="1"/>
  <c r="I619"/>
  <c r="I617" s="1"/>
  <c r="G621"/>
  <c r="G622"/>
  <c r="H625"/>
  <c r="H623" s="1"/>
  <c r="I625"/>
  <c r="I623" s="1"/>
  <c r="G627"/>
  <c r="G628"/>
  <c r="I633"/>
  <c r="I246" i="3" s="1"/>
  <c r="I244" s="1"/>
  <c r="G635" i="7"/>
  <c r="G636"/>
  <c r="G637"/>
  <c r="G638"/>
  <c r="G639"/>
  <c r="G640"/>
  <c r="G641"/>
  <c r="G642"/>
  <c r="G643"/>
  <c r="G644"/>
  <c r="G647"/>
  <c r="H648"/>
  <c r="I648"/>
  <c r="G649"/>
  <c r="G650"/>
  <c r="G651"/>
  <c r="G653"/>
  <c r="H654"/>
  <c r="I654"/>
  <c r="G655"/>
  <c r="G656"/>
  <c r="G657"/>
  <c r="H658"/>
  <c r="I658"/>
  <c r="G659"/>
  <c r="G660"/>
  <c r="G661"/>
  <c r="G663"/>
  <c r="H664"/>
  <c r="I664"/>
  <c r="G665"/>
  <c r="G666"/>
  <c r="G667"/>
  <c r="H668"/>
  <c r="I668"/>
  <c r="G669"/>
  <c r="G670"/>
  <c r="G671"/>
  <c r="G673"/>
  <c r="H674"/>
  <c r="G674" s="1"/>
  <c r="I674"/>
  <c r="G675"/>
  <c r="G676"/>
  <c r="G677"/>
  <c r="H678"/>
  <c r="I678"/>
  <c r="G679"/>
  <c r="G680"/>
  <c r="G681"/>
  <c r="G682"/>
  <c r="H685"/>
  <c r="H272" i="3" s="1"/>
  <c r="G687" i="7"/>
  <c r="G688"/>
  <c r="G689"/>
  <c r="G690"/>
  <c r="G691"/>
  <c r="G692"/>
  <c r="G693"/>
  <c r="G694"/>
  <c r="G695"/>
  <c r="G696"/>
  <c r="I697"/>
  <c r="G697" s="1"/>
  <c r="G699"/>
  <c r="G700"/>
  <c r="I703"/>
  <c r="G703" s="1"/>
  <c r="G705"/>
  <c r="G706"/>
  <c r="I709"/>
  <c r="I707" s="1"/>
  <c r="G711"/>
  <c r="G712"/>
  <c r="I715"/>
  <c r="I713" s="1"/>
  <c r="G713" s="1"/>
  <c r="G717"/>
  <c r="G718"/>
  <c r="G719"/>
  <c r="G720"/>
  <c r="G721"/>
  <c r="G722"/>
  <c r="G723"/>
  <c r="G724"/>
  <c r="H729"/>
  <c r="I729"/>
  <c r="G731"/>
  <c r="G732"/>
  <c r="H733"/>
  <c r="H278" i="3" s="1"/>
  <c r="I733" i="7"/>
  <c r="G735"/>
  <c r="G736"/>
  <c r="H739"/>
  <c r="H737" s="1"/>
  <c r="I739"/>
  <c r="I737" s="1"/>
  <c r="G741"/>
  <c r="G742"/>
  <c r="H745"/>
  <c r="H743" s="1"/>
  <c r="I745"/>
  <c r="I743" s="1"/>
  <c r="G747"/>
  <c r="G748"/>
  <c r="H751"/>
  <c r="H749" s="1"/>
  <c r="I751"/>
  <c r="I749" s="1"/>
  <c r="G753"/>
  <c r="G754"/>
  <c r="H757"/>
  <c r="G757" s="1"/>
  <c r="I757"/>
  <c r="I755" s="1"/>
  <c r="G759"/>
  <c r="G760"/>
  <c r="H763"/>
  <c r="H761" s="1"/>
  <c r="I763"/>
  <c r="G765"/>
  <c r="G766"/>
  <c r="H769"/>
  <c r="H767" s="1"/>
  <c r="I769"/>
  <c r="I767" s="1"/>
  <c r="G771"/>
  <c r="G772"/>
  <c r="H773"/>
  <c r="H779"/>
  <c r="I779"/>
  <c r="G781"/>
  <c r="G782"/>
  <c r="H783"/>
  <c r="I783"/>
  <c r="I304" i="3" s="1"/>
  <c r="G785" i="7"/>
  <c r="E138" i="4" s="1"/>
  <c r="G786" i="7"/>
  <c r="I791"/>
  <c r="I789" s="1"/>
  <c r="I787" s="1"/>
  <c r="H793"/>
  <c r="H791" s="1"/>
  <c r="H789" s="1"/>
  <c r="H787" s="1"/>
  <c r="G794"/>
  <c r="H755"/>
  <c r="F215" i="4"/>
  <c r="F213" s="1"/>
  <c r="G309" i="3"/>
  <c r="H301"/>
  <c r="D23" i="6"/>
  <c r="E22" i="4"/>
  <c r="D22" s="1"/>
  <c r="D24"/>
  <c r="I183" i="3"/>
  <c r="D61" i="6"/>
  <c r="D208" i="4"/>
  <c r="E107"/>
  <c r="D78"/>
  <c r="D70" i="2"/>
  <c r="F52" i="6"/>
  <c r="D76"/>
  <c r="G91" i="3"/>
  <c r="H41" i="7"/>
  <c r="G130"/>
  <c r="I727"/>
  <c r="G553"/>
  <c r="I701"/>
  <c r="G701" s="1"/>
  <c r="I761"/>
  <c r="H482"/>
  <c r="H303"/>
  <c r="I134"/>
  <c r="G134" s="1"/>
  <c r="G136"/>
  <c r="G117"/>
  <c r="G83" i="3"/>
  <c r="D121" i="4"/>
  <c r="G282" i="3"/>
  <c r="G28"/>
  <c r="G779" i="7" l="1"/>
  <c r="G562"/>
  <c r="I115"/>
  <c r="G171" i="3"/>
  <c r="H63"/>
  <c r="G185"/>
  <c r="G25"/>
  <c r="H589" i="7"/>
  <c r="I482"/>
  <c r="H179"/>
  <c r="G399"/>
  <c r="G751"/>
  <c r="G267"/>
  <c r="I261"/>
  <c r="E152" i="4"/>
  <c r="D152" s="1"/>
  <c r="H94" i="7"/>
  <c r="H11"/>
  <c r="D169" i="4"/>
  <c r="I225" i="7"/>
  <c r="G252" i="3"/>
  <c r="G16"/>
  <c r="G393" i="7"/>
  <c r="G617"/>
  <c r="G291" i="3"/>
  <c r="G285"/>
  <c r="G264"/>
  <c r="G151"/>
  <c r="G148"/>
  <c r="G53"/>
  <c r="E60" i="4"/>
  <c r="D60" s="1"/>
  <c r="G271" i="7"/>
  <c r="G257"/>
  <c r="G239"/>
  <c r="G235"/>
  <c r="G221"/>
  <c r="G165"/>
  <c r="G161"/>
  <c r="I41"/>
  <c r="I13" s="1"/>
  <c r="E31" i="4"/>
  <c r="D31" s="1"/>
  <c r="D33" i="6"/>
  <c r="G256" i="3"/>
  <c r="G160"/>
  <c r="I143"/>
  <c r="G47"/>
  <c r="I327" i="7"/>
  <c r="I63" i="3"/>
  <c r="I45"/>
  <c r="H683" i="7"/>
  <c r="I540"/>
  <c r="G585"/>
  <c r="D80" i="6"/>
  <c r="F21"/>
  <c r="G177" i="3"/>
  <c r="G165"/>
  <c r="G277" i="7"/>
  <c r="G124" i="3"/>
  <c r="E66" i="4"/>
  <c r="D66" s="1"/>
  <c r="G658" i="7"/>
  <c r="H652"/>
  <c r="H662"/>
  <c r="I662"/>
  <c r="I672"/>
  <c r="G433"/>
  <c r="E103" i="4"/>
  <c r="I275" i="7"/>
  <c r="E17" i="4"/>
  <c r="D17" s="1"/>
  <c r="E36"/>
  <c r="D36" s="1"/>
  <c r="E144"/>
  <c r="D144" s="1"/>
  <c r="D38"/>
  <c r="G63" i="3"/>
  <c r="I777" i="7"/>
  <c r="I775" s="1"/>
  <c r="I464"/>
  <c r="I450"/>
  <c r="H261"/>
  <c r="I170" i="3"/>
  <c r="I168" s="1"/>
  <c r="D109" i="4"/>
  <c r="G287" i="7"/>
  <c r="H159"/>
  <c r="H157" s="1"/>
  <c r="H431"/>
  <c r="G431" s="1"/>
  <c r="G379"/>
  <c r="G625"/>
  <c r="G209"/>
  <c r="G709"/>
  <c r="G296" i="3"/>
  <c r="E31" i="6"/>
  <c r="E19" s="1"/>
  <c r="E13" s="1"/>
  <c r="E93" i="4"/>
  <c r="D93" s="1"/>
  <c r="E52" i="2"/>
  <c r="D52" s="1"/>
  <c r="G518" i="7"/>
  <c r="H512"/>
  <c r="G423"/>
  <c r="G419"/>
  <c r="G385"/>
  <c r="G373"/>
  <c r="G361"/>
  <c r="G341"/>
  <c r="G337"/>
  <c r="G329"/>
  <c r="G315"/>
  <c r="G43"/>
  <c r="G37"/>
  <c r="G33"/>
  <c r="D52" i="6"/>
  <c r="F31"/>
  <c r="G202" i="3"/>
  <c r="G190"/>
  <c r="G101"/>
  <c r="G77"/>
  <c r="G70"/>
  <c r="G56"/>
  <c r="D21" i="6"/>
  <c r="F19"/>
  <c r="F13" s="1"/>
  <c r="D103" i="4"/>
  <c r="H247" i="7"/>
  <c r="E30" i="4"/>
  <c r="D30" s="1"/>
  <c r="E16"/>
  <c r="D16" s="1"/>
  <c r="D107"/>
  <c r="G482" i="7"/>
  <c r="G763"/>
  <c r="H221" i="3"/>
  <c r="G221" s="1"/>
  <c r="G96" i="7"/>
  <c r="I182" i="3"/>
  <c r="I180" s="1"/>
  <c r="I631" i="7"/>
  <c r="G367"/>
  <c r="D215" i="4"/>
  <c r="D119"/>
  <c r="G613" i="7"/>
  <c r="G609"/>
  <c r="G599"/>
  <c r="G595"/>
  <c r="G581"/>
  <c r="G548"/>
  <c r="I512"/>
  <c r="G508"/>
  <c r="G496"/>
  <c r="G492"/>
  <c r="G488"/>
  <c r="G484"/>
  <c r="G478"/>
  <c r="G466"/>
  <c r="G460"/>
  <c r="G182" i="3"/>
  <c r="G295" i="7"/>
  <c r="G185"/>
  <c r="G169"/>
  <c r="I159"/>
  <c r="G66"/>
  <c r="F74" i="6"/>
  <c r="F68" s="1"/>
  <c r="F66" s="1"/>
  <c r="D48"/>
  <c r="D37"/>
  <c r="E68" i="4"/>
  <c r="D68" s="1"/>
  <c r="G288" i="3"/>
  <c r="G267"/>
  <c r="G260"/>
  <c r="G239"/>
  <c r="G231"/>
  <c r="G205"/>
  <c r="H183"/>
  <c r="G183" s="1"/>
  <c r="G761" i="7"/>
  <c r="H309"/>
  <c r="G121" i="3"/>
  <c r="G109"/>
  <c r="G80"/>
  <c r="G73"/>
  <c r="G65"/>
  <c r="I114"/>
  <c r="I174"/>
  <c r="G174" s="1"/>
  <c r="G176"/>
  <c r="G52"/>
  <c r="D63" i="4"/>
  <c r="G150" i="7"/>
  <c r="I148"/>
  <c r="G152"/>
  <c r="H56"/>
  <c r="G56" s="1"/>
  <c r="I773"/>
  <c r="G773" s="1"/>
  <c r="G775"/>
  <c r="E133" i="4"/>
  <c r="D133" s="1"/>
  <c r="D138"/>
  <c r="I301" i="3"/>
  <c r="G301" s="1"/>
  <c r="G304"/>
  <c r="G303" i="7"/>
  <c r="H727"/>
  <c r="G727" s="1"/>
  <c r="I603"/>
  <c r="I589"/>
  <c r="G589" s="1"/>
  <c r="H450"/>
  <c r="G450" s="1"/>
  <c r="I179"/>
  <c r="G179" s="1"/>
  <c r="H24" i="3"/>
  <c r="H20" s="1"/>
  <c r="H180"/>
  <c r="G180" s="1"/>
  <c r="H327" i="7"/>
  <c r="G327" s="1"/>
  <c r="G654"/>
  <c r="G261"/>
  <c r="G502"/>
  <c r="H215"/>
  <c r="I140"/>
  <c r="G140" s="1"/>
  <c r="H383"/>
  <c r="G383" s="1"/>
  <c r="F185" i="4"/>
  <c r="D185" s="1"/>
  <c r="G305" i="7"/>
  <c r="H417"/>
  <c r="G417" s="1"/>
  <c r="H464"/>
  <c r="H222" i="3"/>
  <c r="G222" s="1"/>
  <c r="G526" i="7"/>
  <c r="G249"/>
  <c r="G355"/>
  <c r="G605"/>
  <c r="G729"/>
  <c r="G227"/>
  <c r="G90"/>
  <c r="G783"/>
  <c r="H777"/>
  <c r="G777" s="1"/>
  <c r="G755"/>
  <c r="H672"/>
  <c r="G668"/>
  <c r="G664"/>
  <c r="I652"/>
  <c r="G652" s="1"/>
  <c r="G648"/>
  <c r="E65" i="4"/>
  <c r="D65" s="1"/>
  <c r="G623" i="7"/>
  <c r="G319"/>
  <c r="I309"/>
  <c r="G299"/>
  <c r="G263"/>
  <c r="G253"/>
  <c r="I247"/>
  <c r="G247" s="1"/>
  <c r="G243"/>
  <c r="I215"/>
  <c r="G217"/>
  <c r="G207"/>
  <c r="G197"/>
  <c r="G189"/>
  <c r="E43" i="4"/>
  <c r="E41" s="1"/>
  <c r="D41" s="1"/>
  <c r="E32"/>
  <c r="D32" s="1"/>
  <c r="G62" i="7"/>
  <c r="G58"/>
  <c r="D183" i="4"/>
  <c r="F180"/>
  <c r="D180" s="1"/>
  <c r="I20" i="3"/>
  <c r="G278"/>
  <c r="H275"/>
  <c r="G275" s="1"/>
  <c r="H31"/>
  <c r="G31" s="1"/>
  <c r="G33"/>
  <c r="G411" i="7"/>
  <c r="G353"/>
  <c r="G88"/>
  <c r="G82"/>
  <c r="H275"/>
  <c r="E51" i="4"/>
  <c r="D51" s="1"/>
  <c r="G84" i="7"/>
  <c r="G175"/>
  <c r="H225"/>
  <c r="G225" s="1"/>
  <c r="G591"/>
  <c r="G425"/>
  <c r="G111"/>
  <c r="H506"/>
  <c r="G506" s="1"/>
  <c r="G769"/>
  <c r="G413"/>
  <c r="G678"/>
  <c r="H371"/>
  <c r="G371" s="1"/>
  <c r="G181"/>
  <c r="G452"/>
  <c r="G619"/>
  <c r="G571"/>
  <c r="G733"/>
  <c r="I94"/>
  <c r="G203"/>
  <c r="G745"/>
  <c r="G311"/>
  <c r="G739"/>
  <c r="G191"/>
  <c r="G715"/>
  <c r="H170" i="3"/>
  <c r="H603" i="7"/>
  <c r="G603" s="1"/>
  <c r="E57" i="4"/>
  <c r="E54" s="1"/>
  <c r="D54" s="1"/>
  <c r="G377" i="7"/>
  <c r="G195"/>
  <c r="D167" i="4"/>
  <c r="E76" i="2"/>
  <c r="D76" s="1"/>
  <c r="F88"/>
  <c r="D88" s="1"/>
  <c r="E45"/>
  <c r="D45" s="1"/>
  <c r="D137"/>
  <c r="E22"/>
  <c r="D22" s="1"/>
  <c r="E95"/>
  <c r="F95"/>
  <c r="F206" i="4"/>
  <c r="D213"/>
  <c r="H270" i="3"/>
  <c r="H216"/>
  <c r="G524" i="7"/>
  <c r="G500"/>
  <c r="G397"/>
  <c r="G365"/>
  <c r="H114" i="3"/>
  <c r="G116"/>
  <c r="G97"/>
  <c r="H95"/>
  <c r="G95" s="1"/>
  <c r="G201" i="7"/>
  <c r="I157"/>
  <c r="G173"/>
  <c r="I217" i="3"/>
  <c r="I212" s="1"/>
  <c r="G737" i="7"/>
  <c r="G707"/>
  <c r="I685"/>
  <c r="H219" i="3"/>
  <c r="G542" i="7"/>
  <c r="H540"/>
  <c r="G540" s="1"/>
  <c r="I389"/>
  <c r="G391"/>
  <c r="G359"/>
  <c r="I351"/>
  <c r="H42" i="3"/>
  <c r="G115" i="7"/>
  <c r="G109"/>
  <c r="E66" i="6"/>
  <c r="H11" i="3"/>
  <c r="G767" i="7"/>
  <c r="G749"/>
  <c r="G743"/>
  <c r="G223" i="3"/>
  <c r="H305"/>
  <c r="G305" s="1"/>
  <c r="G307"/>
  <c r="G294"/>
  <c r="H45"/>
  <c r="G45" s="1"/>
  <c r="G50"/>
  <c r="G94" i="7" l="1"/>
  <c r="G662"/>
  <c r="E148" i="4"/>
  <c r="D148" s="1"/>
  <c r="H448" i="7"/>
  <c r="I522"/>
  <c r="F179" i="4" s="1"/>
  <c r="G309" i="7"/>
  <c r="G672"/>
  <c r="I11"/>
  <c r="G11" s="1"/>
  <c r="G512"/>
  <c r="E127" i="4"/>
  <c r="D127" s="1"/>
  <c r="D57"/>
  <c r="G13" i="7"/>
  <c r="H351"/>
  <c r="H147" i="3" s="1"/>
  <c r="H145" s="1"/>
  <c r="D13" i="6"/>
  <c r="D74"/>
  <c r="H725" i="7"/>
  <c r="I13" i="3"/>
  <c r="I11" s="1"/>
  <c r="G11" s="1"/>
  <c r="G159" i="7"/>
  <c r="D31" i="6"/>
  <c r="G41" i="7"/>
  <c r="G114" i="3"/>
  <c r="I448" i="7"/>
  <c r="H633"/>
  <c r="H246" i="3" s="1"/>
  <c r="E58" i="4"/>
  <c r="D58" s="1"/>
  <c r="D43"/>
  <c r="G20" i="3"/>
  <c r="I163"/>
  <c r="I273"/>
  <c r="G24"/>
  <c r="H89"/>
  <c r="I725" i="7"/>
  <c r="H389"/>
  <c r="E142" i="4"/>
  <c r="D142" s="1"/>
  <c r="G275" i="7"/>
  <c r="G464"/>
  <c r="H9"/>
  <c r="E14" i="4"/>
  <c r="D19" i="6"/>
  <c r="E61" i="2"/>
  <c r="I146" i="7"/>
  <c r="G148"/>
  <c r="E27" i="4"/>
  <c r="D27" s="1"/>
  <c r="G215" i="7"/>
  <c r="H168" i="3"/>
  <c r="G170"/>
  <c r="H273"/>
  <c r="G273" s="1"/>
  <c r="H213" i="7"/>
  <c r="G448"/>
  <c r="D95" i="2"/>
  <c r="F61"/>
  <c r="F8" s="1"/>
  <c r="E20"/>
  <c r="H217" i="3"/>
  <c r="G217" s="1"/>
  <c r="G219"/>
  <c r="G216"/>
  <c r="H214"/>
  <c r="D206" i="4"/>
  <c r="I142" i="3"/>
  <c r="D68" i="6"/>
  <c r="H39" i="3"/>
  <c r="G42"/>
  <c r="I272"/>
  <c r="I683" i="7"/>
  <c r="G685"/>
  <c r="D66" i="6"/>
  <c r="G157" i="7"/>
  <c r="H522"/>
  <c r="I9" l="1"/>
  <c r="G9" s="1"/>
  <c r="G725"/>
  <c r="G13" i="3"/>
  <c r="G147"/>
  <c r="G351" i="7"/>
  <c r="I9" i="3"/>
  <c r="H631" i="7"/>
  <c r="G631" s="1"/>
  <c r="G633"/>
  <c r="G145" i="3"/>
  <c r="H143"/>
  <c r="G143" s="1"/>
  <c r="G389" i="7"/>
  <c r="E12" i="4"/>
  <c r="D12" s="1"/>
  <c r="D14"/>
  <c r="D61" i="2"/>
  <c r="I126" i="7"/>
  <c r="G126" s="1"/>
  <c r="G146"/>
  <c r="E25" i="4"/>
  <c r="D25" s="1"/>
  <c r="H244" i="3"/>
  <c r="G246"/>
  <c r="H163"/>
  <c r="G163" s="1"/>
  <c r="G168"/>
  <c r="D20" i="2"/>
  <c r="E10"/>
  <c r="I270" i="3"/>
  <c r="G272"/>
  <c r="H37"/>
  <c r="G39"/>
  <c r="G522" i="7"/>
  <c r="I629"/>
  <c r="G683"/>
  <c r="I139" i="3"/>
  <c r="I349" i="7"/>
  <c r="G142" i="3"/>
  <c r="H212"/>
  <c r="G212" s="1"/>
  <c r="G214"/>
  <c r="E87" i="4" l="1"/>
  <c r="D87" s="1"/>
  <c r="H629" i="7"/>
  <c r="H8" s="1"/>
  <c r="F181"/>
  <c r="G244" i="3"/>
  <c r="H242"/>
  <c r="E8" i="2"/>
  <c r="D8" s="1"/>
  <c r="D10"/>
  <c r="G349" i="7"/>
  <c r="I347"/>
  <c r="H9" i="3"/>
  <c r="G37"/>
  <c r="I242"/>
  <c r="G270"/>
  <c r="G139"/>
  <c r="I89"/>
  <c r="E85" i="4" l="1"/>
  <c r="E83" s="1"/>
  <c r="D83" s="1"/>
  <c r="G629" i="7"/>
  <c r="D179" i="4"/>
  <c r="F175"/>
  <c r="D85"/>
  <c r="G242" i="3"/>
  <c r="I8"/>
  <c r="E10" i="5" s="1"/>
  <c r="F9" i="6" s="1"/>
  <c r="F64" s="1"/>
  <c r="F41" s="1"/>
  <c r="F11" s="1"/>
  <c r="G89" i="3"/>
  <c r="G9"/>
  <c r="H8"/>
  <c r="G347" i="7"/>
  <c r="I345"/>
  <c r="E10" i="4" l="1"/>
  <c r="E8" s="1"/>
  <c r="D175"/>
  <c r="F173"/>
  <c r="I213" i="7"/>
  <c r="I8" s="1"/>
  <c r="G345"/>
  <c r="D10" i="5"/>
  <c r="E9" i="6" s="1"/>
  <c r="E64" s="1"/>
  <c r="G8" i="3"/>
  <c r="C10" i="5" s="1"/>
  <c r="D9" i="6" s="1"/>
  <c r="D10" i="4" l="1"/>
  <c r="D173"/>
  <c r="F171"/>
  <c r="E41" i="6"/>
  <c r="D64"/>
  <c r="G8" i="7"/>
  <c r="G213"/>
  <c r="F8" i="4" l="1"/>
  <c r="D8" s="1"/>
  <c r="D171"/>
  <c r="D41" i="6"/>
  <c r="E11"/>
  <c r="D11" s="1"/>
</calcChain>
</file>

<file path=xl/sharedStrings.xml><?xml version="1.0" encoding="utf-8"?>
<sst xmlns="http://schemas.openxmlformats.org/spreadsheetml/2006/main" count="2822" uniqueCount="990">
  <si>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</si>
  <si>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</si>
  <si>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</si>
  <si>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</si>
  <si>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</si>
  <si>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</si>
  <si>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</si>
  <si>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</si>
  <si>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</si>
  <si>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</si>
  <si>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</si>
  <si>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</si>
  <si>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</si>
  <si>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</si>
  <si>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</si>
  <si>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</si>
  <si>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</si>
  <si>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</si>
  <si>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</si>
  <si>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</si>
  <si>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</si>
  <si>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</si>
  <si>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</si>
  <si>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</si>
  <si>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</si>
  <si>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</si>
  <si>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</si>
  <si>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</si>
  <si>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</si>
  <si>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</si>
  <si>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</si>
  <si>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</si>
  <si>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</si>
  <si>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</si>
  <si>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</si>
  <si>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</si>
  <si>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</si>
  <si>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</si>
  <si>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</si>
  <si>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</si>
  <si>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</si>
  <si>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</si>
  <si>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</si>
  <si>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</si>
  <si>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</si>
  <si>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</si>
  <si>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</si>
  <si>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</si>
  <si>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</si>
  <si>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</si>
  <si>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</si>
  <si>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</si>
  <si>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</si>
  <si>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</si>
  <si>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</si>
  <si>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</si>
  <si>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</si>
  <si>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</si>
  <si>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</si>
  <si>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</si>
  <si>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</si>
  <si>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</si>
  <si>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</si>
  <si>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</si>
  <si>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</si>
  <si>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</si>
  <si>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</si>
  <si>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</si>
  <si>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</si>
  <si>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</si>
  <si>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</si>
  <si>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</si>
  <si>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</si>
  <si>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</si>
  <si>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</si>
  <si>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</si>
  <si>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</si>
  <si>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</si>
  <si>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</si>
  <si>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</si>
  <si>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</si>
  <si>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</si>
  <si>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</si>
  <si>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</si>
  <si>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</si>
  <si>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</si>
  <si>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</si>
  <si>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</si>
  <si>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</si>
  <si>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</si>
  <si>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</si>
  <si>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</si>
  <si>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</si>
  <si>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</si>
  <si>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</si>
  <si>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</si>
  <si>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</si>
  <si>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</si>
  <si>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</si>
  <si>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</si>
  <si>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</si>
  <si>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</si>
  <si>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</si>
  <si>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</si>
  <si>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</si>
  <si>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</si>
  <si>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</si>
  <si>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</si>
  <si>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</si>
  <si>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</si>
  <si>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</si>
  <si>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</si>
  <si>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</si>
  <si>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</si>
  <si>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</si>
  <si>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</si>
  <si>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</si>
  <si>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</si>
  <si>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</si>
  <si>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</si>
  <si>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</si>
  <si>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</si>
  <si>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</si>
  <si>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</si>
  <si>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</si>
  <si>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</si>
  <si>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</si>
  <si>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</si>
  <si>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</si>
  <si>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</si>
  <si>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</si>
  <si>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</si>
  <si>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</si>
  <si>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</si>
  <si>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</si>
  <si>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</si>
  <si>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</si>
  <si>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</si>
  <si>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</si>
  <si>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</si>
  <si>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</si>
  <si>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</si>
  <si>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</si>
  <si>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</si>
  <si>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</si>
  <si>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</si>
  <si>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</si>
  <si>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</si>
  <si>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</si>
  <si>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</si>
  <si>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</si>
  <si>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</si>
  <si>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</si>
  <si>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</si>
  <si>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</si>
  <si>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</si>
  <si>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</si>
  <si>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</si>
  <si>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</si>
  <si>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</si>
  <si>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</si>
  <si>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</si>
  <si>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</si>
  <si>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</si>
  <si>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</si>
  <si>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</si>
  <si>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</si>
  <si>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</si>
  <si>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</si>
  <si>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</si>
  <si>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</si>
  <si>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</si>
  <si>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</si>
  <si>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</si>
  <si>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</si>
  <si>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</si>
  <si>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</si>
  <si>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</si>
  <si>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</si>
  <si>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</si>
  <si>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</si>
  <si>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</si>
  <si>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</si>
  <si>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</si>
  <si>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</si>
  <si>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</si>
  <si>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</si>
  <si>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</si>
  <si>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</si>
  <si>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</si>
  <si>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</si>
  <si>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</si>
  <si>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</si>
  <si>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</si>
  <si>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</si>
  <si>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</si>
  <si>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</si>
  <si>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</si>
  <si>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</si>
  <si>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</si>
  <si>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</si>
  <si>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</si>
  <si>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</si>
  <si>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</si>
  <si>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</si>
  <si>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</si>
  <si>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</si>
  <si>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</si>
  <si>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</si>
  <si>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</si>
  <si>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</si>
  <si>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</si>
  <si>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</si>
  <si>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</si>
  <si>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</si>
  <si>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</si>
  <si>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</si>
  <si>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</si>
  <si>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</si>
  <si>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</si>
  <si>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</si>
  <si>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</si>
  <si>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</si>
  <si>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</si>
  <si>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</si>
  <si>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</si>
  <si>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</si>
  <si>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</si>
  <si>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</si>
  <si>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</si>
  <si>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</si>
  <si>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</si>
  <si>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</si>
  <si>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</si>
  <si>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</si>
  <si>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</si>
  <si>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</si>
  <si>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</si>
  <si>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</si>
  <si>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</si>
  <si>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</si>
  <si>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</si>
  <si>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</si>
  <si>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</si>
  <si>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</si>
  <si>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</si>
  <si>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</si>
  <si>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</si>
  <si>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</si>
  <si>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</si>
  <si>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</si>
  <si>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</si>
  <si>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</si>
  <si>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</si>
  <si>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</si>
  <si>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</si>
  <si>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</si>
  <si>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</si>
  <si>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</si>
  <si>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</si>
  <si>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</si>
  <si>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</si>
  <si>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</si>
  <si>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</si>
  <si>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</si>
  <si>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</si>
  <si>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</si>
  <si>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</si>
  <si>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</si>
  <si>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</si>
  <si>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</si>
  <si>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</si>
  <si>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</si>
  <si>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</si>
  <si>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</si>
  <si>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</si>
  <si>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</si>
  <si>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</si>
  <si>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</si>
  <si>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</si>
  <si>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</si>
  <si>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</si>
  <si>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</si>
  <si>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</si>
  <si>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</si>
  <si>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</si>
  <si>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</si>
  <si>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</si>
  <si>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</si>
  <si>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</si>
  <si>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</si>
  <si>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</si>
  <si>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</si>
  <si>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</si>
  <si>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</si>
  <si>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</si>
  <si>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</si>
  <si>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</si>
  <si>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</si>
  <si>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</si>
  <si>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</si>
  <si>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</si>
  <si>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</si>
  <si>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</si>
  <si>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</si>
  <si>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</si>
  <si>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</si>
  <si>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</si>
  <si>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</si>
  <si>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</si>
  <si>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</si>
  <si>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</si>
  <si>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</si>
  <si>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</si>
  <si>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</si>
  <si>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</si>
  <si>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</si>
  <si>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</si>
  <si>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</si>
  <si>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</si>
  <si>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</si>
  <si>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</si>
  <si>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</si>
  <si>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</si>
  <si>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</si>
  <si>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</si>
  <si>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</si>
  <si>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</si>
  <si>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</si>
  <si>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</si>
  <si>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</si>
  <si>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</si>
  <si>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</si>
  <si>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</si>
  <si>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</si>
  <si>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</si>
  <si>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</si>
  <si>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</si>
  <si>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</si>
  <si>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</si>
  <si>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</si>
  <si>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</si>
  <si>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</si>
  <si>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</si>
  <si>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</si>
  <si>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</si>
  <si>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</si>
  <si>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</si>
  <si>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</si>
  <si>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</si>
  <si>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</si>
  <si>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</si>
  <si>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</si>
  <si>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</si>
  <si>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</si>
  <si>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</si>
  <si>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</si>
  <si>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</si>
  <si>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</si>
  <si>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</si>
  <si>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</si>
  <si>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</si>
  <si>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</si>
  <si>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</si>
  <si>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</si>
  <si>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</si>
  <si>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</si>
  <si>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</si>
  <si>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</si>
  <si>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</si>
  <si>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</si>
  <si>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</si>
  <si>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</si>
  <si>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</si>
  <si>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</si>
  <si>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</si>
  <si>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</si>
  <si>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</si>
  <si>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</si>
  <si>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</si>
  <si>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</si>
  <si>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</si>
  <si>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</si>
  <si>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</si>
  <si>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</si>
  <si>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</si>
  <si>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</si>
  <si>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</si>
  <si>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</si>
  <si>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</si>
  <si>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</si>
  <si>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</si>
  <si>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</si>
  <si>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</si>
  <si>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</si>
  <si>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</si>
  <si>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</si>
  <si>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</si>
  <si>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</si>
  <si>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</si>
  <si>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</si>
  <si>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</si>
  <si>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</si>
  <si>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</si>
  <si>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</si>
  <si>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</si>
  <si>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</si>
  <si>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</si>
  <si>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</si>
  <si>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</si>
  <si>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</si>
  <si>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</si>
  <si>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</si>
  <si>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</si>
  <si>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</si>
  <si>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</si>
  <si>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</si>
  <si>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</si>
  <si>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</si>
  <si>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</si>
  <si>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</si>
  <si>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</si>
  <si>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</si>
  <si>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</si>
  <si>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</si>
  <si>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</si>
  <si>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</si>
  <si>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</si>
  <si>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</si>
  <si>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</si>
  <si>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</si>
  <si>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</si>
  <si>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</si>
  <si>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</si>
  <si>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</si>
  <si>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</si>
  <si>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</si>
  <si>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</si>
  <si>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</si>
  <si>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</si>
  <si>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</si>
  <si>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</si>
  <si>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</si>
  <si>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</si>
  <si>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</si>
  <si>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</si>
  <si>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</si>
  <si>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</si>
  <si>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</si>
  <si>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</si>
  <si>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</si>
  <si>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</si>
  <si>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</si>
  <si>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</si>
  <si>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</si>
  <si>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</si>
  <si>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</si>
  <si>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</si>
  <si>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</si>
  <si>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</si>
  <si>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</si>
  <si>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</si>
  <si>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</si>
  <si>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</si>
  <si>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</si>
  <si>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</si>
  <si>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</si>
  <si>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</si>
  <si>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</si>
  <si>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</si>
  <si>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</si>
  <si>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</si>
  <si>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</si>
  <si>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</si>
  <si>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</si>
  <si>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</si>
  <si>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</si>
  <si>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</si>
  <si>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</si>
  <si>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</si>
  <si>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</si>
  <si>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</si>
  <si>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</si>
  <si>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</si>
  <si>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</si>
  <si>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</si>
  <si>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</si>
  <si>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</si>
  <si>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</si>
  <si>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</si>
  <si>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</si>
  <si>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</si>
  <si>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</si>
  <si>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</si>
  <si>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</si>
  <si>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</si>
  <si>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</si>
  <si>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</si>
  <si>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</si>
  <si>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</si>
  <si>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</si>
  <si>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</si>
  <si>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</si>
  <si>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</si>
  <si>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</si>
  <si>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</si>
  <si>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</si>
  <si>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</si>
  <si>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</si>
  <si>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</si>
  <si>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</si>
  <si>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</si>
  <si>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</si>
  <si>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</si>
  <si>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</si>
  <si>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</si>
  <si>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</si>
  <si>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</si>
  <si>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</si>
  <si>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</si>
  <si>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</si>
  <si>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</si>
  <si>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</si>
  <si>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</si>
  <si>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</si>
  <si>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</si>
  <si>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</si>
  <si>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</si>
  <si>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</si>
  <si>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</si>
  <si>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</si>
  <si>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</si>
  <si>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</si>
  <si>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</si>
  <si>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</si>
  <si>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</si>
  <si>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</si>
  <si>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</si>
  <si>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</si>
  <si>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</si>
  <si>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</si>
  <si>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</si>
  <si>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</si>
  <si>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</si>
  <si>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</si>
  <si>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</si>
  <si>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</si>
  <si>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</si>
  <si>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</si>
  <si>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</si>
  <si>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</si>
  <si>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</si>
  <si>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</si>
  <si>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</si>
  <si>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</si>
  <si>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</si>
  <si>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</si>
  <si>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</si>
  <si>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</si>
  <si>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</si>
  <si>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</si>
  <si>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</si>
  <si>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</si>
  <si>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</si>
  <si>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</si>
  <si>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</si>
  <si>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</si>
  <si>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</si>
  <si>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</si>
  <si>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</si>
  <si>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</si>
  <si>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</si>
  <si>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</si>
  <si>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</si>
  <si>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</si>
  <si>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</si>
  <si>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</si>
  <si>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</si>
  <si>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</si>
  <si>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</si>
  <si>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</si>
  <si>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</si>
  <si>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</si>
  <si>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</si>
  <si>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</si>
  <si>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</si>
  <si>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</si>
  <si>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</si>
  <si>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</si>
  <si>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</si>
  <si>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</si>
  <si>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</si>
  <si>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</si>
  <si>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</si>
  <si>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</si>
  <si>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</si>
  <si>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</si>
  <si>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</si>
  <si>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</si>
  <si>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</si>
  <si>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</si>
  <si>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</si>
  <si>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</si>
  <si>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</si>
  <si>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</si>
  <si>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</si>
  <si>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</si>
  <si>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</si>
  <si>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</si>
  <si>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</si>
  <si>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</si>
  <si>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</si>
  <si>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</si>
  <si>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</si>
  <si>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</si>
  <si>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</si>
  <si>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</si>
  <si>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</si>
  <si>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</si>
  <si>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</si>
  <si>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</si>
  <si>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</si>
  <si>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</si>
  <si>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</si>
  <si>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</si>
  <si>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</si>
  <si>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</si>
  <si>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</si>
  <si>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</si>
  <si>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</si>
  <si>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</si>
  <si>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</si>
  <si>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</si>
  <si>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</si>
  <si>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</si>
  <si>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</si>
  <si>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</si>
  <si>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</si>
  <si>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</si>
  <si>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</si>
  <si>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</si>
  <si>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</si>
  <si>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</si>
  <si>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</si>
  <si>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</si>
  <si>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</si>
  <si>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</si>
  <si>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</si>
  <si>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</si>
  <si>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</si>
  <si>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</si>
  <si>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</si>
  <si>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</si>
  <si>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</si>
  <si>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</si>
  <si>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</si>
  <si>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</si>
  <si>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</si>
  <si>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</si>
  <si>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</si>
  <si>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</si>
  <si>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</si>
  <si>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</si>
  <si>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</si>
  <si>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</si>
  <si>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</si>
  <si>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</si>
  <si>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</si>
  <si>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</si>
  <si>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</si>
  <si>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</si>
  <si>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</si>
  <si>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</si>
  <si>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</si>
  <si>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</si>
  <si>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</si>
  <si>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</si>
  <si>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</si>
  <si>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</si>
  <si>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</si>
  <si>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</si>
  <si>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</si>
  <si>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</si>
  <si>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</si>
  <si>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</si>
  <si>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</si>
  <si>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</si>
  <si>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</si>
  <si>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</si>
  <si>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</si>
  <si>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</si>
  <si>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</si>
  <si>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</si>
  <si>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</si>
  <si>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</si>
  <si>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</si>
  <si>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</si>
  <si>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</si>
  <si>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</si>
  <si>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</si>
  <si>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</si>
  <si>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</si>
  <si>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</si>
  <si>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</si>
  <si>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</si>
  <si>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</si>
  <si>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</si>
  <si>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</si>
  <si>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</si>
  <si>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</si>
  <si>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</si>
  <si>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</si>
  <si>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</si>
  <si>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</si>
  <si>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</si>
  <si>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</si>
  <si>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</si>
  <si>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</si>
  <si>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</si>
  <si>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</si>
  <si>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</si>
  <si>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</si>
  <si>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</si>
  <si>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</si>
  <si>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</si>
  <si>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</si>
  <si>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</si>
  <si>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</si>
  <si>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</si>
  <si>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</si>
  <si>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</si>
  <si>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</si>
  <si>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</si>
  <si>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</si>
  <si>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</si>
  <si>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</si>
  <si>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</si>
  <si>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</si>
  <si>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</si>
  <si>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</si>
  <si>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</si>
  <si>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</si>
  <si>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</si>
  <si>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</si>
  <si>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</si>
  <si>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</si>
  <si>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</si>
  <si>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</si>
  <si>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</si>
  <si>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</si>
  <si>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</si>
  <si>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</si>
  <si>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</si>
  <si>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</si>
  <si>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</si>
  <si>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</si>
  <si>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</si>
  <si>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</si>
  <si>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</si>
  <si>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</si>
  <si>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</si>
  <si>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</si>
  <si>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</si>
  <si>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</si>
  <si>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</si>
  <si>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</si>
  <si>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</si>
  <si>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</si>
  <si>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</si>
  <si>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</si>
  <si>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</si>
  <si>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</si>
  <si>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</si>
  <si>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</si>
  <si>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</si>
  <si>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</si>
  <si>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</si>
  <si>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</si>
  <si>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</si>
  <si>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</si>
  <si>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</si>
  <si>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</si>
  <si>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</si>
  <si>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</si>
  <si>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</si>
  <si>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</si>
  <si>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</si>
  <si>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</si>
  <si>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</si>
  <si>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</si>
  <si>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</si>
  <si>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</si>
  <si>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</si>
  <si>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</si>
  <si>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</si>
  <si>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</si>
  <si>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</si>
  <si>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</si>
  <si>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</si>
  <si>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</si>
  <si>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</si>
  <si>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</si>
  <si>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</si>
  <si>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</si>
  <si>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</si>
  <si>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</si>
  <si>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</si>
  <si>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</si>
  <si>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</si>
  <si>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</si>
  <si>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</si>
  <si>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</si>
  <si>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</si>
  <si>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</si>
  <si>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</si>
  <si>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</si>
  <si>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</si>
  <si>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</si>
  <si>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</si>
  <si>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</si>
  <si>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</si>
  <si>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</si>
  <si>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</si>
  <si>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</si>
  <si>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</si>
  <si>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</si>
  <si>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</si>
  <si>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</si>
  <si>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</si>
  <si>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</si>
  <si>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</si>
  <si>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</si>
  <si>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</si>
  <si>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</si>
  <si>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</si>
  <si>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</si>
  <si>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</si>
  <si>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</si>
  <si>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</si>
  <si>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</si>
  <si>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</si>
  <si>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</si>
  <si>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</si>
  <si>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</si>
  <si>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</si>
  <si>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</si>
  <si>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</si>
  <si>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</si>
  <si>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</si>
  <si>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</si>
  <si>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</si>
  <si>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</si>
  <si>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</si>
  <si>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</si>
  <si>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</si>
  <si>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</si>
  <si>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</si>
  <si>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</si>
  <si>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</si>
  <si>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</si>
  <si>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</si>
  <si>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</si>
  <si>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</si>
  <si>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</si>
  <si>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</si>
  <si>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</si>
  <si>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</si>
  <si>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</si>
  <si>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</si>
  <si>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</si>
  <si>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</si>
  <si>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</si>
  <si>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</si>
  <si>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</si>
  <si>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</si>
  <si>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</si>
  <si>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</si>
  <si>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</si>
  <si>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</si>
  <si>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</si>
  <si>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</si>
  <si>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</si>
  <si>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</si>
  <si>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</si>
  <si>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</si>
  <si>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</si>
  <si>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</si>
  <si>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</si>
  <si>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</si>
  <si>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</si>
  <si>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</si>
  <si>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</si>
  <si>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</si>
  <si>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</si>
  <si>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</si>
  <si>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</si>
  <si>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</si>
  <si>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</si>
  <si>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</si>
  <si>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</si>
  <si>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</si>
  <si>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</si>
  <si>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</si>
  <si>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</si>
  <si>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</si>
  <si>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</si>
  <si>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</si>
  <si>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</si>
  <si>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</si>
  <si>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</si>
  <si>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</si>
  <si>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</si>
  <si>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</si>
  <si>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</si>
  <si>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</si>
  <si>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</si>
  <si>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</si>
  <si>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</si>
  <si>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</si>
  <si>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</si>
  <si>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</si>
  <si>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</si>
  <si>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</si>
  <si>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</si>
  <si>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</si>
  <si>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</si>
  <si>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</si>
  <si>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</si>
  <si>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</si>
  <si>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</si>
  <si>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</si>
  <si>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</si>
  <si>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</si>
  <si>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</si>
  <si>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</si>
  <si>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</si>
  <si>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</si>
  <si>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</si>
  <si>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</si>
  <si>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</si>
  <si>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</si>
  <si>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</si>
  <si>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</si>
  <si>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</si>
  <si>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</si>
  <si>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</si>
  <si>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</si>
  <si>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</si>
  <si>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</si>
  <si>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</si>
  <si>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</si>
  <si>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</si>
  <si>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</si>
  <si>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</si>
  <si>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</si>
  <si>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</si>
  <si>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</si>
  <si>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Փողոցների լուսավորում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</si>
  <si>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</si>
  <si>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</si>
  <si>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</si>
  <si>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</si>
  <si>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</si>
  <si>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</si>
  <si>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</si>
  <si>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</si>
  <si>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</si>
  <si>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</si>
  <si>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</si>
  <si>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</si>
  <si>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</si>
  <si>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 xml:space="preserve">              ø³Õ³ù³óÇ³Ï³Ý å³ßïå³ÝáõÃÛáõÝ             4239</t>
  </si>
  <si>
    <t>Թալինի քաղաքային համայնք</t>
  </si>
  <si>
    <t xml:space="preserve">²Õµ³Ñ³ÝáõÙ                                  </t>
  </si>
  <si>
    <t>......................................................4511</t>
  </si>
  <si>
    <t>.2019</t>
  </si>
  <si>
    <t>.+300</t>
  </si>
  <si>
    <t>.-150</t>
  </si>
  <si>
    <t>.- 650</t>
  </si>
  <si>
    <t>.+350</t>
  </si>
  <si>
    <t>.-50</t>
  </si>
  <si>
    <t>.1453.2</t>
  </si>
  <si>
    <t>.17.01</t>
  </si>
  <si>
    <t>.+ 100</t>
  </si>
  <si>
    <t>.+400</t>
  </si>
  <si>
    <t>.+ 200</t>
  </si>
  <si>
    <t>.- 65</t>
  </si>
  <si>
    <t>.-  300</t>
  </si>
  <si>
    <t>.-2000</t>
  </si>
  <si>
    <t>.+3453.2</t>
  </si>
</sst>
</file>

<file path=xl/styles.xml><?xml version="1.0" encoding="utf-8"?>
<styleSheet xmlns="http://schemas.openxmlformats.org/spreadsheetml/2006/main">
  <numFmts count="18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</numFmts>
  <fonts count="52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</font>
    <font>
      <sz val="10"/>
      <name val="Arial"/>
    </font>
    <font>
      <sz val="10"/>
      <name val="Arial"/>
    </font>
    <font>
      <sz val="10"/>
      <color indexed="10"/>
      <name val="Arial LatArm"/>
      <family val="2"/>
    </font>
    <font>
      <sz val="10"/>
      <name val="Arial Armenian"/>
      <charset val="204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164" fontId="17" fillId="0" borderId="0" applyFont="0" applyFill="0" applyBorder="0" applyAlignment="0" applyProtection="0"/>
  </cellStyleXfs>
  <cellXfs count="85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/>
    </xf>
    <xf numFmtId="0" fontId="16" fillId="0" borderId="0" xfId="0" applyFont="1" applyBorder="1"/>
    <xf numFmtId="0" fontId="9" fillId="0" borderId="0" xfId="0" applyFont="1"/>
    <xf numFmtId="0" fontId="1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Border="1"/>
    <xf numFmtId="49" fontId="13" fillId="0" borderId="0" xfId="0" applyNumberFormat="1" applyFont="1" applyFill="1" applyBorder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167" fontId="21" fillId="0" borderId="4" xfId="1" applyNumberFormat="1" applyFont="1" applyBorder="1" applyAlignment="1" applyProtection="1">
      <alignment horizontal="right" vertical="center"/>
      <protection locked="0"/>
    </xf>
    <xf numFmtId="167" fontId="21" fillId="0" borderId="5" xfId="1" applyNumberFormat="1" applyFont="1" applyBorder="1" applyAlignment="1" applyProtection="1">
      <alignment horizontal="right" vertical="center"/>
      <protection locked="0"/>
    </xf>
    <xf numFmtId="167" fontId="21" fillId="0" borderId="6" xfId="1" applyNumberFormat="1" applyFont="1" applyBorder="1" applyAlignment="1" applyProtection="1">
      <alignment horizontal="right" vertical="center"/>
      <protection locked="0"/>
    </xf>
    <xf numFmtId="167" fontId="21" fillId="0" borderId="7" xfId="1" applyNumberFormat="1" applyFont="1" applyBorder="1" applyAlignment="1" applyProtection="1">
      <alignment horizontal="right" vertical="center"/>
      <protection locked="0"/>
    </xf>
    <xf numFmtId="167" fontId="21" fillId="0" borderId="8" xfId="1" applyNumberFormat="1" applyFont="1" applyBorder="1" applyAlignment="1" applyProtection="1">
      <alignment horizontal="right" vertical="center"/>
      <protection locked="0"/>
    </xf>
    <xf numFmtId="167" fontId="21" fillId="0" borderId="9" xfId="1" applyNumberFormat="1" applyFont="1" applyBorder="1" applyAlignment="1" applyProtection="1">
      <alignment horizontal="right" vertical="center"/>
      <protection locked="0"/>
    </xf>
    <xf numFmtId="167" fontId="21" fillId="0" borderId="10" xfId="1" applyNumberFormat="1" applyFont="1" applyBorder="1" applyAlignment="1" applyProtection="1">
      <alignment horizontal="right" vertical="center"/>
      <protection locked="0"/>
    </xf>
    <xf numFmtId="167" fontId="21" fillId="0" borderId="11" xfId="1" applyNumberFormat="1" applyFont="1" applyBorder="1" applyAlignment="1" applyProtection="1">
      <alignment horizontal="right" vertical="center"/>
      <protection locked="0"/>
    </xf>
    <xf numFmtId="167" fontId="21" fillId="0" borderId="12" xfId="1" applyNumberFormat="1" applyFont="1" applyBorder="1" applyAlignment="1" applyProtection="1">
      <alignment horizontal="right" vertical="center"/>
      <protection locked="0"/>
    </xf>
    <xf numFmtId="167" fontId="21" fillId="3" borderId="13" xfId="1" applyNumberFormat="1" applyFont="1" applyFill="1" applyBorder="1" applyAlignment="1" applyProtection="1">
      <alignment horizontal="right" vertical="center"/>
      <protection locked="0"/>
    </xf>
    <xf numFmtId="167" fontId="21" fillId="4" borderId="10" xfId="1" applyNumberFormat="1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7" fontId="21" fillId="4" borderId="14" xfId="1" applyNumberFormat="1" applyFont="1" applyFill="1" applyBorder="1" applyAlignment="1" applyProtection="1">
      <alignment horizontal="center" vertical="center"/>
      <protection locked="0"/>
    </xf>
    <xf numFmtId="167" fontId="21" fillId="6" borderId="5" xfId="1" applyNumberFormat="1" applyFont="1" applyFill="1" applyBorder="1" applyAlignment="1" applyProtection="1">
      <alignment horizontal="right" vertical="center"/>
      <protection locked="0"/>
    </xf>
    <xf numFmtId="167" fontId="21" fillId="6" borderId="2" xfId="1" applyNumberFormat="1" applyFont="1" applyFill="1" applyBorder="1" applyAlignment="1" applyProtection="1">
      <alignment horizontal="right" vertical="center"/>
      <protection locked="0"/>
    </xf>
    <xf numFmtId="167" fontId="21" fillId="6" borderId="1" xfId="1" applyNumberFormat="1" applyFont="1" applyFill="1" applyBorder="1" applyAlignment="1" applyProtection="1">
      <alignment horizontal="right" vertical="center"/>
      <protection locked="0"/>
    </xf>
    <xf numFmtId="167" fontId="21" fillId="0" borderId="2" xfId="1" applyNumberFormat="1" applyFont="1" applyFill="1" applyBorder="1" applyAlignment="1" applyProtection="1">
      <alignment horizontal="right" vertical="center"/>
      <protection locked="0"/>
    </xf>
    <xf numFmtId="168" fontId="21" fillId="6" borderId="5" xfId="1" applyNumberFormat="1" applyFont="1" applyFill="1" applyBorder="1" applyAlignment="1" applyProtection="1">
      <alignment horizontal="right" vertical="center"/>
      <protection locked="0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4" borderId="5" xfId="1" applyNumberFormat="1" applyFont="1" applyFill="1" applyBorder="1" applyAlignment="1" applyProtection="1">
      <alignment horizontal="right" vertical="center"/>
      <protection locked="0"/>
    </xf>
    <xf numFmtId="169" fontId="21" fillId="0" borderId="5" xfId="1" applyNumberFormat="1" applyFont="1" applyBorder="1" applyAlignment="1" applyProtection="1">
      <alignment horizontal="right" vertical="center"/>
      <protection locked="0"/>
    </xf>
    <xf numFmtId="169" fontId="21" fillId="6" borderId="5" xfId="1" applyNumberFormat="1" applyFont="1" applyFill="1" applyBorder="1" applyAlignment="1" applyProtection="1">
      <alignment horizontal="right" vertical="center"/>
      <protection locked="0"/>
    </xf>
    <xf numFmtId="168" fontId="21" fillId="0" borderId="1" xfId="1" applyNumberFormat="1" applyFont="1" applyFill="1" applyBorder="1" applyAlignment="1" applyProtection="1">
      <alignment horizontal="right" vertical="center"/>
      <protection locked="0"/>
    </xf>
    <xf numFmtId="168" fontId="21" fillId="0" borderId="6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7" xfId="1" applyNumberFormat="1" applyFont="1" applyBorder="1" applyAlignment="1" applyProtection="1">
      <alignment horizontal="right" vertical="center"/>
      <protection locked="0"/>
    </xf>
    <xf numFmtId="168" fontId="21" fillId="0" borderId="9" xfId="1" applyNumberFormat="1" applyFont="1" applyBorder="1" applyAlignment="1" applyProtection="1">
      <alignment horizontal="right" vertical="center"/>
      <protection locked="0"/>
    </xf>
    <xf numFmtId="168" fontId="21" fillId="4" borderId="14" xfId="1" applyNumberFormat="1" applyFont="1" applyFill="1" applyBorder="1" applyAlignment="1" applyProtection="1">
      <alignment horizontal="right" vertical="center"/>
      <protection locked="0"/>
    </xf>
    <xf numFmtId="168" fontId="21" fillId="6" borderId="2" xfId="1" applyNumberFormat="1" applyFont="1" applyFill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9" fontId="21" fillId="0" borderId="2" xfId="1" applyNumberFormat="1" applyFont="1" applyBorder="1" applyAlignment="1" applyProtection="1">
      <alignment horizontal="right" vertical="center"/>
      <protection locked="0"/>
    </xf>
    <xf numFmtId="168" fontId="21" fillId="7" borderId="15" xfId="1" applyNumberFormat="1" applyFont="1" applyFill="1" applyBorder="1" applyAlignment="1" applyProtection="1">
      <alignment horizontal="right" vertical="center"/>
      <protection locked="0"/>
    </xf>
    <xf numFmtId="168" fontId="21" fillId="7" borderId="16" xfId="1" applyNumberFormat="1" applyFont="1" applyFill="1" applyBorder="1" applyAlignment="1" applyProtection="1">
      <alignment horizontal="right" vertical="center"/>
      <protection locked="0"/>
    </xf>
    <xf numFmtId="168" fontId="21" fillId="4" borderId="6" xfId="1" applyNumberFormat="1" applyFont="1" applyFill="1" applyBorder="1" applyAlignment="1" applyProtection="1">
      <alignment horizontal="right" vertical="center"/>
      <protection locked="0"/>
    </xf>
    <xf numFmtId="168" fontId="21" fillId="4" borderId="10" xfId="1" applyNumberFormat="1" applyFont="1" applyFill="1" applyBorder="1" applyAlignment="1" applyProtection="1">
      <alignment horizontal="right" vertical="center"/>
      <protection locked="0"/>
    </xf>
    <xf numFmtId="168" fontId="21" fillId="0" borderId="10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8" fontId="21" fillId="6" borderId="1" xfId="1" applyNumberFormat="1" applyFont="1" applyFill="1" applyBorder="1" applyAlignment="1" applyProtection="1">
      <alignment horizontal="right" vertical="center"/>
      <protection locked="0"/>
    </xf>
    <xf numFmtId="168" fontId="21" fillId="7" borderId="1" xfId="1" applyNumberFormat="1" applyFont="1" applyFill="1" applyBorder="1" applyAlignment="1" applyProtection="1">
      <alignment horizontal="right" vertical="center"/>
      <protection locked="0"/>
    </xf>
    <xf numFmtId="168" fontId="21" fillId="7" borderId="3" xfId="1" applyNumberFormat="1" applyFont="1" applyFill="1" applyBorder="1" applyAlignment="1" applyProtection="1">
      <alignment horizontal="right" vertical="center"/>
      <protection locked="0"/>
    </xf>
    <xf numFmtId="168" fontId="21" fillId="0" borderId="4" xfId="1" applyNumberFormat="1" applyFont="1" applyBorder="1" applyAlignment="1" applyProtection="1">
      <alignment horizontal="right" vertical="center"/>
      <protection locked="0"/>
    </xf>
    <xf numFmtId="168" fontId="21" fillId="8" borderId="17" xfId="1" applyNumberFormat="1" applyFont="1" applyFill="1" applyBorder="1" applyAlignment="1" applyProtection="1">
      <alignment horizontal="right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168" fontId="21" fillId="3" borderId="5" xfId="1" applyNumberFormat="1" applyFont="1" applyFill="1" applyBorder="1" applyAlignment="1" applyProtection="1">
      <alignment horizontal="right" vertical="center"/>
      <protection locked="0"/>
    </xf>
    <xf numFmtId="169" fontId="21" fillId="3" borderId="5" xfId="1" applyNumberFormat="1" applyFont="1" applyFill="1" applyBorder="1" applyAlignment="1" applyProtection="1">
      <alignment horizontal="right" vertical="center"/>
      <protection locked="0"/>
    </xf>
    <xf numFmtId="168" fontId="21" fillId="3" borderId="1" xfId="1" applyNumberFormat="1" applyFont="1" applyFill="1" applyBorder="1" applyAlignment="1" applyProtection="1">
      <alignment horizontal="right" vertical="center"/>
      <protection locked="0"/>
    </xf>
    <xf numFmtId="171" fontId="21" fillId="0" borderId="5" xfId="1" applyNumberFormat="1" applyFont="1" applyBorder="1" applyAlignment="1" applyProtection="1">
      <alignment horizontal="right" vertical="center"/>
      <protection locked="0"/>
    </xf>
    <xf numFmtId="172" fontId="21" fillId="0" borderId="5" xfId="1" applyNumberFormat="1" applyFont="1" applyBorder="1" applyAlignment="1" applyProtection="1">
      <alignment horizontal="right" vertical="center"/>
      <protection locked="0"/>
    </xf>
    <xf numFmtId="174" fontId="21" fillId="0" borderId="5" xfId="1" applyNumberFormat="1" applyFont="1" applyBorder="1" applyAlignment="1" applyProtection="1">
      <alignment horizontal="right" vertical="center"/>
      <protection locked="0"/>
    </xf>
    <xf numFmtId="173" fontId="21" fillId="0" borderId="5" xfId="1" applyNumberFormat="1" applyFont="1" applyBorder="1" applyAlignment="1" applyProtection="1">
      <alignment horizontal="right" vertical="center"/>
      <protection locked="0"/>
    </xf>
    <xf numFmtId="175" fontId="21" fillId="0" borderId="5" xfId="1" applyNumberFormat="1" applyFont="1" applyBorder="1" applyAlignment="1" applyProtection="1">
      <alignment horizontal="right" vertical="center"/>
      <protection locked="0"/>
    </xf>
    <xf numFmtId="176" fontId="21" fillId="0" borderId="5" xfId="1" applyNumberFormat="1" applyFont="1" applyBorder="1" applyAlignment="1" applyProtection="1">
      <alignment horizontal="right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" xfId="0" applyFont="1" applyFill="1" applyBorder="1" applyAlignment="1">
      <alignment horizontal="centerContinuous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7" fillId="0" borderId="13" xfId="0" quotePrefix="1" applyFont="1" applyFill="1" applyBorder="1" applyAlignment="1">
      <alignment horizontal="center" vertical="center"/>
    </xf>
    <xf numFmtId="49" fontId="25" fillId="0" borderId="19" xfId="0" quotePrefix="1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8" fillId="0" borderId="13" xfId="0" quotePrefix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NumberFormat="1" applyFont="1" applyFill="1" applyBorder="1" applyAlignment="1">
      <alignment horizontal="center" vertical="center"/>
    </xf>
    <xf numFmtId="0" fontId="28" fillId="0" borderId="13" xfId="0" quotePrefix="1" applyNumberFormat="1" applyFont="1" applyFill="1" applyBorder="1" applyAlignment="1">
      <alignment horizontal="center" vertical="center"/>
    </xf>
    <xf numFmtId="49" fontId="22" fillId="0" borderId="13" xfId="0" quotePrefix="1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20" xfId="0" quotePrefix="1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left" vertical="center" wrapText="1" indent="1"/>
    </xf>
    <xf numFmtId="49" fontId="22" fillId="0" borderId="18" xfId="0" quotePrefix="1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left" vertical="center" wrapText="1" indent="1"/>
    </xf>
    <xf numFmtId="0" fontId="22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 indent="2"/>
    </xf>
    <xf numFmtId="0" fontId="22" fillId="0" borderId="18" xfId="0" applyFont="1" applyFill="1" applyBorder="1" applyAlignment="1">
      <alignment horizontal="left" vertical="center" wrapText="1" indent="2"/>
    </xf>
    <xf numFmtId="0" fontId="22" fillId="0" borderId="1" xfId="0" applyFont="1" applyFill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Fill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49" fontId="28" fillId="0" borderId="13" xfId="0" quotePrefix="1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 wrapText="1"/>
    </xf>
    <xf numFmtId="49" fontId="28" fillId="0" borderId="18" xfId="0" quotePrefix="1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left" vertical="center" wrapText="1" indent="2"/>
    </xf>
    <xf numFmtId="1" fontId="22" fillId="0" borderId="18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Fill="1" applyBorder="1"/>
    <xf numFmtId="165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23" fillId="0" borderId="0" xfId="0" applyFont="1" applyFill="1" applyBorder="1"/>
    <xf numFmtId="0" fontId="26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49" fontId="34" fillId="0" borderId="6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  <xf numFmtId="0" fontId="36" fillId="0" borderId="6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 readingOrder="1"/>
    </xf>
    <xf numFmtId="166" fontId="32" fillId="0" borderId="24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/>
    </xf>
    <xf numFmtId="49" fontId="34" fillId="0" borderId="27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 wrapText="1" readingOrder="1"/>
    </xf>
    <xf numFmtId="166" fontId="38" fillId="0" borderId="29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 horizontal="left" vertical="top" wrapText="1" readingOrder="1"/>
    </xf>
    <xf numFmtId="166" fontId="38" fillId="0" borderId="29" xfId="0" applyNumberFormat="1" applyFont="1" applyFill="1" applyBorder="1" applyAlignment="1">
      <alignment vertical="top" wrapText="1"/>
    </xf>
    <xf numFmtId="168" fontId="23" fillId="0" borderId="28" xfId="0" applyNumberFormat="1" applyFont="1" applyFill="1" applyBorder="1"/>
    <xf numFmtId="168" fontId="23" fillId="0" borderId="26" xfId="0" applyNumberFormat="1" applyFont="1" applyFill="1" applyBorder="1"/>
    <xf numFmtId="168" fontId="23" fillId="0" borderId="8" xfId="0" applyNumberFormat="1" applyFont="1" applyFill="1" applyBorder="1"/>
    <xf numFmtId="0" fontId="26" fillId="0" borderId="2" xfId="0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0" fontId="37" fillId="0" borderId="30" xfId="0" applyNumberFormat="1" applyFont="1" applyFill="1" applyBorder="1" applyAlignment="1">
      <alignment horizontal="left" vertical="top" wrapText="1" readingOrder="1"/>
    </xf>
    <xf numFmtId="0" fontId="32" fillId="0" borderId="32" xfId="0" applyNumberFormat="1" applyFont="1" applyFill="1" applyBorder="1" applyAlignment="1">
      <alignment horizontal="left" vertical="top" wrapText="1" readingOrder="1"/>
    </xf>
    <xf numFmtId="0" fontId="39" fillId="0" borderId="33" xfId="0" applyFont="1" applyFill="1" applyBorder="1"/>
    <xf numFmtId="0" fontId="39" fillId="0" borderId="3" xfId="0" applyFont="1" applyFill="1" applyBorder="1"/>
    <xf numFmtId="0" fontId="26" fillId="6" borderId="2" xfId="0" applyFont="1" applyFill="1" applyBorder="1" applyAlignment="1">
      <alignment vertical="center"/>
    </xf>
    <xf numFmtId="49" fontId="26" fillId="6" borderId="26" xfId="0" applyNumberFormat="1" applyFont="1" applyFill="1" applyBorder="1" applyAlignment="1">
      <alignment horizontal="center"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NumberFormat="1" applyFont="1" applyFill="1" applyBorder="1" applyAlignment="1">
      <alignment horizontal="left" vertical="top" wrapText="1" readingOrder="1"/>
    </xf>
    <xf numFmtId="166" fontId="29" fillId="6" borderId="32" xfId="0" applyNumberFormat="1" applyFont="1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166" fontId="29" fillId="0" borderId="32" xfId="0" applyNumberFormat="1" applyFont="1" applyFill="1" applyBorder="1" applyAlignment="1">
      <alignment vertical="top" wrapText="1"/>
    </xf>
    <xf numFmtId="0" fontId="23" fillId="0" borderId="33" xfId="0" applyFont="1" applyFill="1" applyBorder="1"/>
    <xf numFmtId="0" fontId="23" fillId="0" borderId="3" xfId="0" applyFont="1" applyFill="1" applyBorder="1"/>
    <xf numFmtId="0" fontId="32" fillId="0" borderId="32" xfId="0" applyNumberFormat="1" applyFont="1" applyFill="1" applyBorder="1" applyAlignment="1">
      <alignment horizontal="justify" vertical="top" wrapText="1" readingOrder="1"/>
    </xf>
    <xf numFmtId="0" fontId="33" fillId="0" borderId="30" xfId="0" applyNumberFormat="1" applyFont="1" applyFill="1" applyBorder="1" applyAlignment="1">
      <alignment vertical="center" wrapText="1" readingOrder="1"/>
    </xf>
    <xf numFmtId="166" fontId="32" fillId="0" borderId="32" xfId="0" applyNumberFormat="1" applyFont="1" applyFill="1" applyBorder="1" applyAlignment="1">
      <alignment vertical="top" wrapText="1"/>
    </xf>
    <xf numFmtId="0" fontId="29" fillId="0" borderId="32" xfId="0" applyFont="1" applyFill="1" applyBorder="1" applyAlignment="1">
      <alignment vertical="top" wrapText="1"/>
    </xf>
    <xf numFmtId="168" fontId="39" fillId="0" borderId="33" xfId="0" applyNumberFormat="1" applyFont="1" applyFill="1" applyBorder="1"/>
    <xf numFmtId="168" fontId="22" fillId="0" borderId="33" xfId="0" applyNumberFormat="1" applyFont="1" applyFill="1" applyBorder="1"/>
    <xf numFmtId="168" fontId="23" fillId="0" borderId="33" xfId="0" applyNumberFormat="1" applyFont="1" applyFill="1" applyBorder="1"/>
    <xf numFmtId="0" fontId="33" fillId="0" borderId="28" xfId="0" applyNumberFormat="1" applyFont="1" applyFill="1" applyBorder="1" applyAlignment="1">
      <alignment horizontal="left" vertical="top" wrapText="1" readingOrder="1"/>
    </xf>
    <xf numFmtId="0" fontId="22" fillId="0" borderId="33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23" fillId="0" borderId="26" xfId="0" applyFont="1" applyFill="1" applyBorder="1"/>
    <xf numFmtId="0" fontId="23" fillId="0" borderId="8" xfId="0" applyFont="1" applyFill="1" applyBorder="1"/>
    <xf numFmtId="0" fontId="32" fillId="0" borderId="32" xfId="0" applyFont="1" applyFill="1" applyBorder="1" applyAlignment="1">
      <alignment vertical="top" wrapText="1"/>
    </xf>
    <xf numFmtId="49" fontId="34" fillId="0" borderId="33" xfId="0" applyNumberFormat="1" applyFont="1" applyFill="1" applyBorder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 wrapText="1" readingOrder="1"/>
    </xf>
    <xf numFmtId="49" fontId="26" fillId="0" borderId="33" xfId="0" applyNumberFormat="1" applyFont="1" applyFill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Fill="1" applyBorder="1" applyAlignment="1">
      <alignment vertical="top" wrapText="1"/>
    </xf>
    <xf numFmtId="0" fontId="23" fillId="0" borderId="33" xfId="0" applyFont="1" applyFill="1" applyBorder="1" applyAlignment="1">
      <alignment horizontal="center"/>
    </xf>
    <xf numFmtId="168" fontId="39" fillId="0" borderId="3" xfId="0" applyNumberFormat="1" applyFont="1" applyFill="1" applyBorder="1"/>
    <xf numFmtId="0" fontId="41" fillId="0" borderId="32" xfId="0" applyNumberFormat="1" applyFont="1" applyFill="1" applyBorder="1" applyAlignment="1">
      <alignment horizontal="left" vertical="top" wrapText="1" readingOrder="1"/>
    </xf>
    <xf numFmtId="0" fontId="32" fillId="6" borderId="32" xfId="0" applyNumberFormat="1" applyFont="1" applyFill="1" applyBorder="1" applyAlignment="1">
      <alignment horizontal="left" vertical="top" wrapText="1" readingOrder="1"/>
    </xf>
    <xf numFmtId="170" fontId="22" fillId="0" borderId="33" xfId="0" applyNumberFormat="1" applyFont="1" applyFill="1" applyBorder="1"/>
    <xf numFmtId="168" fontId="21" fillId="0" borderId="33" xfId="0" applyNumberFormat="1" applyFont="1" applyFill="1" applyBorder="1"/>
    <xf numFmtId="0" fontId="21" fillId="0" borderId="33" xfId="0" applyFont="1" applyFill="1" applyBorder="1"/>
    <xf numFmtId="0" fontId="37" fillId="0" borderId="30" xfId="0" applyFont="1" applyFill="1" applyBorder="1" applyAlignment="1">
      <alignment horizontal="left" vertical="top" wrapText="1"/>
    </xf>
    <xf numFmtId="0" fontId="33" fillId="0" borderId="30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left" vertical="top" wrapText="1" readingOrder="1"/>
    </xf>
    <xf numFmtId="0" fontId="29" fillId="0" borderId="35" xfId="0" applyFont="1" applyFill="1" applyBorder="1" applyAlignment="1">
      <alignment vertical="top" wrapText="1"/>
    </xf>
    <xf numFmtId="0" fontId="23" fillId="0" borderId="36" xfId="0" applyFont="1" applyFill="1" applyBorder="1"/>
    <xf numFmtId="0" fontId="23" fillId="0" borderId="11" xfId="0" applyFont="1" applyFill="1" applyBorder="1"/>
    <xf numFmtId="0" fontId="26" fillId="0" borderId="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top"/>
    </xf>
    <xf numFmtId="49" fontId="26" fillId="0" borderId="31" xfId="0" applyNumberFormat="1" applyFont="1" applyFill="1" applyBorder="1" applyAlignment="1">
      <alignment horizontal="center" vertical="top"/>
    </xf>
    <xf numFmtId="0" fontId="26" fillId="0" borderId="4" xfId="0" applyFont="1" applyFill="1" applyBorder="1" applyAlignment="1">
      <alignment vertical="center"/>
    </xf>
    <xf numFmtId="49" fontId="26" fillId="0" borderId="37" xfId="0" applyNumberFormat="1" applyFont="1" applyFill="1" applyBorder="1" applyAlignment="1">
      <alignment horizontal="center" vertical="top"/>
    </xf>
    <xf numFmtId="49" fontId="26" fillId="0" borderId="38" xfId="0" applyNumberFormat="1" applyFont="1" applyFill="1" applyBorder="1" applyAlignment="1">
      <alignment horizontal="center" vertical="top"/>
    </xf>
    <xf numFmtId="0" fontId="33" fillId="0" borderId="39" xfId="0" applyFont="1" applyFill="1" applyBorder="1" applyAlignment="1">
      <alignment horizontal="left" vertical="top" wrapText="1"/>
    </xf>
    <xf numFmtId="0" fontId="29" fillId="0" borderId="40" xfId="0" applyFont="1" applyFill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Fill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Fill="1" applyBorder="1" applyAlignment="1">
      <alignment vertical="top" wrapText="1"/>
    </xf>
    <xf numFmtId="49" fontId="40" fillId="0" borderId="52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Fill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/>
    </xf>
    <xf numFmtId="49" fontId="40" fillId="0" borderId="41" xfId="0" applyNumberFormat="1" applyFont="1" applyFill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Fill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Fill="1" applyBorder="1" applyAlignment="1">
      <alignment vertical="top" wrapText="1"/>
    </xf>
    <xf numFmtId="0" fontId="40" fillId="0" borderId="51" xfId="0" applyFont="1" applyFill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Fill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Fill="1" applyBorder="1" applyAlignment="1">
      <alignment vertical="center" wrapText="1"/>
    </xf>
    <xf numFmtId="49" fontId="40" fillId="0" borderId="54" xfId="0" applyNumberFormat="1" applyFont="1" applyFill="1" applyBorder="1" applyAlignment="1">
      <alignment vertical="top" wrapText="1"/>
    </xf>
    <xf numFmtId="49" fontId="40" fillId="0" borderId="54" xfId="0" applyNumberFormat="1" applyFont="1" applyFill="1" applyBorder="1" applyAlignment="1">
      <alignment horizontal="center" vertical="center" wrapText="1"/>
    </xf>
    <xf numFmtId="168" fontId="22" fillId="3" borderId="37" xfId="0" applyNumberFormat="1" applyFont="1" applyFill="1" applyBorder="1"/>
    <xf numFmtId="0" fontId="28" fillId="0" borderId="10" xfId="0" applyFont="1" applyFill="1" applyBorder="1" applyAlignment="1">
      <alignment horizontal="center"/>
    </xf>
    <xf numFmtId="49" fontId="40" fillId="0" borderId="50" xfId="0" applyNumberFormat="1" applyFont="1" applyFill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Fill="1" applyBorder="1" applyAlignment="1">
      <alignment vertical="center" wrapText="1"/>
    </xf>
    <xf numFmtId="49" fontId="37" fillId="0" borderId="41" xfId="0" applyNumberFormat="1" applyFont="1" applyFill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Fill="1" applyBorder="1" applyAlignment="1">
      <alignment vertical="top" wrapText="1"/>
    </xf>
    <xf numFmtId="168" fontId="22" fillId="0" borderId="7" xfId="0" applyNumberFormat="1" applyFont="1" applyBorder="1"/>
    <xf numFmtId="0" fontId="40" fillId="0" borderId="51" xfId="0" applyFont="1" applyBorder="1" applyAlignment="1">
      <alignment vertical="top" wrapText="1"/>
    </xf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28" fillId="0" borderId="3" xfId="0" applyFont="1" applyFill="1" applyBorder="1" applyAlignment="1">
      <alignment horizontal="center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Fill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vertical="top" wrapText="1"/>
    </xf>
    <xf numFmtId="49" fontId="40" fillId="0" borderId="32" xfId="0" applyNumberFormat="1" applyFont="1" applyFill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Fill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Fill="1" applyBorder="1" applyAlignment="1">
      <alignment vertical="top" wrapText="1"/>
    </xf>
    <xf numFmtId="49" fontId="33" fillId="0" borderId="52" xfId="0" applyNumberFormat="1" applyFont="1" applyFill="1" applyBorder="1" applyAlignment="1">
      <alignment vertical="top" wrapText="1"/>
    </xf>
    <xf numFmtId="49" fontId="42" fillId="0" borderId="41" xfId="0" applyNumberFormat="1" applyFont="1" applyFill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Fill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Fill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Fill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Fill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Fill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Fill="1" applyBorder="1" applyAlignment="1">
      <alignment horizontal="center" wrapText="1"/>
    </xf>
    <xf numFmtId="49" fontId="25" fillId="0" borderId="41" xfId="0" applyNumberFormat="1" applyFont="1" applyFill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Fill="1" applyBorder="1" applyAlignment="1">
      <alignment horizontal="center" wrapText="1"/>
    </xf>
    <xf numFmtId="49" fontId="22" fillId="0" borderId="47" xfId="0" applyNumberFormat="1" applyFont="1" applyFill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0" fontId="22" fillId="0" borderId="48" xfId="0" applyFont="1" applyBorder="1" applyAlignment="1"/>
    <xf numFmtId="0" fontId="22" fillId="0" borderId="20" xfId="0" applyFont="1" applyBorder="1" applyAlignment="1"/>
    <xf numFmtId="0" fontId="22" fillId="0" borderId="49" xfId="0" applyFont="1" applyBorder="1" applyAlignment="1"/>
    <xf numFmtId="49" fontId="22" fillId="0" borderId="41" xfId="0" applyNumberFormat="1" applyFont="1" applyFill="1" applyBorder="1" applyAlignment="1">
      <alignment horizontal="center" vertical="top" wrapText="1"/>
    </xf>
    <xf numFmtId="49" fontId="38" fillId="0" borderId="41" xfId="0" applyNumberFormat="1" applyFont="1" applyFill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top" wrapText="1"/>
    </xf>
    <xf numFmtId="49" fontId="31" fillId="0" borderId="51" xfId="0" applyNumberFormat="1" applyFont="1" applyFill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Fill="1" applyBorder="1" applyAlignment="1">
      <alignment wrapText="1"/>
    </xf>
    <xf numFmtId="49" fontId="22" fillId="0" borderId="52" xfId="0" applyNumberFormat="1" applyFont="1" applyFill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Fill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Fill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Fill="1" applyBorder="1" applyAlignment="1">
      <alignment wrapText="1"/>
    </xf>
    <xf numFmtId="49" fontId="22" fillId="0" borderId="54" xfId="0" applyNumberFormat="1" applyFont="1" applyFill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0" fontId="28" fillId="0" borderId="0" xfId="0" applyFont="1" applyBorder="1"/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40" fillId="0" borderId="30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167" fontId="28" fillId="5" borderId="3" xfId="0" applyNumberFormat="1" applyFont="1" applyFill="1" applyBorder="1"/>
    <xf numFmtId="49" fontId="44" fillId="0" borderId="32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Fill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Fill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Fill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Fill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Fill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Fill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Fill="1" applyBorder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6" fillId="0" borderId="0" xfId="0" applyFont="1" applyBorder="1"/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Fill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NumberFormat="1" applyFont="1" applyFill="1" applyBorder="1" applyAlignment="1">
      <alignment horizontal="center" vertical="center" wrapText="1"/>
    </xf>
    <xf numFmtId="0" fontId="37" fillId="4" borderId="23" xfId="0" applyNumberFormat="1" applyFont="1" applyFill="1" applyBorder="1" applyAlignment="1">
      <alignment horizontal="center" vertical="center" wrapText="1"/>
    </xf>
    <xf numFmtId="0" fontId="25" fillId="4" borderId="14" xfId="0" applyNumberFormat="1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NumberFormat="1" applyFont="1" applyFill="1" applyBorder="1" applyAlignment="1">
      <alignment horizontal="center" vertical="center"/>
    </xf>
    <xf numFmtId="0" fontId="34" fillId="6" borderId="27" xfId="0" applyNumberFormat="1" applyFont="1" applyFill="1" applyBorder="1" applyAlignment="1">
      <alignment horizontal="center" vertical="center"/>
    </xf>
    <xf numFmtId="0" fontId="38" fillId="6" borderId="28" xfId="0" applyNumberFormat="1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26" fillId="3" borderId="31" xfId="0" applyNumberFormat="1" applyFont="1" applyFill="1" applyBorder="1" applyAlignment="1">
      <alignment horizontal="center" vertical="center"/>
    </xf>
    <xf numFmtId="0" fontId="33" fillId="3" borderId="30" xfId="0" applyNumberFormat="1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34" fillId="6" borderId="1" xfId="0" applyNumberFormat="1" applyFont="1" applyFill="1" applyBorder="1" applyAlignment="1">
      <alignment horizontal="center" vertical="center"/>
    </xf>
    <xf numFmtId="0" fontId="34" fillId="6" borderId="31" xfId="0" applyNumberFormat="1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 wrapText="1"/>
    </xf>
    <xf numFmtId="49" fontId="34" fillId="6" borderId="33" xfId="0" applyNumberFormat="1" applyFont="1" applyFill="1" applyBorder="1" applyAlignment="1">
      <alignment horizontal="center" vertical="center"/>
    </xf>
    <xf numFmtId="0" fontId="40" fillId="6" borderId="30" xfId="0" applyNumberFormat="1" applyFont="1" applyFill="1" applyBorder="1" applyAlignment="1">
      <alignment horizontal="center" vertical="center" wrapText="1" readingOrder="1"/>
    </xf>
    <xf numFmtId="49" fontId="26" fillId="3" borderId="33" xfId="0" applyNumberFormat="1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/>
    <xf numFmtId="0" fontId="32" fillId="3" borderId="32" xfId="0" applyNumberFormat="1" applyFont="1" applyFill="1" applyBorder="1" applyAlignment="1">
      <alignment horizontal="left" vertical="top" wrapText="1" readingOrder="1"/>
    </xf>
    <xf numFmtId="0" fontId="34" fillId="0" borderId="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49" fontId="34" fillId="6" borderId="1" xfId="0" applyNumberFormat="1" applyFont="1" applyFill="1" applyBorder="1" applyAlignment="1">
      <alignment horizontal="center" vertical="center"/>
    </xf>
    <xf numFmtId="49" fontId="34" fillId="6" borderId="31" xfId="0" applyNumberFormat="1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 wrapText="1"/>
    </xf>
    <xf numFmtId="0" fontId="29" fillId="6" borderId="32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/>
    </xf>
    <xf numFmtId="49" fontId="26" fillId="3" borderId="37" xfId="0" applyNumberFormat="1" applyFont="1" applyFill="1" applyBorder="1" applyAlignment="1">
      <alignment horizontal="center" vertical="top"/>
    </xf>
    <xf numFmtId="49" fontId="26" fillId="3" borderId="38" xfId="0" applyNumberFormat="1" applyFont="1" applyFill="1" applyBorder="1" applyAlignment="1">
      <alignment horizontal="center" vertical="top"/>
    </xf>
    <xf numFmtId="0" fontId="33" fillId="3" borderId="39" xfId="0" applyFont="1" applyFill="1" applyBorder="1" applyAlignment="1">
      <alignment horizontal="left" vertical="top" wrapText="1"/>
    </xf>
    <xf numFmtId="0" fontId="29" fillId="3" borderId="40" xfId="0" applyFont="1" applyFill="1" applyBorder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/>
    </xf>
    <xf numFmtId="166" fontId="36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165" fontId="26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165" fontId="33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68" fontId="22" fillId="0" borderId="48" xfId="0" applyNumberFormat="1" applyFont="1" applyBorder="1"/>
    <xf numFmtId="0" fontId="42" fillId="0" borderId="30" xfId="0" applyNumberFormat="1" applyFont="1" applyFill="1" applyBorder="1" applyAlignment="1">
      <alignment horizontal="left" vertical="top" wrapText="1" readingOrder="1"/>
    </xf>
    <xf numFmtId="168" fontId="19" fillId="0" borderId="2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right" vertical="center"/>
      <protection locked="0"/>
    </xf>
    <xf numFmtId="167" fontId="19" fillId="0" borderId="2" xfId="1" applyNumberFormat="1" applyFont="1" applyBorder="1" applyAlignment="1" applyProtection="1">
      <alignment horizontal="right" vertical="center"/>
      <protection locked="0"/>
    </xf>
    <xf numFmtId="0" fontId="47" fillId="0" borderId="33" xfId="0" applyFont="1" applyFill="1" applyBorder="1"/>
    <xf numFmtId="170" fontId="22" fillId="3" borderId="3" xfId="0" applyNumberFormat="1" applyFont="1" applyFill="1" applyBorder="1"/>
    <xf numFmtId="177" fontId="21" fillId="0" borderId="5" xfId="1" applyNumberFormat="1" applyFont="1" applyBorder="1" applyAlignment="1" applyProtection="1">
      <alignment horizontal="right" vertical="center"/>
      <protection locked="0"/>
    </xf>
    <xf numFmtId="178" fontId="21" fillId="0" borderId="15" xfId="1" applyNumberFormat="1" applyFont="1" applyBorder="1" applyAlignment="1" applyProtection="1">
      <alignment horizontal="center" vertical="center"/>
      <protection locked="0"/>
    </xf>
    <xf numFmtId="168" fontId="21" fillId="0" borderId="15" xfId="1" applyNumberFormat="1" applyFont="1" applyBorder="1" applyAlignment="1" applyProtection="1">
      <alignment horizontal="center" vertical="center"/>
      <protection locked="0"/>
    </xf>
    <xf numFmtId="168" fontId="21" fillId="0" borderId="15" xfId="1" applyNumberFormat="1" applyFont="1" applyBorder="1" applyAlignment="1" applyProtection="1">
      <alignment horizontal="center" vertical="center"/>
    </xf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9" fontId="21" fillId="6" borderId="5" xfId="1" applyNumberFormat="1" applyFont="1" applyFill="1" applyBorder="1" applyAlignment="1" applyProtection="1">
      <alignment horizontal="right" vertical="center"/>
      <protection locked="0"/>
    </xf>
    <xf numFmtId="170" fontId="22" fillId="0" borderId="3" xfId="0" applyNumberFormat="1" applyFont="1" applyFill="1" applyBorder="1"/>
    <xf numFmtId="168" fontId="22" fillId="3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top" wrapText="1" readingOrder="1"/>
    </xf>
    <xf numFmtId="180" fontId="21" fillId="0" borderId="5" xfId="1" applyNumberFormat="1" applyFont="1" applyBorder="1" applyAlignment="1" applyProtection="1">
      <alignment horizontal="right" vertical="center"/>
      <protection locked="0"/>
    </xf>
    <xf numFmtId="169" fontId="21" fillId="10" borderId="5" xfId="1" applyNumberFormat="1" applyFont="1" applyFill="1" applyBorder="1" applyAlignment="1" applyProtection="1">
      <alignment horizontal="right" vertical="center"/>
      <protection locked="0"/>
    </xf>
    <xf numFmtId="168" fontId="21" fillId="10" borderId="5" xfId="1" applyNumberFormat="1" applyFont="1" applyFill="1" applyBorder="1" applyAlignment="1" applyProtection="1">
      <alignment horizontal="right" vertical="center"/>
      <protection locked="0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Fill="1" applyBorder="1" applyAlignment="1">
      <alignment vertical="center"/>
    </xf>
    <xf numFmtId="168" fontId="22" fillId="0" borderId="3" xfId="0" applyNumberFormat="1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quotePrefix="1" applyFont="1" applyFill="1" applyBorder="1"/>
    <xf numFmtId="14" fontId="33" fillId="0" borderId="0" xfId="0" quotePrefix="1" applyNumberFormat="1" applyFont="1" applyFill="1" applyBorder="1"/>
    <xf numFmtId="170" fontId="22" fillId="11" borderId="0" xfId="0" applyNumberFormat="1" applyFont="1" applyFill="1" applyBorder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Border="1" applyAlignment="1">
      <alignment horizontal="center"/>
    </xf>
    <xf numFmtId="0" fontId="22" fillId="11" borderId="0" xfId="0" applyFont="1" applyFill="1" applyBorder="1"/>
    <xf numFmtId="0" fontId="22" fillId="11" borderId="0" xfId="0" quotePrefix="1" applyFont="1" applyFill="1" applyBorder="1"/>
    <xf numFmtId="170" fontId="33" fillId="11" borderId="0" xfId="0" quotePrefix="1" applyNumberFormat="1" applyFont="1" applyFill="1" applyBorder="1" applyAlignment="1">
      <alignment horizontal="center"/>
    </xf>
    <xf numFmtId="0" fontId="33" fillId="11" borderId="0" xfId="0" applyFont="1" applyFill="1" applyBorder="1"/>
    <xf numFmtId="0" fontId="23" fillId="11" borderId="0" xfId="0" applyFont="1" applyFill="1" applyBorder="1"/>
    <xf numFmtId="0" fontId="48" fillId="11" borderId="0" xfId="0" applyFont="1" applyFill="1" applyBorder="1" applyAlignment="1">
      <alignment horizontal="left"/>
    </xf>
    <xf numFmtId="0" fontId="22" fillId="11" borderId="0" xfId="0" applyFont="1" applyFill="1" applyBorder="1" applyAlignment="1">
      <alignment horizontal="right"/>
    </xf>
    <xf numFmtId="0" fontId="39" fillId="11" borderId="0" xfId="0" applyFont="1" applyFill="1" applyBorder="1"/>
    <xf numFmtId="0" fontId="22" fillId="11" borderId="0" xfId="0" applyFont="1" applyFill="1" applyBorder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3" fillId="0" borderId="33" xfId="0" applyFont="1" applyFill="1" applyBorder="1"/>
    <xf numFmtId="168" fontId="29" fillId="0" borderId="32" xfId="0" applyNumberFormat="1" applyFont="1" applyFill="1" applyBorder="1" applyAlignment="1">
      <alignment vertical="top" wrapText="1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3" fillId="10" borderId="0" xfId="0" applyFont="1" applyFill="1" applyBorder="1"/>
    <xf numFmtId="0" fontId="22" fillId="10" borderId="0" xfId="0" applyFont="1" applyFill="1" applyAlignment="1">
      <alignment horizontal="left"/>
    </xf>
    <xf numFmtId="0" fontId="29" fillId="11" borderId="0" xfId="0" applyFont="1" applyFill="1" applyBorder="1"/>
    <xf numFmtId="0" fontId="49" fillId="0" borderId="0" xfId="0" applyFont="1" applyFill="1" applyBorder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172" fontId="21" fillId="10" borderId="5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 applyBorder="1"/>
    <xf numFmtId="170" fontId="22" fillId="3" borderId="13" xfId="0" applyNumberFormat="1" applyFont="1" applyFill="1" applyBorder="1" applyAlignment="1">
      <alignment vertical="center"/>
    </xf>
    <xf numFmtId="168" fontId="21" fillId="0" borderId="6" xfId="1" applyNumberFormat="1" applyFont="1" applyBorder="1" applyAlignment="1" applyProtection="1">
      <alignment horizontal="center" vertical="center"/>
      <protection locked="0"/>
    </xf>
    <xf numFmtId="168" fontId="21" fillId="0" borderId="5" xfId="1" applyNumberFormat="1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horizontal="center"/>
    </xf>
    <xf numFmtId="168" fontId="21" fillId="0" borderId="2" xfId="1" applyNumberFormat="1" applyFont="1" applyBorder="1" applyAlignment="1" applyProtection="1">
      <alignment horizontal="center" vertical="center"/>
      <protection locked="0"/>
    </xf>
    <xf numFmtId="171" fontId="21" fillId="3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21" fillId="8" borderId="13" xfId="1" applyNumberFormat="1" applyFont="1" applyFill="1" applyBorder="1" applyAlignment="1" applyProtection="1">
      <alignment horizontal="center" vertical="center"/>
      <protection locked="0"/>
    </xf>
    <xf numFmtId="168" fontId="21" fillId="8" borderId="18" xfId="1" applyNumberFormat="1" applyFont="1" applyFill="1" applyBorder="1" applyAlignment="1" applyProtection="1">
      <alignment horizontal="center" vertical="center"/>
      <protection locked="0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68" fontId="28" fillId="0" borderId="13" xfId="0" applyNumberFormat="1" applyFont="1" applyFill="1" applyBorder="1" applyAlignment="1">
      <alignment horizontal="center" vertical="center" wrapText="1"/>
    </xf>
    <xf numFmtId="168" fontId="28" fillId="0" borderId="18" xfId="0" applyNumberFormat="1" applyFont="1" applyFill="1" applyBorder="1" applyAlignment="1">
      <alignment horizontal="center" vertical="center" wrapText="1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168" fontId="19" fillId="0" borderId="13" xfId="1" applyNumberFormat="1" applyFont="1" applyFill="1" applyBorder="1" applyAlignment="1" applyProtection="1">
      <alignment horizontal="center" vertical="center"/>
      <protection locked="0"/>
    </xf>
    <xf numFmtId="168" fontId="19" fillId="0" borderId="18" xfId="1" applyNumberFormat="1" applyFont="1" applyFill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Fill="1" applyBorder="1" applyAlignment="1">
      <alignment horizontal="center" vertical="center" wrapText="1"/>
    </xf>
    <xf numFmtId="166" fontId="31" fillId="0" borderId="63" xfId="0" applyNumberFormat="1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55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 wrapText="1" readingOrder="1"/>
    </xf>
    <xf numFmtId="0" fontId="28" fillId="0" borderId="39" xfId="0" applyNumberFormat="1" applyFont="1" applyFill="1" applyBorder="1" applyAlignment="1">
      <alignment horizontal="center" vertical="center" wrapText="1" readingOrder="1"/>
    </xf>
    <xf numFmtId="166" fontId="32" fillId="0" borderId="56" xfId="0" applyNumberFormat="1" applyFont="1" applyFill="1" applyBorder="1" applyAlignment="1">
      <alignment horizontal="center" vertical="center" wrapText="1"/>
    </xf>
    <xf numFmtId="166" fontId="32" fillId="0" borderId="40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/>
    <xf numFmtId="0" fontId="23" fillId="0" borderId="0" xfId="0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Normal_kassatgb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7"/>
  <sheetViews>
    <sheetView tabSelected="1" workbookViewId="0">
      <selection activeCell="G15" sqref="G15"/>
    </sheetView>
  </sheetViews>
  <sheetFormatPr defaultRowHeight="12.75"/>
  <cols>
    <col min="1" max="1" width="5.28515625" style="136" bestFit="1" customWidth="1"/>
    <col min="2" max="2" width="58" style="197" customWidth="1"/>
    <col min="3" max="3" width="8.7109375" style="136" customWidth="1"/>
    <col min="4" max="4" width="10.140625" style="198" customWidth="1"/>
    <col min="5" max="5" width="10.42578125" style="199" bestFit="1" customWidth="1"/>
    <col min="6" max="6" width="9.85546875" style="199" customWidth="1"/>
    <col min="7" max="7" width="35.28515625" style="138" customWidth="1"/>
    <col min="8" max="16384" width="9.140625" style="138"/>
  </cols>
  <sheetData>
    <row r="1" spans="1:7" s="128" customFormat="1" ht="18">
      <c r="A1" s="798" t="s">
        <v>818</v>
      </c>
      <c r="B1" s="798"/>
      <c r="C1" s="798"/>
      <c r="D1" s="798"/>
      <c r="E1" s="798"/>
      <c r="F1" s="798"/>
    </row>
    <row r="2" spans="1:7" s="133" customFormat="1" ht="15.75">
      <c r="A2" s="799" t="s">
        <v>573</v>
      </c>
      <c r="B2" s="799"/>
      <c r="C2" s="799"/>
      <c r="D2" s="799"/>
      <c r="E2" s="799"/>
      <c r="F2" s="799"/>
    </row>
    <row r="3" spans="1:7" s="128" customFormat="1">
      <c r="A3" s="134"/>
      <c r="B3" s="767" t="s">
        <v>972</v>
      </c>
      <c r="C3" s="135"/>
      <c r="D3" s="129"/>
      <c r="E3" s="777" t="s">
        <v>982</v>
      </c>
      <c r="F3" s="770" t="s">
        <v>975</v>
      </c>
    </row>
    <row r="4" spans="1:7">
      <c r="B4" s="136"/>
      <c r="D4" s="137"/>
      <c r="E4" s="138"/>
      <c r="F4" s="139" t="s">
        <v>255</v>
      </c>
    </row>
    <row r="5" spans="1:7">
      <c r="A5" s="796" t="s">
        <v>15</v>
      </c>
      <c r="B5" s="796" t="s">
        <v>521</v>
      </c>
      <c r="C5" s="796" t="s">
        <v>14</v>
      </c>
      <c r="D5" s="796" t="s">
        <v>25</v>
      </c>
      <c r="E5" s="140" t="s">
        <v>807</v>
      </c>
      <c r="F5" s="140"/>
    </row>
    <row r="6" spans="1:7" ht="25.5">
      <c r="A6" s="797"/>
      <c r="B6" s="797"/>
      <c r="C6" s="797"/>
      <c r="D6" s="797"/>
      <c r="E6" s="141" t="s">
        <v>16</v>
      </c>
      <c r="F6" s="141" t="s">
        <v>17</v>
      </c>
    </row>
    <row r="7" spans="1:7" s="136" customFormat="1">
      <c r="A7" s="142">
        <v>1</v>
      </c>
      <c r="B7" s="141">
        <v>2</v>
      </c>
      <c r="C7" s="143">
        <v>3</v>
      </c>
      <c r="D7" s="143">
        <v>4</v>
      </c>
      <c r="E7" s="143">
        <v>5</v>
      </c>
      <c r="F7" s="141">
        <v>6</v>
      </c>
    </row>
    <row r="8" spans="1:7" s="137" customFormat="1" ht="27.75" customHeight="1">
      <c r="A8" s="144" t="s">
        <v>251</v>
      </c>
      <c r="B8" s="145" t="s">
        <v>862</v>
      </c>
      <c r="C8" s="146"/>
      <c r="D8" s="800">
        <f>E8+F8-F141</f>
        <v>163991.70000000001</v>
      </c>
      <c r="E8" s="800">
        <f>E10+E61+E95</f>
        <v>163991.70000000001</v>
      </c>
      <c r="F8" s="803">
        <f>F61+F95</f>
        <v>8200</v>
      </c>
      <c r="G8" s="752"/>
    </row>
    <row r="9" spans="1:7" s="137" customFormat="1">
      <c r="A9" s="147"/>
      <c r="B9" s="148" t="s">
        <v>522</v>
      </c>
      <c r="C9" s="146"/>
      <c r="D9" s="801"/>
      <c r="E9" s="802"/>
      <c r="F9" s="804"/>
      <c r="G9" s="751"/>
    </row>
    <row r="10" spans="1:7" s="152" customFormat="1">
      <c r="A10" s="149" t="s">
        <v>252</v>
      </c>
      <c r="B10" s="150" t="s">
        <v>523</v>
      </c>
      <c r="C10" s="151">
        <v>7100</v>
      </c>
      <c r="D10" s="805">
        <f>E10</f>
        <v>38070</v>
      </c>
      <c r="E10" s="805">
        <f>E13+E17+E20+E45+E52</f>
        <v>38070</v>
      </c>
      <c r="F10" s="808" t="s">
        <v>260</v>
      </c>
      <c r="G10" s="754"/>
    </row>
    <row r="11" spans="1:7" s="137" customFormat="1">
      <c r="A11" s="147"/>
      <c r="B11" s="153" t="s">
        <v>574</v>
      </c>
      <c r="C11" s="154"/>
      <c r="D11" s="806"/>
      <c r="E11" s="806"/>
      <c r="F11" s="809"/>
      <c r="G11" s="751"/>
    </row>
    <row r="12" spans="1:7" s="137" customFormat="1">
      <c r="A12" s="147"/>
      <c r="B12" s="153" t="s">
        <v>525</v>
      </c>
      <c r="C12" s="156"/>
      <c r="D12" s="807"/>
      <c r="E12" s="807"/>
      <c r="F12" s="810"/>
      <c r="G12" s="751"/>
    </row>
    <row r="13" spans="1:7" s="152" customFormat="1">
      <c r="A13" s="149" t="s">
        <v>46</v>
      </c>
      <c r="B13" s="158" t="s">
        <v>524</v>
      </c>
      <c r="C13" s="159">
        <v>7131</v>
      </c>
      <c r="D13" s="805">
        <f>E13</f>
        <v>9300</v>
      </c>
      <c r="E13" s="805">
        <f>E15+E16</f>
        <v>9300</v>
      </c>
      <c r="F13" s="808" t="s">
        <v>260</v>
      </c>
      <c r="G13" s="754"/>
    </row>
    <row r="14" spans="1:7" s="137" customFormat="1">
      <c r="A14" s="147"/>
      <c r="B14" s="160" t="s">
        <v>525</v>
      </c>
      <c r="C14" s="161"/>
      <c r="D14" s="806"/>
      <c r="E14" s="806"/>
      <c r="F14" s="810"/>
      <c r="G14" s="751"/>
    </row>
    <row r="15" spans="1:7" ht="25.5">
      <c r="A15" s="162" t="s">
        <v>575</v>
      </c>
      <c r="B15" s="163" t="s">
        <v>526</v>
      </c>
      <c r="C15" s="143"/>
      <c r="D15" s="111">
        <f>E15</f>
        <v>3500</v>
      </c>
      <c r="E15" s="164">
        <v>3500</v>
      </c>
      <c r="F15" s="143" t="s">
        <v>260</v>
      </c>
      <c r="G15" s="751"/>
    </row>
    <row r="16" spans="1:7" ht="25.5">
      <c r="A16" s="165">
        <v>1112</v>
      </c>
      <c r="B16" s="163" t="s">
        <v>527</v>
      </c>
      <c r="C16" s="143"/>
      <c r="D16" s="111">
        <f>E16</f>
        <v>5800</v>
      </c>
      <c r="E16" s="164">
        <v>5800</v>
      </c>
      <c r="F16" s="143" t="s">
        <v>260</v>
      </c>
      <c r="G16" s="751"/>
    </row>
    <row r="17" spans="1:7" s="152" customFormat="1">
      <c r="A17" s="166">
        <v>1120</v>
      </c>
      <c r="B17" s="158" t="s">
        <v>528</v>
      </c>
      <c r="C17" s="159">
        <v>7136</v>
      </c>
      <c r="D17" s="805">
        <f>E17</f>
        <v>19500</v>
      </c>
      <c r="E17" s="805">
        <f>E19</f>
        <v>19500</v>
      </c>
      <c r="F17" s="808" t="s">
        <v>260</v>
      </c>
      <c r="G17" s="754"/>
    </row>
    <row r="18" spans="1:7" s="137" customFormat="1">
      <c r="A18" s="147"/>
      <c r="B18" s="160" t="s">
        <v>525</v>
      </c>
      <c r="C18" s="161"/>
      <c r="D18" s="806"/>
      <c r="E18" s="806"/>
      <c r="F18" s="810"/>
      <c r="G18" s="751"/>
    </row>
    <row r="19" spans="1:7">
      <c r="A19" s="162" t="s">
        <v>576</v>
      </c>
      <c r="B19" s="163" t="s">
        <v>529</v>
      </c>
      <c r="C19" s="143"/>
      <c r="D19" s="111">
        <f>E19</f>
        <v>19500</v>
      </c>
      <c r="E19" s="164">
        <v>19500</v>
      </c>
      <c r="F19" s="143" t="s">
        <v>260</v>
      </c>
      <c r="G19" s="752"/>
    </row>
    <row r="20" spans="1:7" s="152" customFormat="1" ht="25.5">
      <c r="A20" s="149" t="s">
        <v>49</v>
      </c>
      <c r="B20" s="158" t="s">
        <v>530</v>
      </c>
      <c r="C20" s="159">
        <v>7145</v>
      </c>
      <c r="D20" s="811">
        <f>E20</f>
        <v>4270</v>
      </c>
      <c r="E20" s="811">
        <f>E22</f>
        <v>4270</v>
      </c>
      <c r="F20" s="808" t="s">
        <v>260</v>
      </c>
    </row>
    <row r="21" spans="1:7" s="137" customFormat="1">
      <c r="A21" s="147"/>
      <c r="B21" s="160" t="s">
        <v>525</v>
      </c>
      <c r="C21" s="156"/>
      <c r="D21" s="812"/>
      <c r="E21" s="812"/>
      <c r="F21" s="810"/>
    </row>
    <row r="22" spans="1:7">
      <c r="A22" s="167" t="s">
        <v>577</v>
      </c>
      <c r="B22" s="168" t="s">
        <v>531</v>
      </c>
      <c r="C22" s="169">
        <v>71452</v>
      </c>
      <c r="D22" s="813">
        <f>E22</f>
        <v>4270</v>
      </c>
      <c r="E22" s="813">
        <f>E25+E29+E30+E31+E32+E33+E34+E35+E36+E37+E38+E39+E40+E41+E42+E43+E44</f>
        <v>4270</v>
      </c>
      <c r="F22" s="816" t="s">
        <v>260</v>
      </c>
    </row>
    <row r="23" spans="1:7" s="137" customFormat="1" ht="51">
      <c r="A23" s="171"/>
      <c r="B23" s="172" t="s">
        <v>958</v>
      </c>
      <c r="C23" s="161"/>
      <c r="D23" s="814"/>
      <c r="E23" s="814"/>
      <c r="F23" s="817"/>
    </row>
    <row r="24" spans="1:7" s="137" customFormat="1">
      <c r="A24" s="173"/>
      <c r="B24" s="174" t="s">
        <v>525</v>
      </c>
      <c r="C24" s="156"/>
      <c r="D24" s="815"/>
      <c r="E24" s="815"/>
      <c r="F24" s="818"/>
    </row>
    <row r="25" spans="1:7" s="137" customFormat="1" ht="38.25">
      <c r="A25" s="167" t="s">
        <v>578</v>
      </c>
      <c r="B25" s="176" t="s">
        <v>579</v>
      </c>
      <c r="C25" s="170"/>
      <c r="D25" s="813">
        <f>E25</f>
        <v>150</v>
      </c>
      <c r="E25" s="813">
        <f>E27+E28</f>
        <v>150</v>
      </c>
      <c r="F25" s="816" t="s">
        <v>260</v>
      </c>
    </row>
    <row r="26" spans="1:7" s="137" customFormat="1">
      <c r="A26" s="156"/>
      <c r="B26" s="177" t="s">
        <v>808</v>
      </c>
      <c r="C26" s="156"/>
      <c r="D26" s="814"/>
      <c r="E26" s="814"/>
      <c r="F26" s="818"/>
    </row>
    <row r="27" spans="1:7" s="137" customFormat="1" ht="14.25">
      <c r="A27" s="162" t="s">
        <v>580</v>
      </c>
      <c r="B27" s="178" t="s">
        <v>532</v>
      </c>
      <c r="C27" s="143"/>
      <c r="D27" s="111">
        <f t="shared" ref="D27:D45" si="0">E27</f>
        <v>150</v>
      </c>
      <c r="E27" s="164">
        <v>150</v>
      </c>
      <c r="F27" s="143" t="s">
        <v>260</v>
      </c>
      <c r="G27" s="179"/>
    </row>
    <row r="28" spans="1:7" s="137" customFormat="1" ht="14.25">
      <c r="A28" s="162" t="s">
        <v>581</v>
      </c>
      <c r="B28" s="178" t="s">
        <v>533</v>
      </c>
      <c r="C28" s="143"/>
      <c r="D28" s="111">
        <f t="shared" si="0"/>
        <v>0</v>
      </c>
      <c r="E28" s="164">
        <v>0</v>
      </c>
      <c r="F28" s="143" t="s">
        <v>260</v>
      </c>
      <c r="G28" s="179"/>
    </row>
    <row r="29" spans="1:7" s="137" customFormat="1" ht="89.25">
      <c r="A29" s="162" t="s">
        <v>582</v>
      </c>
      <c r="B29" s="180" t="s">
        <v>535</v>
      </c>
      <c r="C29" s="143"/>
      <c r="D29" s="65">
        <f t="shared" si="0"/>
        <v>0</v>
      </c>
      <c r="E29" s="181"/>
      <c r="F29" s="143" t="s">
        <v>260</v>
      </c>
    </row>
    <row r="30" spans="1:7" s="137" customFormat="1" ht="38.25">
      <c r="A30" s="142" t="s">
        <v>583</v>
      </c>
      <c r="B30" s="180" t="s">
        <v>536</v>
      </c>
      <c r="C30" s="143"/>
      <c r="D30" s="111">
        <f t="shared" si="0"/>
        <v>10</v>
      </c>
      <c r="E30" s="164">
        <v>10</v>
      </c>
      <c r="F30" s="143" t="s">
        <v>260</v>
      </c>
    </row>
    <row r="31" spans="1:7" s="137" customFormat="1" ht="51">
      <c r="A31" s="162" t="s">
        <v>584</v>
      </c>
      <c r="B31" s="180" t="s">
        <v>153</v>
      </c>
      <c r="C31" s="143"/>
      <c r="D31" s="111">
        <f t="shared" si="0"/>
        <v>1600</v>
      </c>
      <c r="E31" s="164">
        <v>1600</v>
      </c>
      <c r="F31" s="143" t="s">
        <v>260</v>
      </c>
    </row>
    <row r="32" spans="1:7" s="137" customFormat="1" ht="25.5">
      <c r="A32" s="162" t="s">
        <v>585</v>
      </c>
      <c r="B32" s="180" t="s">
        <v>537</v>
      </c>
      <c r="C32" s="143"/>
      <c r="D32" s="65">
        <f t="shared" si="0"/>
        <v>0</v>
      </c>
      <c r="E32" s="181"/>
      <c r="F32" s="143" t="s">
        <v>260</v>
      </c>
    </row>
    <row r="33" spans="1:6" s="137" customFormat="1" ht="51">
      <c r="A33" s="162" t="s">
        <v>586</v>
      </c>
      <c r="B33" s="180" t="s">
        <v>154</v>
      </c>
      <c r="C33" s="143"/>
      <c r="D33" s="111">
        <f t="shared" si="0"/>
        <v>1060</v>
      </c>
      <c r="E33" s="182">
        <v>1060</v>
      </c>
      <c r="F33" s="143" t="s">
        <v>260</v>
      </c>
    </row>
    <row r="34" spans="1:6" s="137" customFormat="1" ht="63.75">
      <c r="A34" s="162" t="s">
        <v>587</v>
      </c>
      <c r="B34" s="180" t="s">
        <v>155</v>
      </c>
      <c r="C34" s="143"/>
      <c r="D34" s="65">
        <f t="shared" si="0"/>
        <v>0</v>
      </c>
      <c r="E34" s="181"/>
      <c r="F34" s="143" t="s">
        <v>260</v>
      </c>
    </row>
    <row r="35" spans="1:6" s="137" customFormat="1" ht="38.25">
      <c r="A35" s="162" t="s">
        <v>588</v>
      </c>
      <c r="B35" s="180" t="s">
        <v>156</v>
      </c>
      <c r="C35" s="143"/>
      <c r="D35" s="65">
        <f t="shared" si="0"/>
        <v>0</v>
      </c>
      <c r="E35" s="181"/>
      <c r="F35" s="143" t="s">
        <v>260</v>
      </c>
    </row>
    <row r="36" spans="1:6" s="137" customFormat="1" ht="25.5">
      <c r="A36" s="162" t="s">
        <v>589</v>
      </c>
      <c r="B36" s="180" t="s">
        <v>157</v>
      </c>
      <c r="C36" s="143"/>
      <c r="D36" s="111">
        <f t="shared" si="0"/>
        <v>900</v>
      </c>
      <c r="E36" s="164">
        <v>900</v>
      </c>
      <c r="F36" s="143" t="s">
        <v>260</v>
      </c>
    </row>
    <row r="37" spans="1:6" s="137" customFormat="1" ht="25.5">
      <c r="A37" s="162" t="s">
        <v>590</v>
      </c>
      <c r="B37" s="180" t="s">
        <v>158</v>
      </c>
      <c r="C37" s="143"/>
      <c r="D37" s="65">
        <f t="shared" si="0"/>
        <v>0</v>
      </c>
      <c r="E37" s="181"/>
      <c r="F37" s="143" t="s">
        <v>260</v>
      </c>
    </row>
    <row r="38" spans="1:6" s="137" customFormat="1" ht="51">
      <c r="A38" s="162" t="s">
        <v>591</v>
      </c>
      <c r="B38" s="180" t="s">
        <v>159</v>
      </c>
      <c r="C38" s="143"/>
      <c r="D38" s="111">
        <f t="shared" si="0"/>
        <v>0</v>
      </c>
      <c r="E38" s="164">
        <v>0</v>
      </c>
      <c r="F38" s="143" t="s">
        <v>260</v>
      </c>
    </row>
    <row r="39" spans="1:6" s="137" customFormat="1" ht="25.5">
      <c r="A39" s="162" t="s">
        <v>799</v>
      </c>
      <c r="B39" s="180" t="s">
        <v>160</v>
      </c>
      <c r="C39" s="143"/>
      <c r="D39" s="111">
        <f t="shared" si="0"/>
        <v>170</v>
      </c>
      <c r="E39" s="164">
        <v>170</v>
      </c>
      <c r="F39" s="143" t="s">
        <v>260</v>
      </c>
    </row>
    <row r="40" spans="1:6" s="137" customFormat="1">
      <c r="A40" s="735" t="s">
        <v>962</v>
      </c>
      <c r="B40" s="180" t="s">
        <v>963</v>
      </c>
      <c r="C40" s="143"/>
      <c r="D40" s="731"/>
      <c r="E40" s="732"/>
      <c r="F40" s="730"/>
    </row>
    <row r="41" spans="1:6" s="137" customFormat="1" ht="38.25">
      <c r="A41" s="735" t="s">
        <v>964</v>
      </c>
      <c r="B41" s="180" t="s">
        <v>965</v>
      </c>
      <c r="C41" s="143"/>
      <c r="D41" s="731">
        <f>E41</f>
        <v>200</v>
      </c>
      <c r="E41" s="732">
        <v>200</v>
      </c>
      <c r="F41" s="730"/>
    </row>
    <row r="42" spans="1:6" s="137" customFormat="1" ht="25.5">
      <c r="A42" s="735" t="s">
        <v>966</v>
      </c>
      <c r="B42" s="180" t="s">
        <v>967</v>
      </c>
      <c r="C42" s="143"/>
      <c r="D42" s="731">
        <f>E42</f>
        <v>180</v>
      </c>
      <c r="E42" s="732">
        <v>180</v>
      </c>
      <c r="F42" s="730"/>
    </row>
    <row r="43" spans="1:6" s="137" customFormat="1" ht="38.25">
      <c r="A43" s="735" t="s">
        <v>969</v>
      </c>
      <c r="B43" s="180" t="s">
        <v>968</v>
      </c>
      <c r="C43" s="143"/>
      <c r="D43" s="731"/>
      <c r="E43" s="732"/>
      <c r="F43" s="730"/>
    </row>
    <row r="44" spans="1:6" s="137" customFormat="1">
      <c r="A44" s="735" t="s">
        <v>592</v>
      </c>
      <c r="B44" s="180" t="s">
        <v>970</v>
      </c>
      <c r="C44" s="143"/>
      <c r="D44" s="731"/>
      <c r="E44" s="732"/>
      <c r="F44" s="730"/>
    </row>
    <row r="45" spans="1:6" s="152" customFormat="1" ht="38.25">
      <c r="A45" s="149" t="s">
        <v>592</v>
      </c>
      <c r="B45" s="158" t="s">
        <v>538</v>
      </c>
      <c r="C45" s="159">
        <v>7146</v>
      </c>
      <c r="D45" s="805">
        <f t="shared" si="0"/>
        <v>5000</v>
      </c>
      <c r="E45" s="805">
        <f>E47</f>
        <v>5000</v>
      </c>
      <c r="F45" s="808" t="s">
        <v>260</v>
      </c>
    </row>
    <row r="46" spans="1:6" s="137" customFormat="1">
      <c r="A46" s="147"/>
      <c r="B46" s="160" t="s">
        <v>525</v>
      </c>
      <c r="C46" s="161"/>
      <c r="D46" s="806"/>
      <c r="E46" s="806"/>
      <c r="F46" s="810"/>
    </row>
    <row r="47" spans="1:6">
      <c r="A47" s="167" t="s">
        <v>593</v>
      </c>
      <c r="B47" s="168" t="s">
        <v>539</v>
      </c>
      <c r="C47" s="170"/>
      <c r="D47" s="813">
        <f>E47</f>
        <v>5000</v>
      </c>
      <c r="E47" s="813">
        <f>E50+E51</f>
        <v>5000</v>
      </c>
      <c r="F47" s="816" t="s">
        <v>260</v>
      </c>
    </row>
    <row r="48" spans="1:6" s="137" customFormat="1">
      <c r="A48" s="171"/>
      <c r="B48" s="172" t="s">
        <v>594</v>
      </c>
      <c r="C48" s="154"/>
      <c r="D48" s="814"/>
      <c r="E48" s="814"/>
      <c r="F48" s="817"/>
    </row>
    <row r="49" spans="1:7" s="137" customFormat="1">
      <c r="A49" s="173"/>
      <c r="B49" s="174" t="s">
        <v>525</v>
      </c>
      <c r="C49" s="156"/>
      <c r="D49" s="815"/>
      <c r="E49" s="815"/>
      <c r="F49" s="818"/>
    </row>
    <row r="50" spans="1:7" s="137" customFormat="1" ht="76.5">
      <c r="A50" s="173" t="s">
        <v>595</v>
      </c>
      <c r="B50" s="177" t="s">
        <v>540</v>
      </c>
      <c r="C50" s="175"/>
      <c r="D50" s="111">
        <f>E50</f>
        <v>2500</v>
      </c>
      <c r="E50" s="183">
        <v>2500</v>
      </c>
      <c r="F50" s="175" t="s">
        <v>260</v>
      </c>
    </row>
    <row r="51" spans="1:7" s="137" customFormat="1" ht="76.5">
      <c r="A51" s="142" t="s">
        <v>596</v>
      </c>
      <c r="B51" s="180" t="s">
        <v>541</v>
      </c>
      <c r="C51" s="143"/>
      <c r="D51" s="111">
        <f>E51</f>
        <v>2500</v>
      </c>
      <c r="E51" s="182">
        <v>2500</v>
      </c>
      <c r="F51" s="143" t="s">
        <v>260</v>
      </c>
    </row>
    <row r="52" spans="1:7" s="152" customFormat="1">
      <c r="A52" s="149" t="s">
        <v>597</v>
      </c>
      <c r="B52" s="158" t="s">
        <v>542</v>
      </c>
      <c r="C52" s="151">
        <v>7161</v>
      </c>
      <c r="D52" s="819">
        <f>E52</f>
        <v>0</v>
      </c>
      <c r="E52" s="819">
        <f>E55+E60</f>
        <v>0</v>
      </c>
      <c r="F52" s="808" t="s">
        <v>260</v>
      </c>
    </row>
    <row r="53" spans="1:7" s="137" customFormat="1">
      <c r="A53" s="171"/>
      <c r="B53" s="172" t="s">
        <v>340</v>
      </c>
      <c r="C53" s="154"/>
      <c r="D53" s="820"/>
      <c r="E53" s="820"/>
      <c r="F53" s="809"/>
    </row>
    <row r="54" spans="1:7" s="137" customFormat="1">
      <c r="A54" s="147"/>
      <c r="B54" s="160" t="s">
        <v>525</v>
      </c>
      <c r="C54" s="156"/>
      <c r="D54" s="821"/>
      <c r="E54" s="821"/>
      <c r="F54" s="810"/>
    </row>
    <row r="55" spans="1:7" ht="38.25">
      <c r="A55" s="167" t="s">
        <v>598</v>
      </c>
      <c r="B55" s="168" t="s">
        <v>461</v>
      </c>
      <c r="C55" s="169"/>
      <c r="D55" s="822">
        <f>E55</f>
        <v>0</v>
      </c>
      <c r="E55" s="822">
        <f>E57+E58+E59</f>
        <v>0</v>
      </c>
      <c r="F55" s="816" t="s">
        <v>260</v>
      </c>
    </row>
    <row r="56" spans="1:7" s="137" customFormat="1">
      <c r="A56" s="173"/>
      <c r="B56" s="174" t="s">
        <v>808</v>
      </c>
      <c r="C56" s="161"/>
      <c r="D56" s="823"/>
      <c r="E56" s="823"/>
      <c r="F56" s="818"/>
    </row>
    <row r="57" spans="1:7" s="137" customFormat="1" ht="16.5" customHeight="1">
      <c r="A57" s="184" t="s">
        <v>599</v>
      </c>
      <c r="B57" s="180" t="s">
        <v>543</v>
      </c>
      <c r="C57" s="143"/>
      <c r="D57" s="65">
        <f>E57</f>
        <v>0</v>
      </c>
      <c r="E57" s="181"/>
      <c r="F57" s="143" t="s">
        <v>260</v>
      </c>
    </row>
    <row r="58" spans="1:7" s="137" customFormat="1" ht="15.75" customHeight="1">
      <c r="A58" s="184" t="s">
        <v>600</v>
      </c>
      <c r="B58" s="180" t="s">
        <v>544</v>
      </c>
      <c r="C58" s="143"/>
      <c r="D58" s="65">
        <f>E58</f>
        <v>0</v>
      </c>
      <c r="E58" s="181"/>
      <c r="F58" s="143" t="s">
        <v>260</v>
      </c>
    </row>
    <row r="59" spans="1:7" s="137" customFormat="1" ht="25.5">
      <c r="A59" s="184" t="s">
        <v>601</v>
      </c>
      <c r="B59" s="180" t="s">
        <v>161</v>
      </c>
      <c r="C59" s="143"/>
      <c r="D59" s="65">
        <f>E59</f>
        <v>0</v>
      </c>
      <c r="E59" s="181"/>
      <c r="F59" s="143" t="s">
        <v>260</v>
      </c>
    </row>
    <row r="60" spans="1:7" s="137" customFormat="1" ht="66.75" customHeight="1">
      <c r="A60" s="184" t="s">
        <v>339</v>
      </c>
      <c r="B60" s="163" t="s">
        <v>687</v>
      </c>
      <c r="C60" s="143"/>
      <c r="D60" s="65">
        <f>E60</f>
        <v>0</v>
      </c>
      <c r="E60" s="181"/>
      <c r="F60" s="143" t="s">
        <v>260</v>
      </c>
      <c r="G60" s="185"/>
    </row>
    <row r="61" spans="1:7" s="152" customFormat="1" ht="18" customHeight="1">
      <c r="A61" s="149" t="s">
        <v>253</v>
      </c>
      <c r="B61" s="158" t="s">
        <v>545</v>
      </c>
      <c r="C61" s="151">
        <v>7300</v>
      </c>
      <c r="D61" s="805">
        <f>E61+F61</f>
        <v>94173.200000000012</v>
      </c>
      <c r="E61" s="805">
        <f>E64+E70+E76</f>
        <v>94173.200000000012</v>
      </c>
      <c r="F61" s="819">
        <f>F67+F73+F88</f>
        <v>0</v>
      </c>
    </row>
    <row r="62" spans="1:7" s="137" customFormat="1" ht="25.5">
      <c r="A62" s="147"/>
      <c r="B62" s="160" t="s">
        <v>602</v>
      </c>
      <c r="D62" s="806"/>
      <c r="E62" s="806"/>
      <c r="F62" s="820"/>
    </row>
    <row r="63" spans="1:7" s="137" customFormat="1">
      <c r="A63" s="147"/>
      <c r="B63" s="160" t="s">
        <v>525</v>
      </c>
      <c r="C63" s="156"/>
      <c r="D63" s="807"/>
      <c r="E63" s="807"/>
      <c r="F63" s="821"/>
    </row>
    <row r="64" spans="1:7" s="152" customFormat="1" ht="25.5">
      <c r="A64" s="149" t="s">
        <v>52</v>
      </c>
      <c r="B64" s="158" t="s">
        <v>546</v>
      </c>
      <c r="C64" s="159">
        <v>7311</v>
      </c>
      <c r="D64" s="805">
        <f>E64</f>
        <v>0</v>
      </c>
      <c r="E64" s="805">
        <f>E66</f>
        <v>0</v>
      </c>
      <c r="F64" s="808" t="s">
        <v>260</v>
      </c>
    </row>
    <row r="65" spans="1:7" s="137" customFormat="1">
      <c r="A65" s="147"/>
      <c r="B65" s="186" t="s">
        <v>525</v>
      </c>
      <c r="C65" s="161"/>
      <c r="D65" s="806"/>
      <c r="E65" s="806"/>
      <c r="F65" s="810"/>
    </row>
    <row r="66" spans="1:7" ht="51">
      <c r="A66" s="162" t="s">
        <v>603</v>
      </c>
      <c r="B66" s="168" t="s">
        <v>790</v>
      </c>
      <c r="C66" s="187"/>
      <c r="D66" s="111">
        <f>E66</f>
        <v>0</v>
      </c>
      <c r="E66" s="182"/>
      <c r="F66" s="143" t="s">
        <v>260</v>
      </c>
    </row>
    <row r="67" spans="1:7" s="152" customFormat="1" ht="25.5">
      <c r="A67" s="188" t="s">
        <v>53</v>
      </c>
      <c r="B67" s="158" t="s">
        <v>547</v>
      </c>
      <c r="C67" s="189">
        <v>7312</v>
      </c>
      <c r="D67" s="819">
        <f>F67</f>
        <v>0</v>
      </c>
      <c r="E67" s="808" t="s">
        <v>260</v>
      </c>
      <c r="F67" s="819">
        <f>F69</f>
        <v>0</v>
      </c>
    </row>
    <row r="68" spans="1:7" s="152" customFormat="1">
      <c r="A68" s="190"/>
      <c r="B68" s="186" t="s">
        <v>525</v>
      </c>
      <c r="C68" s="157"/>
      <c r="D68" s="820"/>
      <c r="E68" s="810"/>
      <c r="F68" s="820"/>
    </row>
    <row r="69" spans="1:7" ht="51">
      <c r="A69" s="142" t="s">
        <v>54</v>
      </c>
      <c r="B69" s="168" t="s">
        <v>791</v>
      </c>
      <c r="C69" s="187"/>
      <c r="D69" s="65">
        <f>F69</f>
        <v>0</v>
      </c>
      <c r="E69" s="143" t="s">
        <v>260</v>
      </c>
      <c r="F69" s="181"/>
    </row>
    <row r="70" spans="1:7" s="152" customFormat="1" ht="38.25">
      <c r="A70" s="188" t="s">
        <v>604</v>
      </c>
      <c r="B70" s="158" t="s">
        <v>548</v>
      </c>
      <c r="C70" s="189">
        <v>7321</v>
      </c>
      <c r="D70" s="822">
        <f>E70</f>
        <v>0</v>
      </c>
      <c r="E70" s="822">
        <f>E72</f>
        <v>0</v>
      </c>
      <c r="F70" s="808" t="s">
        <v>260</v>
      </c>
    </row>
    <row r="71" spans="1:7" s="152" customFormat="1">
      <c r="A71" s="190"/>
      <c r="B71" s="186" t="s">
        <v>525</v>
      </c>
      <c r="C71" s="157"/>
      <c r="D71" s="823"/>
      <c r="E71" s="823"/>
      <c r="F71" s="810"/>
    </row>
    <row r="72" spans="1:7" ht="51">
      <c r="A72" s="162" t="s">
        <v>605</v>
      </c>
      <c r="B72" s="168" t="s">
        <v>549</v>
      </c>
      <c r="C72" s="187"/>
      <c r="D72" s="65">
        <f>E72</f>
        <v>0</v>
      </c>
      <c r="E72" s="66"/>
      <c r="F72" s="143" t="s">
        <v>260</v>
      </c>
    </row>
    <row r="73" spans="1:7" s="152" customFormat="1" ht="38.25">
      <c r="A73" s="188" t="s">
        <v>606</v>
      </c>
      <c r="B73" s="158" t="s">
        <v>551</v>
      </c>
      <c r="C73" s="189">
        <v>7322</v>
      </c>
      <c r="D73" s="822">
        <f>F73</f>
        <v>0</v>
      </c>
      <c r="E73" s="808" t="s">
        <v>260</v>
      </c>
      <c r="F73" s="822">
        <f>F75</f>
        <v>0</v>
      </c>
    </row>
    <row r="74" spans="1:7" s="152" customFormat="1">
      <c r="A74" s="190"/>
      <c r="B74" s="186" t="s">
        <v>525</v>
      </c>
      <c r="C74" s="157"/>
      <c r="D74" s="823"/>
      <c r="E74" s="810"/>
      <c r="F74" s="823"/>
    </row>
    <row r="75" spans="1:7" ht="51">
      <c r="A75" s="162" t="s">
        <v>607</v>
      </c>
      <c r="B75" s="168" t="s">
        <v>552</v>
      </c>
      <c r="C75" s="187"/>
      <c r="D75" s="65">
        <f>F75</f>
        <v>0</v>
      </c>
      <c r="E75" s="143" t="s">
        <v>260</v>
      </c>
      <c r="F75" s="66"/>
    </row>
    <row r="76" spans="1:7" s="152" customFormat="1" ht="25.5">
      <c r="A76" s="149" t="s">
        <v>608</v>
      </c>
      <c r="B76" s="158" t="s">
        <v>554</v>
      </c>
      <c r="C76" s="151">
        <v>7331</v>
      </c>
      <c r="D76" s="813">
        <f>E76</f>
        <v>94173.200000000012</v>
      </c>
      <c r="E76" s="813">
        <f>E79+E80+E84+E85</f>
        <v>94173.200000000012</v>
      </c>
      <c r="F76" s="808" t="s">
        <v>260</v>
      </c>
    </row>
    <row r="77" spans="1:7" s="137" customFormat="1">
      <c r="A77" s="147"/>
      <c r="B77" s="160" t="s">
        <v>789</v>
      </c>
      <c r="D77" s="814"/>
      <c r="E77" s="814"/>
      <c r="F77" s="809"/>
    </row>
    <row r="78" spans="1:7" s="137" customFormat="1">
      <c r="A78" s="147"/>
      <c r="B78" s="160" t="s">
        <v>808</v>
      </c>
      <c r="C78" s="156"/>
      <c r="D78" s="815"/>
      <c r="E78" s="815"/>
      <c r="F78" s="810"/>
      <c r="G78" s="751"/>
    </row>
    <row r="79" spans="1:7" ht="25.5">
      <c r="A79" s="167" t="s">
        <v>609</v>
      </c>
      <c r="B79" s="168" t="s">
        <v>555</v>
      </c>
      <c r="C79" s="169"/>
      <c r="D79" s="111">
        <f>E79</f>
        <v>90672.6</v>
      </c>
      <c r="E79" s="112">
        <v>90672.6</v>
      </c>
      <c r="F79" s="170" t="s">
        <v>260</v>
      </c>
      <c r="G79" s="752"/>
    </row>
    <row r="80" spans="1:7">
      <c r="A80" s="167" t="s">
        <v>610</v>
      </c>
      <c r="B80" s="168" t="s">
        <v>162</v>
      </c>
      <c r="C80" s="191"/>
      <c r="D80" s="813">
        <f>E80</f>
        <v>0</v>
      </c>
      <c r="E80" s="824">
        <f>E82+E83</f>
        <v>0</v>
      </c>
      <c r="F80" s="816" t="s">
        <v>260</v>
      </c>
      <c r="G80" s="752"/>
    </row>
    <row r="81" spans="1:7">
      <c r="A81" s="173"/>
      <c r="B81" s="192" t="s">
        <v>525</v>
      </c>
      <c r="C81" s="193"/>
      <c r="D81" s="815"/>
      <c r="E81" s="825"/>
      <c r="F81" s="818"/>
      <c r="G81" s="752"/>
    </row>
    <row r="82" spans="1:7" ht="51">
      <c r="A82" s="162" t="s">
        <v>611</v>
      </c>
      <c r="B82" s="178" t="s">
        <v>556</v>
      </c>
      <c r="C82" s="143"/>
      <c r="D82" s="65">
        <f>E82</f>
        <v>0</v>
      </c>
      <c r="E82" s="181"/>
      <c r="F82" s="143" t="s">
        <v>260</v>
      </c>
      <c r="G82" s="752"/>
    </row>
    <row r="83" spans="1:7">
      <c r="A83" s="162" t="s">
        <v>612</v>
      </c>
      <c r="B83" s="178" t="s">
        <v>792</v>
      </c>
      <c r="C83" s="143"/>
      <c r="D83" s="111">
        <f>E83</f>
        <v>0</v>
      </c>
      <c r="E83" s="181"/>
      <c r="F83" s="143" t="s">
        <v>260</v>
      </c>
      <c r="G83" s="753"/>
    </row>
    <row r="84" spans="1:7" ht="25.5">
      <c r="A84" s="162" t="s">
        <v>613</v>
      </c>
      <c r="B84" s="168" t="s">
        <v>163</v>
      </c>
      <c r="C84" s="187"/>
      <c r="D84" s="182">
        <f>E84</f>
        <v>3500.6</v>
      </c>
      <c r="E84" s="182">
        <v>3500.6</v>
      </c>
      <c r="F84" s="143" t="s">
        <v>260</v>
      </c>
    </row>
    <row r="85" spans="1:7" ht="37.5" customHeight="1">
      <c r="A85" s="167" t="s">
        <v>614</v>
      </c>
      <c r="B85" s="168" t="s">
        <v>959</v>
      </c>
      <c r="C85" s="191"/>
      <c r="D85" s="822">
        <f>E85</f>
        <v>0</v>
      </c>
      <c r="E85" s="822">
        <f>E87</f>
        <v>0</v>
      </c>
      <c r="F85" s="816" t="s">
        <v>260</v>
      </c>
    </row>
    <row r="86" spans="1:7" s="137" customFormat="1" ht="0.75" hidden="1" customHeight="1">
      <c r="A86" s="194"/>
      <c r="B86" s="186"/>
      <c r="C86" s="156"/>
      <c r="D86" s="823"/>
      <c r="E86" s="823"/>
      <c r="F86" s="818"/>
    </row>
    <row r="87" spans="1:7" ht="0.75" hidden="1" customHeight="1">
      <c r="A87" s="162"/>
      <c r="B87" s="178"/>
      <c r="C87" s="187"/>
      <c r="D87" s="65">
        <f>E87</f>
        <v>0</v>
      </c>
      <c r="E87" s="181"/>
      <c r="F87" s="143" t="s">
        <v>260</v>
      </c>
    </row>
    <row r="88" spans="1:7" s="152" customFormat="1" ht="25.5">
      <c r="A88" s="149" t="s">
        <v>615</v>
      </c>
      <c r="B88" s="158" t="s">
        <v>557</v>
      </c>
      <c r="C88" s="733">
        <v>7332</v>
      </c>
      <c r="D88" s="819">
        <f>F88</f>
        <v>0</v>
      </c>
      <c r="E88" s="808" t="s">
        <v>260</v>
      </c>
      <c r="F88" s="819">
        <f>F91+F92</f>
        <v>0</v>
      </c>
    </row>
    <row r="89" spans="1:7" s="137" customFormat="1">
      <c r="A89" s="147"/>
      <c r="B89" s="160" t="s">
        <v>793</v>
      </c>
      <c r="C89" s="734"/>
      <c r="D89" s="820"/>
      <c r="E89" s="809"/>
      <c r="F89" s="820"/>
    </row>
    <row r="90" spans="1:7" s="137" customFormat="1">
      <c r="A90" s="147"/>
      <c r="B90" s="186" t="s">
        <v>525</v>
      </c>
      <c r="C90" s="734"/>
      <c r="D90" s="821"/>
      <c r="E90" s="810"/>
      <c r="F90" s="821"/>
    </row>
    <row r="91" spans="1:7" ht="25.5">
      <c r="A91" s="162" t="s">
        <v>616</v>
      </c>
      <c r="B91" s="168" t="s">
        <v>558</v>
      </c>
      <c r="C91" s="187"/>
      <c r="D91" s="65">
        <f>F91</f>
        <v>0</v>
      </c>
      <c r="E91" s="143" t="s">
        <v>260</v>
      </c>
      <c r="F91" s="181"/>
    </row>
    <row r="92" spans="1:7" ht="25.5">
      <c r="A92" s="167" t="s">
        <v>617</v>
      </c>
      <c r="B92" s="168" t="s">
        <v>960</v>
      </c>
      <c r="C92" s="191"/>
      <c r="D92" s="822">
        <f>F92</f>
        <v>0</v>
      </c>
      <c r="E92" s="816" t="s">
        <v>260</v>
      </c>
      <c r="F92" s="822">
        <f>F94</f>
        <v>0</v>
      </c>
    </row>
    <row r="93" spans="1:7" s="137" customFormat="1">
      <c r="A93" s="147"/>
      <c r="B93" s="160"/>
      <c r="C93" s="156"/>
      <c r="D93" s="823"/>
      <c r="E93" s="818"/>
      <c r="F93" s="823"/>
    </row>
    <row r="94" spans="1:7" hidden="1">
      <c r="A94" s="162"/>
      <c r="B94" s="178"/>
      <c r="C94" s="187"/>
      <c r="D94" s="65">
        <f>F94</f>
        <v>0</v>
      </c>
      <c r="E94" s="143" t="s">
        <v>260</v>
      </c>
      <c r="F94" s="181"/>
    </row>
    <row r="95" spans="1:7" s="152" customFormat="1">
      <c r="A95" s="149" t="s">
        <v>254</v>
      </c>
      <c r="B95" s="158" t="s">
        <v>559</v>
      </c>
      <c r="C95" s="151">
        <v>7400</v>
      </c>
      <c r="D95" s="800">
        <f>E95+F95-F141</f>
        <v>31748.5</v>
      </c>
      <c r="E95" s="826">
        <f>E101+E104+E111+E116+E122+E127+E137</f>
        <v>31748.5</v>
      </c>
      <c r="F95" s="826">
        <f>F98+F132+F137</f>
        <v>8200</v>
      </c>
    </row>
    <row r="96" spans="1:7" s="137" customFormat="1" ht="25.5">
      <c r="A96" s="147"/>
      <c r="B96" s="160" t="s">
        <v>961</v>
      </c>
      <c r="D96" s="801"/>
      <c r="E96" s="827"/>
      <c r="F96" s="827"/>
    </row>
    <row r="97" spans="1:6" s="137" customFormat="1">
      <c r="A97" s="147"/>
      <c r="B97" s="160" t="s">
        <v>525</v>
      </c>
      <c r="C97" s="156"/>
      <c r="D97" s="802"/>
      <c r="E97" s="828"/>
      <c r="F97" s="828"/>
    </row>
    <row r="98" spans="1:6" s="152" customFormat="1">
      <c r="A98" s="149" t="s">
        <v>58</v>
      </c>
      <c r="B98" s="158" t="s">
        <v>560</v>
      </c>
      <c r="C98" s="159">
        <v>7411</v>
      </c>
      <c r="D98" s="819">
        <f>F98</f>
        <v>0</v>
      </c>
      <c r="E98" s="808" t="s">
        <v>260</v>
      </c>
      <c r="F98" s="819">
        <f>F100</f>
        <v>0</v>
      </c>
    </row>
    <row r="99" spans="1:6" s="137" customFormat="1">
      <c r="A99" s="147"/>
      <c r="B99" s="160" t="s">
        <v>525</v>
      </c>
      <c r="C99" s="161"/>
      <c r="D99" s="821"/>
      <c r="E99" s="810"/>
      <c r="F99" s="821"/>
    </row>
    <row r="100" spans="1:6" ht="38.25">
      <c r="A100" s="162" t="s">
        <v>618</v>
      </c>
      <c r="B100" s="163" t="s">
        <v>456</v>
      </c>
      <c r="C100" s="187"/>
      <c r="D100" s="65">
        <f>F100</f>
        <v>0</v>
      </c>
      <c r="E100" s="143" t="s">
        <v>260</v>
      </c>
      <c r="F100" s="66"/>
    </row>
    <row r="101" spans="1:6" s="152" customFormat="1">
      <c r="A101" s="149" t="s">
        <v>619</v>
      </c>
      <c r="B101" s="158" t="s">
        <v>561</v>
      </c>
      <c r="C101" s="159">
        <v>7412</v>
      </c>
      <c r="D101" s="819">
        <f>E101</f>
        <v>0</v>
      </c>
      <c r="E101" s="819">
        <f>E103</f>
        <v>0</v>
      </c>
      <c r="F101" s="808" t="s">
        <v>260</v>
      </c>
    </row>
    <row r="102" spans="1:6" s="137" customFormat="1">
      <c r="A102" s="147"/>
      <c r="B102" s="160" t="s">
        <v>525</v>
      </c>
      <c r="C102" s="161"/>
      <c r="D102" s="821"/>
      <c r="E102" s="821"/>
      <c r="F102" s="810"/>
    </row>
    <row r="103" spans="1:6" ht="38.25">
      <c r="A103" s="162" t="s">
        <v>620</v>
      </c>
      <c r="B103" s="168" t="s">
        <v>71</v>
      </c>
      <c r="C103" s="187"/>
      <c r="D103" s="65">
        <f>E103</f>
        <v>0</v>
      </c>
      <c r="E103" s="66"/>
      <c r="F103" s="143" t="s">
        <v>260</v>
      </c>
    </row>
    <row r="104" spans="1:6" s="152" customFormat="1">
      <c r="A104" s="149" t="s">
        <v>621</v>
      </c>
      <c r="B104" s="158" t="s">
        <v>562</v>
      </c>
      <c r="C104" s="159">
        <v>7415</v>
      </c>
      <c r="D104" s="805">
        <f>E104</f>
        <v>4336</v>
      </c>
      <c r="E104" s="805">
        <f>E107+E108+E109+E110</f>
        <v>4336</v>
      </c>
      <c r="F104" s="808" t="s">
        <v>260</v>
      </c>
    </row>
    <row r="105" spans="1:6" s="137" customFormat="1">
      <c r="A105" s="147"/>
      <c r="B105" s="160" t="s">
        <v>622</v>
      </c>
      <c r="C105" s="161"/>
      <c r="D105" s="806"/>
      <c r="E105" s="806"/>
      <c r="F105" s="809"/>
    </row>
    <row r="106" spans="1:6" s="137" customFormat="1">
      <c r="A106" s="147"/>
      <c r="B106" s="160" t="s">
        <v>525</v>
      </c>
      <c r="C106" s="161"/>
      <c r="D106" s="807"/>
      <c r="E106" s="807"/>
      <c r="F106" s="810"/>
    </row>
    <row r="107" spans="1:6" ht="25.5">
      <c r="A107" s="162" t="s">
        <v>623</v>
      </c>
      <c r="B107" s="168" t="s">
        <v>794</v>
      </c>
      <c r="C107" s="187"/>
      <c r="D107" s="111">
        <f>E107</f>
        <v>1100</v>
      </c>
      <c r="E107" s="112">
        <v>1100</v>
      </c>
      <c r="F107" s="143" t="s">
        <v>260</v>
      </c>
    </row>
    <row r="108" spans="1:6" ht="38.25">
      <c r="A108" s="162" t="s">
        <v>624</v>
      </c>
      <c r="B108" s="168" t="s">
        <v>795</v>
      </c>
      <c r="C108" s="187"/>
      <c r="D108" s="65">
        <f>E108</f>
        <v>0</v>
      </c>
      <c r="E108" s="66"/>
      <c r="F108" s="143" t="s">
        <v>260</v>
      </c>
    </row>
    <row r="109" spans="1:6" ht="51">
      <c r="A109" s="162" t="s">
        <v>625</v>
      </c>
      <c r="B109" s="168" t="s">
        <v>563</v>
      </c>
      <c r="C109" s="187"/>
      <c r="D109" s="65">
        <f>E109</f>
        <v>0</v>
      </c>
      <c r="E109" s="66"/>
      <c r="F109" s="143" t="s">
        <v>260</v>
      </c>
    </row>
    <row r="110" spans="1:6">
      <c r="A110" s="142" t="s">
        <v>458</v>
      </c>
      <c r="B110" s="168" t="s">
        <v>564</v>
      </c>
      <c r="C110" s="187"/>
      <c r="D110" s="111">
        <f>E110</f>
        <v>3236</v>
      </c>
      <c r="E110" s="112">
        <v>3236</v>
      </c>
      <c r="F110" s="143" t="s">
        <v>260</v>
      </c>
    </row>
    <row r="111" spans="1:6" s="152" customFormat="1" ht="25.5">
      <c r="A111" s="149" t="s">
        <v>459</v>
      </c>
      <c r="B111" s="158" t="s">
        <v>565</v>
      </c>
      <c r="C111" s="159">
        <v>7421</v>
      </c>
      <c r="D111" s="805">
        <f>E111</f>
        <v>5354.1</v>
      </c>
      <c r="E111" s="805">
        <f>SUM(E114:E115)</f>
        <v>5354.1</v>
      </c>
      <c r="F111" s="808" t="s">
        <v>260</v>
      </c>
    </row>
    <row r="112" spans="1:6" s="137" customFormat="1">
      <c r="A112" s="147"/>
      <c r="B112" s="160" t="s">
        <v>165</v>
      </c>
      <c r="C112" s="161"/>
      <c r="D112" s="806"/>
      <c r="E112" s="806"/>
      <c r="F112" s="809"/>
    </row>
    <row r="113" spans="1:7" s="137" customFormat="1">
      <c r="A113" s="147"/>
      <c r="B113" s="160" t="s">
        <v>525</v>
      </c>
      <c r="C113" s="161"/>
      <c r="D113" s="807"/>
      <c r="E113" s="807"/>
      <c r="F113" s="810"/>
    </row>
    <row r="114" spans="1:7" ht="76.5">
      <c r="A114" s="162" t="s">
        <v>460</v>
      </c>
      <c r="B114" s="163" t="s">
        <v>796</v>
      </c>
      <c r="C114" s="187"/>
      <c r="D114" s="65">
        <f>E114</f>
        <v>0</v>
      </c>
      <c r="E114" s="181"/>
      <c r="F114" s="143" t="s">
        <v>260</v>
      </c>
    </row>
    <row r="115" spans="1:7" s="152" customFormat="1" ht="51">
      <c r="A115" s="162" t="s">
        <v>164</v>
      </c>
      <c r="B115" s="168" t="s">
        <v>797</v>
      </c>
      <c r="C115" s="143"/>
      <c r="D115" s="111">
        <f>E115</f>
        <v>5354.1</v>
      </c>
      <c r="E115" s="164">
        <v>5354.1</v>
      </c>
      <c r="F115" s="143" t="s">
        <v>260</v>
      </c>
      <c r="G115" s="152">
        <v>5354.1</v>
      </c>
    </row>
    <row r="116" spans="1:7" s="152" customFormat="1">
      <c r="A116" s="149" t="s">
        <v>626</v>
      </c>
      <c r="B116" s="158" t="s">
        <v>566</v>
      </c>
      <c r="C116" s="159">
        <v>7422</v>
      </c>
      <c r="D116" s="805">
        <f>E116</f>
        <v>20324</v>
      </c>
      <c r="E116" s="805">
        <f>E119+E120+E121</f>
        <v>20324</v>
      </c>
      <c r="F116" s="808" t="s">
        <v>260</v>
      </c>
    </row>
    <row r="117" spans="1:7" s="137" customFormat="1">
      <c r="A117" s="147"/>
      <c r="B117" s="160" t="s">
        <v>166</v>
      </c>
      <c r="C117" s="161"/>
      <c r="D117" s="806"/>
      <c r="E117" s="806"/>
      <c r="F117" s="809"/>
    </row>
    <row r="118" spans="1:7" s="137" customFormat="1">
      <c r="A118" s="147"/>
      <c r="B118" s="160" t="s">
        <v>525</v>
      </c>
      <c r="C118" s="161"/>
      <c r="D118" s="807"/>
      <c r="E118" s="807"/>
      <c r="F118" s="810"/>
    </row>
    <row r="119" spans="1:7" s="152" customFormat="1">
      <c r="A119" s="162" t="s">
        <v>627</v>
      </c>
      <c r="B119" s="168" t="s">
        <v>567</v>
      </c>
      <c r="C119" s="195"/>
      <c r="D119" s="111">
        <f>E119</f>
        <v>20324</v>
      </c>
      <c r="E119" s="112">
        <v>20324</v>
      </c>
      <c r="F119" s="143" t="s">
        <v>260</v>
      </c>
      <c r="G119" s="787">
        <v>21742</v>
      </c>
    </row>
    <row r="120" spans="1:7" ht="25.5">
      <c r="A120" s="162" t="s">
        <v>628</v>
      </c>
      <c r="B120" s="168" t="s">
        <v>568</v>
      </c>
      <c r="C120" s="143"/>
      <c r="D120" s="111">
        <f>E120</f>
        <v>0</v>
      </c>
      <c r="E120" s="112">
        <v>0</v>
      </c>
      <c r="F120" s="143" t="s">
        <v>260</v>
      </c>
    </row>
    <row r="121" spans="1:7" ht="51">
      <c r="A121" s="162" t="s">
        <v>629</v>
      </c>
      <c r="B121" s="168" t="s">
        <v>798</v>
      </c>
      <c r="C121" s="143"/>
      <c r="D121" s="65">
        <f>E121</f>
        <v>0</v>
      </c>
      <c r="E121" s="181"/>
      <c r="F121" s="143" t="s">
        <v>260</v>
      </c>
    </row>
    <row r="122" spans="1:7" s="152" customFormat="1">
      <c r="A122" s="149" t="s">
        <v>630</v>
      </c>
      <c r="B122" s="158" t="s">
        <v>569</v>
      </c>
      <c r="C122" s="159">
        <v>7431</v>
      </c>
      <c r="D122" s="805">
        <f>E122</f>
        <v>0</v>
      </c>
      <c r="E122" s="805">
        <f>E125+E126</f>
        <v>0</v>
      </c>
      <c r="F122" s="808" t="s">
        <v>260</v>
      </c>
    </row>
    <row r="123" spans="1:7" s="137" customFormat="1">
      <c r="A123" s="147"/>
      <c r="B123" s="160" t="s">
        <v>631</v>
      </c>
      <c r="C123" s="161"/>
      <c r="D123" s="806"/>
      <c r="E123" s="806"/>
      <c r="F123" s="809"/>
    </row>
    <row r="124" spans="1:7" s="137" customFormat="1">
      <c r="A124" s="147"/>
      <c r="B124" s="160" t="s">
        <v>525</v>
      </c>
      <c r="C124" s="161"/>
      <c r="D124" s="807"/>
      <c r="E124" s="807"/>
      <c r="F124" s="810"/>
    </row>
    <row r="125" spans="1:7" ht="38.25">
      <c r="A125" s="162" t="s">
        <v>632</v>
      </c>
      <c r="B125" s="168" t="s">
        <v>267</v>
      </c>
      <c r="C125" s="187"/>
      <c r="D125" s="111">
        <f>E125</f>
        <v>0</v>
      </c>
      <c r="E125" s="164">
        <v>0</v>
      </c>
      <c r="F125" s="143" t="s">
        <v>260</v>
      </c>
    </row>
    <row r="126" spans="1:7" s="152" customFormat="1" ht="38.25">
      <c r="A126" s="162" t="s">
        <v>633</v>
      </c>
      <c r="B126" s="168" t="s">
        <v>167</v>
      </c>
      <c r="C126" s="187"/>
      <c r="D126" s="65">
        <f>E126</f>
        <v>0</v>
      </c>
      <c r="E126" s="181"/>
      <c r="F126" s="143" t="s">
        <v>260</v>
      </c>
    </row>
    <row r="127" spans="1:7" s="152" customFormat="1">
      <c r="A127" s="149" t="s">
        <v>634</v>
      </c>
      <c r="B127" s="158" t="s">
        <v>168</v>
      </c>
      <c r="C127" s="159">
        <v>7441</v>
      </c>
      <c r="D127" s="819">
        <f>E127</f>
        <v>0</v>
      </c>
      <c r="E127" s="819">
        <f>E130+E131</f>
        <v>0</v>
      </c>
      <c r="F127" s="808" t="s">
        <v>260</v>
      </c>
    </row>
    <row r="128" spans="1:7" s="137" customFormat="1">
      <c r="A128" s="147"/>
      <c r="B128" s="160" t="s">
        <v>635</v>
      </c>
      <c r="C128" s="161"/>
      <c r="D128" s="820"/>
      <c r="E128" s="820"/>
      <c r="F128" s="809"/>
    </row>
    <row r="129" spans="1:9" s="137" customFormat="1">
      <c r="A129" s="194"/>
      <c r="B129" s="160" t="s">
        <v>525</v>
      </c>
      <c r="C129" s="156"/>
      <c r="D129" s="821"/>
      <c r="E129" s="821"/>
      <c r="F129" s="810"/>
    </row>
    <row r="130" spans="1:9" s="152" customFormat="1" ht="89.25">
      <c r="A130" s="147" t="s">
        <v>636</v>
      </c>
      <c r="B130" s="163" t="s">
        <v>69</v>
      </c>
      <c r="C130" s="187"/>
      <c r="D130" s="65">
        <f>E130</f>
        <v>0</v>
      </c>
      <c r="E130" s="66"/>
      <c r="F130" s="143" t="s">
        <v>260</v>
      </c>
    </row>
    <row r="131" spans="1:9" s="152" customFormat="1" ht="89.25">
      <c r="A131" s="162" t="s">
        <v>465</v>
      </c>
      <c r="B131" s="163" t="s">
        <v>70</v>
      </c>
      <c r="C131" s="193"/>
      <c r="D131" s="65">
        <f>E131</f>
        <v>0</v>
      </c>
      <c r="E131" s="66"/>
      <c r="F131" s="143" t="s">
        <v>260</v>
      </c>
    </row>
    <row r="132" spans="1:9" s="152" customFormat="1">
      <c r="A132" s="149" t="s">
        <v>637</v>
      </c>
      <c r="B132" s="158" t="s">
        <v>486</v>
      </c>
      <c r="C132" s="159">
        <v>7442</v>
      </c>
      <c r="D132" s="819">
        <f>F132</f>
        <v>0</v>
      </c>
      <c r="E132" s="808" t="s">
        <v>260</v>
      </c>
      <c r="F132" s="819">
        <f>F135+F136</f>
        <v>0</v>
      </c>
    </row>
    <row r="133" spans="1:9" s="137" customFormat="1">
      <c r="A133" s="147"/>
      <c r="B133" s="160" t="s">
        <v>169</v>
      </c>
      <c r="C133" s="161"/>
      <c r="D133" s="820"/>
      <c r="E133" s="809"/>
      <c r="F133" s="820"/>
    </row>
    <row r="134" spans="1:9" s="137" customFormat="1">
      <c r="A134" s="147"/>
      <c r="B134" s="160" t="s">
        <v>525</v>
      </c>
      <c r="C134" s="161"/>
      <c r="D134" s="821"/>
      <c r="E134" s="810"/>
      <c r="F134" s="821"/>
    </row>
    <row r="135" spans="1:9" ht="102">
      <c r="A135" s="162" t="s">
        <v>638</v>
      </c>
      <c r="B135" s="163" t="s">
        <v>570</v>
      </c>
      <c r="C135" s="187"/>
      <c r="D135" s="65">
        <f>F135</f>
        <v>0</v>
      </c>
      <c r="E135" s="143" t="s">
        <v>260</v>
      </c>
      <c r="F135" s="181"/>
    </row>
    <row r="136" spans="1:9" s="152" customFormat="1" ht="89.25">
      <c r="A136" s="162" t="s">
        <v>639</v>
      </c>
      <c r="B136" s="168" t="s">
        <v>571</v>
      </c>
      <c r="C136" s="187"/>
      <c r="D136" s="65">
        <f>F136</f>
        <v>0</v>
      </c>
      <c r="E136" s="143" t="s">
        <v>260</v>
      </c>
      <c r="F136" s="196"/>
    </row>
    <row r="137" spans="1:9" s="152" customFormat="1">
      <c r="A137" s="167" t="s">
        <v>170</v>
      </c>
      <c r="B137" s="158" t="s">
        <v>266</v>
      </c>
      <c r="C137" s="151">
        <v>7451</v>
      </c>
      <c r="D137" s="800">
        <f>E137+F137-F141</f>
        <v>1734.3999999999996</v>
      </c>
      <c r="E137" s="800">
        <f>E142</f>
        <v>1734.4</v>
      </c>
      <c r="F137" s="800">
        <f>F140+F141+F142</f>
        <v>8200</v>
      </c>
    </row>
    <row r="138" spans="1:9" s="137" customFormat="1">
      <c r="A138" s="171"/>
      <c r="B138" s="160" t="s">
        <v>487</v>
      </c>
      <c r="C138" s="155"/>
      <c r="D138" s="801"/>
      <c r="E138" s="801"/>
      <c r="F138" s="801"/>
    </row>
    <row r="139" spans="1:9" s="137" customFormat="1">
      <c r="A139" s="173"/>
      <c r="B139" s="160" t="s">
        <v>525</v>
      </c>
      <c r="C139" s="157"/>
      <c r="D139" s="802"/>
      <c r="E139" s="802"/>
      <c r="F139" s="802"/>
    </row>
    <row r="140" spans="1:9" ht="25.5">
      <c r="A140" s="162" t="s">
        <v>171</v>
      </c>
      <c r="B140" s="168" t="s">
        <v>572</v>
      </c>
      <c r="C140" s="187"/>
      <c r="D140" s="65" t="s">
        <v>250</v>
      </c>
      <c r="E140" s="143" t="s">
        <v>260</v>
      </c>
      <c r="F140" s="181"/>
    </row>
    <row r="141" spans="1:9" ht="25.5">
      <c r="A141" s="162" t="s">
        <v>172</v>
      </c>
      <c r="B141" s="168" t="s">
        <v>801</v>
      </c>
      <c r="C141" s="187"/>
      <c r="D141" s="111" t="s">
        <v>250</v>
      </c>
      <c r="E141" s="143" t="s">
        <v>260</v>
      </c>
      <c r="F141" s="182">
        <v>8200</v>
      </c>
      <c r="H141" s="751"/>
      <c r="I141" s="780"/>
    </row>
    <row r="142" spans="1:9" ht="25.5">
      <c r="A142" s="162" t="s">
        <v>173</v>
      </c>
      <c r="B142" s="163" t="s">
        <v>457</v>
      </c>
      <c r="C142" s="187"/>
      <c r="D142" s="111">
        <f>E142+F142</f>
        <v>1734.4</v>
      </c>
      <c r="E142" s="182">
        <v>1734.4</v>
      </c>
      <c r="F142" s="181"/>
      <c r="H142" s="780"/>
    </row>
    <row r="143" spans="1:9">
      <c r="A143" s="138"/>
      <c r="B143" s="138"/>
      <c r="C143" s="138"/>
      <c r="D143" s="138"/>
      <c r="E143" s="784"/>
      <c r="F143" s="138"/>
    </row>
    <row r="144" spans="1:9">
      <c r="A144" s="138"/>
      <c r="B144" s="138"/>
      <c r="C144" s="138"/>
      <c r="D144" s="138"/>
      <c r="E144" s="785"/>
      <c r="F144" s="138"/>
    </row>
    <row r="145" spans="1:7">
      <c r="A145" s="138"/>
      <c r="B145" s="138"/>
      <c r="C145" s="138"/>
      <c r="D145" s="138"/>
      <c r="E145" s="138"/>
      <c r="F145" s="138"/>
    </row>
    <row r="146" spans="1:7">
      <c r="B146" s="138"/>
      <c r="C146" s="138"/>
      <c r="D146" s="138"/>
      <c r="E146" s="138"/>
      <c r="F146" s="138"/>
    </row>
    <row r="147" spans="1:7">
      <c r="B147" s="138"/>
      <c r="C147" s="138"/>
      <c r="D147" s="138"/>
      <c r="E147" s="138"/>
      <c r="F147" s="138"/>
    </row>
    <row r="148" spans="1:7">
      <c r="B148" s="138"/>
      <c r="C148" s="138"/>
      <c r="D148" s="138"/>
      <c r="E148" s="138"/>
      <c r="F148" s="138"/>
    </row>
    <row r="149" spans="1:7">
      <c r="C149" s="138"/>
      <c r="D149" s="138"/>
      <c r="E149" s="138"/>
      <c r="F149" s="138"/>
      <c r="G149" s="138" t="s">
        <v>132</v>
      </c>
    </row>
    <row r="150" spans="1:7">
      <c r="C150" s="138"/>
      <c r="D150" s="138"/>
      <c r="E150" s="138"/>
      <c r="F150" s="138"/>
    </row>
    <row r="151" spans="1:7">
      <c r="C151" s="138"/>
      <c r="D151" s="138"/>
      <c r="E151" s="138"/>
      <c r="F151" s="138"/>
    </row>
    <row r="152" spans="1:7">
      <c r="C152" s="138"/>
      <c r="D152" s="138"/>
      <c r="E152" s="138"/>
      <c r="F152" s="138"/>
    </row>
    <row r="153" spans="1:7">
      <c r="C153" s="138"/>
      <c r="D153" s="138"/>
      <c r="E153" s="138"/>
      <c r="F153" s="138"/>
    </row>
    <row r="154" spans="1:7">
      <c r="C154" s="138"/>
      <c r="D154" s="138"/>
      <c r="E154" s="138"/>
      <c r="F154" s="138"/>
    </row>
    <row r="155" spans="1:7">
      <c r="C155" s="138"/>
      <c r="D155" s="138"/>
      <c r="E155" s="138"/>
      <c r="F155" s="138"/>
    </row>
    <row r="156" spans="1:7">
      <c r="C156" s="138"/>
      <c r="D156" s="138"/>
      <c r="E156" s="138"/>
      <c r="F156" s="138"/>
    </row>
    <row r="157" spans="1:7">
      <c r="C157" s="138"/>
      <c r="D157" s="138"/>
      <c r="E157" s="138"/>
      <c r="F157" s="138"/>
    </row>
    <row r="158" spans="1:7">
      <c r="C158" s="138"/>
      <c r="D158" s="138"/>
      <c r="E158" s="138"/>
      <c r="F158" s="138"/>
    </row>
    <row r="159" spans="1:7">
      <c r="C159" s="138"/>
      <c r="D159" s="138"/>
      <c r="E159" s="138"/>
      <c r="F159" s="138"/>
    </row>
    <row r="160" spans="1:7">
      <c r="C160" s="138"/>
      <c r="D160" s="138"/>
      <c r="E160" s="138"/>
      <c r="F160" s="138"/>
    </row>
    <row r="161" spans="3:6">
      <c r="C161" s="138"/>
      <c r="D161" s="138"/>
      <c r="E161" s="138"/>
      <c r="F161" s="138"/>
    </row>
    <row r="162" spans="3:6">
      <c r="C162" s="138"/>
      <c r="D162" s="138"/>
      <c r="E162" s="138"/>
      <c r="F162" s="138"/>
    </row>
    <row r="163" spans="3:6">
      <c r="C163" s="138"/>
      <c r="D163" s="138"/>
      <c r="E163" s="138"/>
      <c r="F163" s="138"/>
    </row>
    <row r="164" spans="3:6">
      <c r="C164" s="138"/>
      <c r="D164" s="138"/>
      <c r="E164" s="138"/>
      <c r="F164" s="138"/>
    </row>
    <row r="165" spans="3:6">
      <c r="C165" s="138"/>
      <c r="D165" s="138"/>
      <c r="E165" s="138"/>
      <c r="F165" s="138"/>
    </row>
    <row r="166" spans="3:6">
      <c r="C166" s="138"/>
      <c r="D166" s="138"/>
      <c r="E166" s="138"/>
      <c r="F166" s="138"/>
    </row>
    <row r="167" spans="3:6">
      <c r="C167" s="138"/>
      <c r="D167" s="138"/>
      <c r="E167" s="138"/>
      <c r="F167" s="138"/>
    </row>
    <row r="168" spans="3:6">
      <c r="C168" s="138"/>
      <c r="D168" s="138"/>
      <c r="E168" s="138"/>
      <c r="F168" s="138"/>
    </row>
    <row r="169" spans="3:6">
      <c r="C169" s="138"/>
      <c r="D169" s="138"/>
      <c r="E169" s="138"/>
      <c r="F169" s="138"/>
    </row>
    <row r="170" spans="3:6">
      <c r="C170" s="138"/>
      <c r="D170" s="138"/>
      <c r="E170" s="138"/>
      <c r="F170" s="138"/>
    </row>
    <row r="171" spans="3:6">
      <c r="C171" s="138"/>
      <c r="D171" s="138"/>
      <c r="E171" s="138"/>
      <c r="F171" s="138"/>
    </row>
    <row r="172" spans="3:6">
      <c r="C172" s="138"/>
      <c r="D172" s="138"/>
      <c r="E172" s="138"/>
      <c r="F172" s="138"/>
    </row>
    <row r="173" spans="3:6">
      <c r="C173" s="138"/>
      <c r="D173" s="138"/>
      <c r="E173" s="138"/>
      <c r="F173" s="138"/>
    </row>
    <row r="174" spans="3:6">
      <c r="C174" s="138"/>
      <c r="D174" s="138"/>
      <c r="E174" s="138"/>
      <c r="F174" s="138"/>
    </row>
    <row r="175" spans="3:6">
      <c r="C175" s="138"/>
      <c r="D175" s="138"/>
      <c r="E175" s="138"/>
      <c r="F175" s="138"/>
    </row>
    <row r="176" spans="3:6">
      <c r="C176" s="138"/>
      <c r="D176" s="138"/>
      <c r="E176" s="138"/>
      <c r="F176" s="138"/>
    </row>
    <row r="177" spans="3:6">
      <c r="C177" s="138"/>
      <c r="D177" s="138"/>
      <c r="E177" s="138"/>
      <c r="F177" s="138"/>
    </row>
    <row r="178" spans="3:6">
      <c r="C178" s="138"/>
      <c r="D178" s="138"/>
      <c r="E178" s="138"/>
      <c r="F178" s="138"/>
    </row>
    <row r="179" spans="3:6">
      <c r="C179" s="138"/>
      <c r="D179" s="138"/>
      <c r="E179" s="138"/>
      <c r="F179" s="138"/>
    </row>
    <row r="180" spans="3:6">
      <c r="C180" s="138"/>
      <c r="D180" s="138"/>
      <c r="E180" s="138"/>
      <c r="F180" s="138"/>
    </row>
    <row r="181" spans="3:6">
      <c r="C181" s="138"/>
      <c r="D181" s="138"/>
      <c r="E181" s="138"/>
      <c r="F181" s="138"/>
    </row>
    <row r="182" spans="3:6">
      <c r="C182" s="138"/>
      <c r="D182" s="138"/>
      <c r="E182" s="138"/>
      <c r="F182" s="138"/>
    </row>
    <row r="183" spans="3:6">
      <c r="C183" s="138"/>
      <c r="D183" s="138"/>
      <c r="E183" s="138"/>
      <c r="F183" s="138"/>
    </row>
    <row r="184" spans="3:6">
      <c r="C184" s="138"/>
      <c r="D184" s="138"/>
      <c r="E184" s="138"/>
      <c r="F184" s="138"/>
    </row>
    <row r="185" spans="3:6">
      <c r="C185" s="138"/>
      <c r="D185" s="138"/>
      <c r="E185" s="138"/>
      <c r="F185" s="138"/>
    </row>
    <row r="186" spans="3:6">
      <c r="C186" s="138"/>
      <c r="D186" s="138"/>
      <c r="E186" s="138"/>
      <c r="F186" s="138"/>
    </row>
    <row r="187" spans="3:6">
      <c r="C187" s="138"/>
      <c r="D187" s="138"/>
      <c r="E187" s="138"/>
      <c r="F187" s="138"/>
    </row>
    <row r="188" spans="3:6">
      <c r="C188" s="138"/>
      <c r="D188" s="138"/>
      <c r="E188" s="138"/>
      <c r="F188" s="138"/>
    </row>
    <row r="189" spans="3:6">
      <c r="C189" s="138"/>
      <c r="D189" s="138"/>
      <c r="E189" s="138"/>
      <c r="F189" s="138"/>
    </row>
    <row r="190" spans="3:6">
      <c r="C190" s="138"/>
      <c r="D190" s="138"/>
      <c r="E190" s="138"/>
      <c r="F190" s="138"/>
    </row>
    <row r="191" spans="3:6">
      <c r="C191" s="138"/>
      <c r="D191" s="138"/>
      <c r="E191" s="138"/>
      <c r="F191" s="138"/>
    </row>
    <row r="192" spans="3:6">
      <c r="C192" s="138"/>
      <c r="D192" s="138"/>
      <c r="E192" s="138"/>
      <c r="F192" s="138"/>
    </row>
    <row r="193" spans="3:6">
      <c r="C193" s="138"/>
      <c r="D193" s="138"/>
      <c r="E193" s="138"/>
      <c r="F193" s="138"/>
    </row>
    <row r="194" spans="3:6">
      <c r="C194" s="138"/>
      <c r="D194" s="138"/>
      <c r="E194" s="138"/>
      <c r="F194" s="138"/>
    </row>
    <row r="195" spans="3:6">
      <c r="C195" s="138"/>
      <c r="D195" s="138"/>
      <c r="E195" s="138"/>
      <c r="F195" s="138"/>
    </row>
    <row r="196" spans="3:6">
      <c r="C196" s="138"/>
      <c r="D196" s="138"/>
      <c r="E196" s="138"/>
      <c r="F196" s="138"/>
    </row>
    <row r="197" spans="3:6">
      <c r="C197" s="138"/>
      <c r="D197" s="138"/>
      <c r="E197" s="138"/>
      <c r="F197" s="138"/>
    </row>
    <row r="198" spans="3:6">
      <c r="C198" s="138"/>
      <c r="D198" s="138"/>
      <c r="E198" s="138"/>
      <c r="F198" s="138"/>
    </row>
    <row r="199" spans="3:6">
      <c r="C199" s="138"/>
      <c r="D199" s="138"/>
      <c r="E199" s="138"/>
      <c r="F199" s="138"/>
    </row>
    <row r="200" spans="3:6">
      <c r="C200" s="138"/>
      <c r="D200" s="138"/>
      <c r="E200" s="138"/>
      <c r="F200" s="138"/>
    </row>
    <row r="201" spans="3:6">
      <c r="C201" s="138"/>
      <c r="D201" s="138"/>
      <c r="E201" s="138"/>
      <c r="F201" s="138"/>
    </row>
    <row r="202" spans="3:6">
      <c r="C202" s="138"/>
      <c r="D202" s="138"/>
      <c r="E202" s="138"/>
      <c r="F202" s="138"/>
    </row>
    <row r="203" spans="3:6">
      <c r="C203" s="138"/>
      <c r="D203" s="138"/>
      <c r="E203" s="138"/>
      <c r="F203" s="138"/>
    </row>
    <row r="204" spans="3:6">
      <c r="C204" s="138"/>
      <c r="D204" s="138"/>
      <c r="E204" s="138"/>
      <c r="F204" s="138"/>
    </row>
    <row r="205" spans="3:6">
      <c r="C205" s="138"/>
      <c r="D205" s="138"/>
      <c r="E205" s="138"/>
      <c r="F205" s="138"/>
    </row>
    <row r="206" spans="3:6">
      <c r="C206" s="138"/>
      <c r="D206" s="138"/>
      <c r="E206" s="138"/>
      <c r="F206" s="138"/>
    </row>
    <row r="207" spans="3:6">
      <c r="C207" s="138"/>
      <c r="D207" s="138"/>
      <c r="E207" s="138"/>
      <c r="F207" s="138"/>
    </row>
    <row r="208" spans="3:6">
      <c r="C208" s="138"/>
      <c r="D208" s="138"/>
      <c r="E208" s="138"/>
      <c r="F208" s="138"/>
    </row>
    <row r="209" spans="3:6">
      <c r="C209" s="138"/>
      <c r="D209" s="138"/>
      <c r="E209" s="138"/>
      <c r="F209" s="138"/>
    </row>
    <row r="210" spans="3:6">
      <c r="C210" s="138"/>
      <c r="D210" s="138"/>
      <c r="E210" s="138"/>
      <c r="F210" s="138"/>
    </row>
    <row r="211" spans="3:6">
      <c r="C211" s="138"/>
      <c r="D211" s="138"/>
      <c r="E211" s="138"/>
      <c r="F211" s="138"/>
    </row>
    <row r="212" spans="3:6">
      <c r="C212" s="138"/>
      <c r="D212" s="138"/>
      <c r="E212" s="138"/>
      <c r="F212" s="138"/>
    </row>
    <row r="213" spans="3:6">
      <c r="C213" s="138"/>
      <c r="D213" s="138"/>
      <c r="E213" s="138"/>
      <c r="F213" s="138"/>
    </row>
    <row r="214" spans="3:6">
      <c r="C214" s="138"/>
      <c r="D214" s="138"/>
      <c r="E214" s="138"/>
      <c r="F214" s="138"/>
    </row>
    <row r="215" spans="3:6">
      <c r="C215" s="138"/>
      <c r="D215" s="138"/>
      <c r="E215" s="138"/>
      <c r="F215" s="138"/>
    </row>
    <row r="216" spans="3:6">
      <c r="C216" s="138"/>
      <c r="D216" s="138"/>
      <c r="E216" s="138"/>
      <c r="F216" s="138"/>
    </row>
    <row r="217" spans="3:6">
      <c r="C217" s="138"/>
      <c r="D217" s="138"/>
      <c r="E217" s="138"/>
      <c r="F217" s="138"/>
    </row>
    <row r="218" spans="3:6">
      <c r="C218" s="138"/>
      <c r="D218" s="138"/>
      <c r="E218" s="138"/>
      <c r="F218" s="138"/>
    </row>
    <row r="219" spans="3:6">
      <c r="C219" s="138"/>
      <c r="D219" s="138"/>
      <c r="E219" s="138"/>
      <c r="F219" s="138"/>
    </row>
    <row r="220" spans="3:6">
      <c r="C220" s="138"/>
      <c r="D220" s="138"/>
      <c r="E220" s="138"/>
      <c r="F220" s="138"/>
    </row>
    <row r="221" spans="3:6">
      <c r="C221" s="138"/>
      <c r="D221" s="138"/>
      <c r="E221" s="138"/>
      <c r="F221" s="138"/>
    </row>
    <row r="222" spans="3:6">
      <c r="C222" s="138"/>
      <c r="D222" s="138"/>
      <c r="E222" s="138"/>
      <c r="F222" s="138"/>
    </row>
    <row r="223" spans="3:6">
      <c r="C223" s="138"/>
      <c r="D223" s="138"/>
      <c r="E223" s="138"/>
      <c r="F223" s="138"/>
    </row>
    <row r="224" spans="3:6">
      <c r="C224" s="138"/>
      <c r="D224" s="138"/>
      <c r="E224" s="138"/>
      <c r="F224" s="138"/>
    </row>
    <row r="225" spans="3:6">
      <c r="C225" s="138"/>
      <c r="D225" s="138"/>
      <c r="E225" s="138"/>
      <c r="F225" s="138"/>
    </row>
    <row r="226" spans="3:6">
      <c r="C226" s="138"/>
      <c r="D226" s="138"/>
      <c r="E226" s="138"/>
      <c r="F226" s="138"/>
    </row>
    <row r="227" spans="3:6">
      <c r="C227" s="138"/>
      <c r="D227" s="138"/>
      <c r="E227" s="138"/>
      <c r="F227" s="138"/>
    </row>
    <row r="228" spans="3:6">
      <c r="C228" s="138"/>
      <c r="D228" s="138"/>
      <c r="E228" s="138"/>
      <c r="F228" s="138"/>
    </row>
    <row r="229" spans="3:6">
      <c r="C229" s="138"/>
      <c r="D229" s="138"/>
      <c r="E229" s="138"/>
      <c r="F229" s="138"/>
    </row>
    <row r="230" spans="3:6">
      <c r="C230" s="138"/>
      <c r="D230" s="138"/>
      <c r="E230" s="138"/>
      <c r="F230" s="138"/>
    </row>
    <row r="231" spans="3:6">
      <c r="C231" s="138"/>
      <c r="D231" s="138"/>
      <c r="E231" s="138"/>
      <c r="F231" s="138"/>
    </row>
    <row r="232" spans="3:6">
      <c r="C232" s="138"/>
      <c r="D232" s="138"/>
      <c r="E232" s="138"/>
      <c r="F232" s="138"/>
    </row>
    <row r="233" spans="3:6">
      <c r="C233" s="138"/>
      <c r="D233" s="138"/>
      <c r="E233" s="138"/>
      <c r="F233" s="138"/>
    </row>
    <row r="234" spans="3:6">
      <c r="C234" s="138"/>
      <c r="D234" s="138"/>
      <c r="E234" s="138"/>
      <c r="F234" s="138"/>
    </row>
    <row r="235" spans="3:6">
      <c r="C235" s="138"/>
      <c r="D235" s="138"/>
      <c r="E235" s="138"/>
      <c r="F235" s="138"/>
    </row>
    <row r="236" spans="3:6">
      <c r="C236" s="138"/>
      <c r="D236" s="138"/>
      <c r="E236" s="138"/>
      <c r="F236" s="138"/>
    </row>
    <row r="237" spans="3:6">
      <c r="C237" s="138"/>
      <c r="D237" s="138"/>
      <c r="E237" s="138"/>
      <c r="F237" s="138"/>
    </row>
    <row r="238" spans="3:6">
      <c r="C238" s="138"/>
      <c r="D238" s="138"/>
      <c r="E238" s="138"/>
      <c r="F238" s="138"/>
    </row>
    <row r="239" spans="3:6">
      <c r="C239" s="138"/>
      <c r="D239" s="138"/>
      <c r="E239" s="138"/>
      <c r="F239" s="138"/>
    </row>
    <row r="240" spans="3:6">
      <c r="C240" s="138"/>
      <c r="D240" s="138"/>
      <c r="E240" s="138"/>
      <c r="F240" s="138"/>
    </row>
    <row r="241" spans="3:6">
      <c r="C241" s="138"/>
      <c r="D241" s="138"/>
      <c r="E241" s="138"/>
      <c r="F241" s="138"/>
    </row>
    <row r="242" spans="3:6">
      <c r="C242" s="138"/>
      <c r="D242" s="138"/>
      <c r="E242" s="138"/>
      <c r="F242" s="138"/>
    </row>
    <row r="243" spans="3:6">
      <c r="C243" s="138"/>
      <c r="D243" s="138"/>
      <c r="E243" s="138"/>
      <c r="F243" s="138"/>
    </row>
    <row r="244" spans="3:6">
      <c r="C244" s="138"/>
      <c r="D244" s="138"/>
      <c r="E244" s="138"/>
      <c r="F244" s="138"/>
    </row>
    <row r="245" spans="3:6">
      <c r="C245" s="138"/>
      <c r="D245" s="138"/>
      <c r="E245" s="138"/>
      <c r="F245" s="138"/>
    </row>
    <row r="246" spans="3:6">
      <c r="C246" s="138"/>
      <c r="D246" s="138"/>
      <c r="E246" s="138"/>
      <c r="F246" s="138"/>
    </row>
    <row r="247" spans="3:6">
      <c r="C247" s="138"/>
      <c r="D247" s="138"/>
      <c r="E247" s="138"/>
      <c r="F247" s="138"/>
    </row>
    <row r="248" spans="3:6">
      <c r="C248" s="138"/>
      <c r="D248" s="138"/>
      <c r="E248" s="138"/>
      <c r="F248" s="138"/>
    </row>
    <row r="249" spans="3:6">
      <c r="C249" s="138"/>
      <c r="D249" s="138"/>
      <c r="E249" s="138"/>
      <c r="F249" s="138"/>
    </row>
    <row r="250" spans="3:6">
      <c r="C250" s="138"/>
      <c r="D250" s="138"/>
      <c r="E250" s="138"/>
      <c r="F250" s="138"/>
    </row>
    <row r="251" spans="3:6">
      <c r="C251" s="138"/>
      <c r="D251" s="138"/>
      <c r="E251" s="138"/>
      <c r="F251" s="138"/>
    </row>
    <row r="252" spans="3:6">
      <c r="C252" s="138"/>
      <c r="D252" s="138"/>
      <c r="E252" s="138"/>
      <c r="F252" s="138"/>
    </row>
    <row r="253" spans="3:6">
      <c r="C253" s="138"/>
      <c r="D253" s="138"/>
      <c r="E253" s="138"/>
      <c r="F253" s="138"/>
    </row>
    <row r="254" spans="3:6">
      <c r="C254" s="138"/>
      <c r="D254" s="138"/>
      <c r="E254" s="138"/>
      <c r="F254" s="138"/>
    </row>
    <row r="255" spans="3:6">
      <c r="C255" s="138"/>
      <c r="D255" s="138"/>
      <c r="E255" s="138"/>
      <c r="F255" s="138"/>
    </row>
    <row r="256" spans="3:6">
      <c r="C256" s="138"/>
      <c r="D256" s="138"/>
      <c r="E256" s="138"/>
      <c r="F256" s="138"/>
    </row>
    <row r="257" spans="3:6">
      <c r="C257" s="138"/>
      <c r="D257" s="138"/>
      <c r="E257" s="138"/>
      <c r="F257" s="138"/>
    </row>
    <row r="258" spans="3:6">
      <c r="C258" s="138"/>
      <c r="D258" s="138"/>
      <c r="E258" s="138"/>
      <c r="F258" s="138"/>
    </row>
    <row r="259" spans="3:6">
      <c r="C259" s="138"/>
      <c r="D259" s="138"/>
      <c r="E259" s="138"/>
      <c r="F259" s="138"/>
    </row>
    <row r="260" spans="3:6">
      <c r="C260" s="138"/>
      <c r="D260" s="138"/>
      <c r="E260" s="138"/>
      <c r="F260" s="138"/>
    </row>
    <row r="261" spans="3:6">
      <c r="C261" s="138"/>
      <c r="D261" s="138"/>
      <c r="E261" s="138"/>
      <c r="F261" s="138"/>
    </row>
    <row r="262" spans="3:6">
      <c r="C262" s="138"/>
      <c r="D262" s="138"/>
      <c r="E262" s="138"/>
      <c r="F262" s="138"/>
    </row>
    <row r="263" spans="3:6">
      <c r="C263" s="138"/>
      <c r="D263" s="138"/>
      <c r="E263" s="138"/>
      <c r="F263" s="138"/>
    </row>
    <row r="264" spans="3:6">
      <c r="C264" s="138"/>
      <c r="D264" s="138"/>
      <c r="E264" s="138"/>
      <c r="F264" s="138"/>
    </row>
    <row r="265" spans="3:6">
      <c r="C265" s="138"/>
      <c r="D265" s="138"/>
      <c r="E265" s="138"/>
      <c r="F265" s="138"/>
    </row>
    <row r="266" spans="3:6">
      <c r="C266" s="138"/>
      <c r="D266" s="138"/>
      <c r="E266" s="138"/>
      <c r="F266" s="138"/>
    </row>
    <row r="267" spans="3:6">
      <c r="C267" s="138"/>
      <c r="D267" s="138"/>
      <c r="E267" s="138"/>
      <c r="F267" s="138"/>
    </row>
    <row r="268" spans="3:6">
      <c r="C268" s="138"/>
      <c r="D268" s="138"/>
      <c r="E268" s="138"/>
      <c r="F268" s="138"/>
    </row>
    <row r="269" spans="3:6">
      <c r="C269" s="138"/>
      <c r="D269" s="138"/>
      <c r="E269" s="138"/>
      <c r="F269" s="138"/>
    </row>
    <row r="270" spans="3:6">
      <c r="C270" s="138"/>
      <c r="D270" s="138"/>
      <c r="E270" s="138"/>
      <c r="F270" s="138"/>
    </row>
    <row r="271" spans="3:6">
      <c r="C271" s="138"/>
      <c r="D271" s="138"/>
      <c r="E271" s="138"/>
      <c r="F271" s="138"/>
    </row>
    <row r="272" spans="3:6">
      <c r="C272" s="138"/>
      <c r="D272" s="138"/>
      <c r="E272" s="138"/>
      <c r="F272" s="138"/>
    </row>
    <row r="273" spans="3:6">
      <c r="C273" s="138"/>
      <c r="D273" s="138"/>
      <c r="E273" s="138"/>
      <c r="F273" s="138"/>
    </row>
    <row r="274" spans="3:6">
      <c r="C274" s="138"/>
      <c r="D274" s="138"/>
      <c r="E274" s="138"/>
      <c r="F274" s="138"/>
    </row>
    <row r="275" spans="3:6">
      <c r="C275" s="138"/>
      <c r="D275" s="138"/>
      <c r="E275" s="138"/>
      <c r="F275" s="138"/>
    </row>
    <row r="276" spans="3:6">
      <c r="C276" s="138"/>
      <c r="D276" s="138"/>
      <c r="E276" s="138"/>
      <c r="F276" s="138"/>
    </row>
    <row r="277" spans="3:6">
      <c r="C277" s="138"/>
      <c r="D277" s="138"/>
      <c r="E277" s="138"/>
      <c r="F277" s="138"/>
    </row>
    <row r="278" spans="3:6">
      <c r="C278" s="138"/>
      <c r="D278" s="138"/>
      <c r="E278" s="138"/>
      <c r="F278" s="138"/>
    </row>
    <row r="279" spans="3:6">
      <c r="C279" s="138"/>
      <c r="D279" s="138"/>
      <c r="E279" s="138"/>
      <c r="F279" s="138"/>
    </row>
    <row r="280" spans="3:6">
      <c r="C280" s="138"/>
      <c r="D280" s="138"/>
      <c r="E280" s="138"/>
      <c r="F280" s="138"/>
    </row>
    <row r="281" spans="3:6">
      <c r="C281" s="138"/>
      <c r="D281" s="138"/>
      <c r="E281" s="138"/>
      <c r="F281" s="138"/>
    </row>
    <row r="282" spans="3:6">
      <c r="C282" s="138"/>
      <c r="D282" s="138"/>
      <c r="E282" s="138"/>
      <c r="F282" s="138"/>
    </row>
    <row r="283" spans="3:6">
      <c r="C283" s="138"/>
      <c r="D283" s="138"/>
      <c r="E283" s="138"/>
      <c r="F283" s="138"/>
    </row>
    <row r="284" spans="3:6">
      <c r="C284" s="138"/>
      <c r="D284" s="138"/>
      <c r="E284" s="138"/>
      <c r="F284" s="138"/>
    </row>
    <row r="285" spans="3:6">
      <c r="C285" s="138"/>
      <c r="D285" s="138"/>
      <c r="E285" s="138"/>
      <c r="F285" s="138"/>
    </row>
    <row r="286" spans="3:6">
      <c r="C286" s="138"/>
      <c r="D286" s="138"/>
      <c r="E286" s="138"/>
      <c r="F286" s="138"/>
    </row>
    <row r="287" spans="3:6">
      <c r="C287" s="138"/>
      <c r="D287" s="138"/>
      <c r="E287" s="138"/>
      <c r="F287" s="138"/>
    </row>
    <row r="288" spans="3:6">
      <c r="C288" s="138"/>
      <c r="D288" s="138"/>
      <c r="E288" s="138"/>
      <c r="F288" s="138"/>
    </row>
    <row r="289" spans="3:6">
      <c r="C289" s="138"/>
      <c r="D289" s="138"/>
      <c r="E289" s="138"/>
      <c r="F289" s="138"/>
    </row>
    <row r="290" spans="3:6">
      <c r="C290" s="138"/>
      <c r="D290" s="138"/>
      <c r="E290" s="138"/>
      <c r="F290" s="138"/>
    </row>
    <row r="291" spans="3:6">
      <c r="C291" s="138"/>
      <c r="D291" s="138"/>
      <c r="E291" s="138"/>
      <c r="F291" s="138"/>
    </row>
    <row r="292" spans="3:6">
      <c r="C292" s="138"/>
      <c r="D292" s="138"/>
      <c r="E292" s="138"/>
      <c r="F292" s="138"/>
    </row>
    <row r="293" spans="3:6">
      <c r="C293" s="138"/>
      <c r="D293" s="138"/>
      <c r="E293" s="138"/>
      <c r="F293" s="138"/>
    </row>
    <row r="294" spans="3:6">
      <c r="C294" s="138"/>
      <c r="D294" s="138"/>
      <c r="E294" s="138"/>
      <c r="F294" s="138"/>
    </row>
    <row r="295" spans="3:6">
      <c r="C295" s="138"/>
      <c r="D295" s="138"/>
      <c r="E295" s="138"/>
      <c r="F295" s="138"/>
    </row>
    <row r="296" spans="3:6">
      <c r="C296" s="138"/>
      <c r="D296" s="138"/>
      <c r="E296" s="138"/>
      <c r="F296" s="138"/>
    </row>
    <row r="297" spans="3:6">
      <c r="C297" s="138"/>
      <c r="D297" s="138"/>
      <c r="E297" s="138"/>
      <c r="F297" s="138"/>
    </row>
    <row r="298" spans="3:6">
      <c r="C298" s="138"/>
      <c r="D298" s="138"/>
      <c r="E298" s="138"/>
      <c r="F298" s="138"/>
    </row>
    <row r="299" spans="3:6">
      <c r="C299" s="138"/>
      <c r="D299" s="138"/>
      <c r="E299" s="138"/>
      <c r="F299" s="138"/>
    </row>
    <row r="300" spans="3:6">
      <c r="C300" s="138"/>
      <c r="D300" s="138"/>
      <c r="E300" s="138"/>
      <c r="F300" s="138"/>
    </row>
    <row r="301" spans="3:6">
      <c r="C301" s="138"/>
      <c r="D301" s="138"/>
      <c r="E301" s="138"/>
      <c r="F301" s="138"/>
    </row>
    <row r="302" spans="3:6">
      <c r="C302" s="138"/>
      <c r="D302" s="138"/>
      <c r="E302" s="138"/>
      <c r="F302" s="138"/>
    </row>
    <row r="303" spans="3:6">
      <c r="C303" s="138"/>
      <c r="D303" s="138"/>
      <c r="E303" s="138"/>
      <c r="F303" s="138"/>
    </row>
    <row r="304" spans="3:6">
      <c r="C304" s="138"/>
      <c r="D304" s="138"/>
      <c r="E304" s="138"/>
      <c r="F304" s="138"/>
    </row>
    <row r="305" spans="3:6">
      <c r="C305" s="138"/>
      <c r="D305" s="138"/>
      <c r="E305" s="138"/>
      <c r="F305" s="138"/>
    </row>
    <row r="306" spans="3:6">
      <c r="C306" s="138"/>
      <c r="D306" s="138"/>
      <c r="E306" s="138"/>
      <c r="F306" s="138"/>
    </row>
    <row r="307" spans="3:6">
      <c r="C307" s="138"/>
      <c r="D307" s="138"/>
      <c r="E307" s="138"/>
      <c r="F307" s="138"/>
    </row>
    <row r="308" spans="3:6">
      <c r="C308" s="138"/>
      <c r="D308" s="138"/>
      <c r="E308" s="138"/>
      <c r="F308" s="138"/>
    </row>
    <row r="309" spans="3:6">
      <c r="C309" s="138"/>
      <c r="D309" s="138"/>
      <c r="E309" s="138"/>
      <c r="F309" s="138"/>
    </row>
    <row r="310" spans="3:6">
      <c r="C310" s="138"/>
      <c r="D310" s="138"/>
      <c r="E310" s="138"/>
      <c r="F310" s="138"/>
    </row>
    <row r="311" spans="3:6">
      <c r="C311" s="138"/>
      <c r="D311" s="138"/>
      <c r="E311" s="138"/>
      <c r="F311" s="138"/>
    </row>
    <row r="312" spans="3:6">
      <c r="C312" s="138"/>
      <c r="D312" s="138"/>
      <c r="E312" s="138"/>
      <c r="F312" s="138"/>
    </row>
    <row r="313" spans="3:6">
      <c r="C313" s="138"/>
      <c r="D313" s="138"/>
      <c r="E313" s="138"/>
      <c r="F313" s="138"/>
    </row>
    <row r="314" spans="3:6">
      <c r="C314" s="138"/>
      <c r="D314" s="138"/>
      <c r="E314" s="138"/>
      <c r="F314" s="138"/>
    </row>
    <row r="315" spans="3:6">
      <c r="C315" s="138"/>
      <c r="D315" s="138"/>
      <c r="E315" s="138"/>
      <c r="F315" s="138"/>
    </row>
    <row r="316" spans="3:6">
      <c r="C316" s="138"/>
      <c r="D316" s="138"/>
      <c r="E316" s="138"/>
      <c r="F316" s="138"/>
    </row>
    <row r="317" spans="3:6">
      <c r="C317" s="138"/>
      <c r="D317" s="138"/>
      <c r="E317" s="138"/>
      <c r="F317" s="138"/>
    </row>
    <row r="318" spans="3:6">
      <c r="C318" s="138"/>
      <c r="D318" s="138"/>
      <c r="E318" s="138"/>
      <c r="F318" s="138"/>
    </row>
    <row r="319" spans="3:6">
      <c r="C319" s="138"/>
      <c r="D319" s="138"/>
      <c r="E319" s="138"/>
      <c r="F319" s="138"/>
    </row>
    <row r="320" spans="3:6">
      <c r="C320" s="138"/>
      <c r="D320" s="138"/>
      <c r="E320" s="138"/>
      <c r="F320" s="138"/>
    </row>
    <row r="321" spans="3:6">
      <c r="C321" s="138"/>
      <c r="D321" s="138"/>
      <c r="E321" s="138"/>
      <c r="F321" s="138"/>
    </row>
    <row r="322" spans="3:6">
      <c r="C322" s="138"/>
      <c r="D322" s="138"/>
      <c r="E322" s="138"/>
      <c r="F322" s="138"/>
    </row>
    <row r="323" spans="3:6">
      <c r="C323" s="138"/>
      <c r="D323" s="138"/>
      <c r="E323" s="138"/>
      <c r="F323" s="138"/>
    </row>
    <row r="324" spans="3:6">
      <c r="C324" s="138"/>
      <c r="D324" s="138"/>
      <c r="E324" s="138"/>
      <c r="F324" s="138"/>
    </row>
    <row r="325" spans="3:6">
      <c r="C325" s="138"/>
      <c r="D325" s="138"/>
      <c r="E325" s="138"/>
      <c r="F325" s="138"/>
    </row>
    <row r="326" spans="3:6">
      <c r="C326" s="138"/>
      <c r="D326" s="138"/>
      <c r="E326" s="138"/>
      <c r="F326" s="138"/>
    </row>
    <row r="327" spans="3:6">
      <c r="C327" s="138"/>
      <c r="D327" s="138"/>
      <c r="E327" s="138"/>
      <c r="F327" s="138"/>
    </row>
    <row r="328" spans="3:6">
      <c r="C328" s="138"/>
      <c r="D328" s="138"/>
      <c r="E328" s="138"/>
      <c r="F328" s="138"/>
    </row>
    <row r="329" spans="3:6">
      <c r="C329" s="138"/>
      <c r="D329" s="138"/>
      <c r="E329" s="138"/>
      <c r="F329" s="138"/>
    </row>
    <row r="330" spans="3:6">
      <c r="C330" s="138"/>
      <c r="D330" s="138"/>
      <c r="E330" s="138"/>
      <c r="F330" s="138"/>
    </row>
    <row r="331" spans="3:6">
      <c r="C331" s="138"/>
      <c r="D331" s="138"/>
      <c r="E331" s="138"/>
      <c r="F331" s="138"/>
    </row>
    <row r="332" spans="3:6">
      <c r="C332" s="138"/>
      <c r="D332" s="138"/>
      <c r="E332" s="138"/>
      <c r="F332" s="138"/>
    </row>
    <row r="333" spans="3:6">
      <c r="C333" s="138"/>
      <c r="D333" s="138"/>
      <c r="E333" s="138"/>
      <c r="F333" s="138"/>
    </row>
    <row r="334" spans="3:6">
      <c r="C334" s="138"/>
      <c r="D334" s="138"/>
      <c r="E334" s="138"/>
      <c r="F334" s="138"/>
    </row>
    <row r="335" spans="3:6">
      <c r="C335" s="138"/>
      <c r="D335" s="138"/>
      <c r="E335" s="138"/>
      <c r="F335" s="138"/>
    </row>
    <row r="336" spans="3:6">
      <c r="C336" s="138"/>
      <c r="D336" s="138"/>
      <c r="E336" s="138"/>
      <c r="F336" s="138"/>
    </row>
    <row r="337" spans="3:6">
      <c r="C337" s="138"/>
      <c r="D337" s="138"/>
      <c r="E337" s="138"/>
      <c r="F337" s="138"/>
    </row>
    <row r="338" spans="3:6">
      <c r="C338" s="138"/>
      <c r="D338" s="138"/>
      <c r="E338" s="138"/>
      <c r="F338" s="138"/>
    </row>
    <row r="339" spans="3:6">
      <c r="C339" s="138"/>
      <c r="D339" s="138"/>
      <c r="E339" s="138"/>
      <c r="F339" s="138"/>
    </row>
    <row r="340" spans="3:6">
      <c r="C340" s="138"/>
      <c r="D340" s="138"/>
      <c r="E340" s="138"/>
      <c r="F340" s="138"/>
    </row>
    <row r="341" spans="3:6">
      <c r="C341" s="138"/>
      <c r="D341" s="138"/>
      <c r="E341" s="138"/>
      <c r="F341" s="138"/>
    </row>
    <row r="342" spans="3:6">
      <c r="C342" s="138"/>
      <c r="D342" s="138"/>
      <c r="E342" s="138"/>
      <c r="F342" s="138"/>
    </row>
    <row r="343" spans="3:6">
      <c r="C343" s="138"/>
      <c r="D343" s="138"/>
      <c r="E343" s="138"/>
      <c r="F343" s="138"/>
    </row>
    <row r="344" spans="3:6">
      <c r="C344" s="138"/>
      <c r="D344" s="138"/>
      <c r="E344" s="138"/>
      <c r="F344" s="138"/>
    </row>
    <row r="345" spans="3:6">
      <c r="C345" s="138"/>
      <c r="D345" s="138"/>
      <c r="E345" s="138"/>
      <c r="F345" s="138"/>
    </row>
    <row r="346" spans="3:6">
      <c r="C346" s="138"/>
      <c r="D346" s="138"/>
      <c r="E346" s="138"/>
      <c r="F346" s="138"/>
    </row>
    <row r="347" spans="3:6">
      <c r="C347" s="138"/>
      <c r="D347" s="138"/>
      <c r="E347" s="138"/>
      <c r="F347" s="138"/>
    </row>
    <row r="348" spans="3:6">
      <c r="C348" s="138"/>
      <c r="D348" s="138"/>
      <c r="E348" s="138"/>
      <c r="F348" s="138"/>
    </row>
    <row r="349" spans="3:6">
      <c r="C349" s="138"/>
      <c r="D349" s="138"/>
      <c r="E349" s="138"/>
      <c r="F349" s="138"/>
    </row>
    <row r="350" spans="3:6">
      <c r="C350" s="138"/>
      <c r="D350" s="138"/>
      <c r="E350" s="138"/>
      <c r="F350" s="138"/>
    </row>
    <row r="351" spans="3:6">
      <c r="C351" s="138"/>
      <c r="D351" s="138"/>
      <c r="E351" s="138"/>
      <c r="F351" s="138"/>
    </row>
    <row r="352" spans="3:6">
      <c r="C352" s="138"/>
      <c r="D352" s="138"/>
      <c r="E352" s="138"/>
      <c r="F352" s="138"/>
    </row>
    <row r="353" spans="3:6">
      <c r="C353" s="138"/>
      <c r="D353" s="138"/>
      <c r="E353" s="138"/>
      <c r="F353" s="138"/>
    </row>
    <row r="354" spans="3:6">
      <c r="C354" s="138"/>
      <c r="D354" s="138"/>
      <c r="E354" s="138"/>
      <c r="F354" s="138"/>
    </row>
    <row r="355" spans="3:6">
      <c r="C355" s="138"/>
      <c r="D355" s="138"/>
      <c r="E355" s="138"/>
      <c r="F355" s="138"/>
    </row>
    <row r="356" spans="3:6">
      <c r="C356" s="138"/>
      <c r="D356" s="138"/>
      <c r="E356" s="138"/>
      <c r="F356" s="138"/>
    </row>
    <row r="357" spans="3:6">
      <c r="C357" s="138"/>
      <c r="D357" s="138"/>
      <c r="E357" s="138"/>
      <c r="F357" s="138"/>
    </row>
    <row r="358" spans="3:6">
      <c r="C358" s="138"/>
      <c r="D358" s="138"/>
      <c r="E358" s="138"/>
      <c r="F358" s="138"/>
    </row>
    <row r="359" spans="3:6">
      <c r="C359" s="138"/>
      <c r="D359" s="138"/>
      <c r="E359" s="138"/>
      <c r="F359" s="138"/>
    </row>
    <row r="360" spans="3:6">
      <c r="C360" s="138"/>
      <c r="D360" s="138"/>
      <c r="E360" s="138"/>
      <c r="F360" s="138"/>
    </row>
    <row r="361" spans="3:6">
      <c r="C361" s="138"/>
      <c r="D361" s="138"/>
      <c r="E361" s="138"/>
      <c r="F361" s="138"/>
    </row>
    <row r="362" spans="3:6">
      <c r="C362" s="138"/>
      <c r="D362" s="138"/>
      <c r="E362" s="138"/>
      <c r="F362" s="138"/>
    </row>
    <row r="363" spans="3:6">
      <c r="C363" s="138"/>
      <c r="D363" s="138"/>
      <c r="E363" s="138"/>
      <c r="F363" s="138"/>
    </row>
    <row r="364" spans="3:6">
      <c r="C364" s="138"/>
      <c r="D364" s="138"/>
      <c r="E364" s="138"/>
      <c r="F364" s="138"/>
    </row>
    <row r="365" spans="3:6">
      <c r="C365" s="138"/>
      <c r="D365" s="138"/>
      <c r="E365" s="138"/>
      <c r="F365" s="138"/>
    </row>
    <row r="366" spans="3:6">
      <c r="C366" s="138"/>
      <c r="D366" s="138"/>
      <c r="E366" s="138"/>
      <c r="F366" s="138"/>
    </row>
    <row r="367" spans="3:6">
      <c r="C367" s="138"/>
      <c r="D367" s="138"/>
      <c r="E367" s="138"/>
      <c r="F367" s="138"/>
    </row>
    <row r="368" spans="3:6">
      <c r="C368" s="138"/>
      <c r="D368" s="138"/>
      <c r="E368" s="138"/>
      <c r="F368" s="138"/>
    </row>
    <row r="369" spans="3:6">
      <c r="C369" s="138"/>
      <c r="D369" s="138"/>
      <c r="E369" s="138"/>
      <c r="F369" s="138"/>
    </row>
    <row r="370" spans="3:6">
      <c r="C370" s="138"/>
      <c r="D370" s="138"/>
      <c r="E370" s="138"/>
      <c r="F370" s="138"/>
    </row>
    <row r="371" spans="3:6">
      <c r="C371" s="138"/>
      <c r="D371" s="138"/>
      <c r="E371" s="138"/>
      <c r="F371" s="138"/>
    </row>
    <row r="372" spans="3:6">
      <c r="C372" s="138"/>
      <c r="D372" s="138"/>
      <c r="E372" s="138"/>
      <c r="F372" s="138"/>
    </row>
    <row r="373" spans="3:6">
      <c r="C373" s="138"/>
      <c r="D373" s="138"/>
      <c r="E373" s="138"/>
      <c r="F373" s="138"/>
    </row>
    <row r="374" spans="3:6">
      <c r="C374" s="138"/>
      <c r="D374" s="138"/>
      <c r="E374" s="138"/>
      <c r="F374" s="138"/>
    </row>
    <row r="375" spans="3:6">
      <c r="C375" s="138"/>
      <c r="D375" s="138"/>
      <c r="E375" s="138"/>
      <c r="F375" s="138"/>
    </row>
    <row r="376" spans="3:6">
      <c r="C376" s="138"/>
      <c r="D376" s="138"/>
      <c r="E376" s="138"/>
      <c r="F376" s="138"/>
    </row>
    <row r="377" spans="3:6">
      <c r="C377" s="138"/>
      <c r="D377" s="138"/>
      <c r="E377" s="138"/>
      <c r="F377" s="138"/>
    </row>
    <row r="378" spans="3:6">
      <c r="C378" s="138"/>
      <c r="D378" s="138"/>
      <c r="E378" s="138"/>
      <c r="F378" s="138"/>
    </row>
    <row r="379" spans="3:6">
      <c r="C379" s="138"/>
      <c r="D379" s="138"/>
      <c r="E379" s="138"/>
      <c r="F379" s="138"/>
    </row>
    <row r="380" spans="3:6">
      <c r="C380" s="138"/>
      <c r="D380" s="138"/>
      <c r="E380" s="138"/>
      <c r="F380" s="138"/>
    </row>
    <row r="381" spans="3:6">
      <c r="C381" s="138"/>
      <c r="D381" s="138"/>
      <c r="E381" s="138"/>
      <c r="F381" s="138"/>
    </row>
    <row r="382" spans="3:6">
      <c r="C382" s="138"/>
      <c r="D382" s="138"/>
      <c r="E382" s="138"/>
      <c r="F382" s="138"/>
    </row>
    <row r="383" spans="3:6">
      <c r="C383" s="138"/>
      <c r="D383" s="138"/>
      <c r="E383" s="138"/>
      <c r="F383" s="138"/>
    </row>
    <row r="384" spans="3:6">
      <c r="C384" s="138"/>
      <c r="D384" s="138"/>
      <c r="E384" s="138"/>
      <c r="F384" s="138"/>
    </row>
    <row r="385" spans="3:6">
      <c r="C385" s="138"/>
      <c r="D385" s="138"/>
      <c r="E385" s="138"/>
      <c r="F385" s="138"/>
    </row>
    <row r="386" spans="3:6">
      <c r="C386" s="138"/>
      <c r="D386" s="138"/>
      <c r="E386" s="138"/>
      <c r="F386" s="138"/>
    </row>
    <row r="387" spans="3:6">
      <c r="C387" s="138"/>
      <c r="D387" s="138"/>
      <c r="E387" s="138"/>
      <c r="F387" s="138"/>
    </row>
    <row r="388" spans="3:6">
      <c r="C388" s="138"/>
      <c r="D388" s="138"/>
      <c r="E388" s="138"/>
      <c r="F388" s="138"/>
    </row>
    <row r="389" spans="3:6">
      <c r="C389" s="138"/>
      <c r="D389" s="138"/>
      <c r="E389" s="138"/>
      <c r="F389" s="138"/>
    </row>
    <row r="390" spans="3:6">
      <c r="C390" s="138"/>
      <c r="D390" s="138"/>
      <c r="E390" s="138"/>
      <c r="F390" s="138"/>
    </row>
    <row r="391" spans="3:6">
      <c r="C391" s="138"/>
      <c r="D391" s="138"/>
      <c r="E391" s="138"/>
      <c r="F391" s="138"/>
    </row>
    <row r="392" spans="3:6">
      <c r="C392" s="138"/>
      <c r="D392" s="138"/>
      <c r="E392" s="138"/>
      <c r="F392" s="138"/>
    </row>
    <row r="393" spans="3:6">
      <c r="C393" s="138"/>
      <c r="D393" s="138"/>
      <c r="E393" s="138"/>
      <c r="F393" s="138"/>
    </row>
    <row r="394" spans="3:6">
      <c r="C394" s="138"/>
      <c r="D394" s="138"/>
      <c r="E394" s="138"/>
      <c r="F394" s="138"/>
    </row>
    <row r="395" spans="3:6">
      <c r="C395" s="138"/>
      <c r="D395" s="138"/>
      <c r="E395" s="138"/>
      <c r="F395" s="138"/>
    </row>
    <row r="396" spans="3:6">
      <c r="C396" s="138"/>
      <c r="D396" s="138"/>
      <c r="E396" s="138"/>
      <c r="F396" s="138"/>
    </row>
    <row r="397" spans="3:6">
      <c r="C397" s="138"/>
      <c r="D397" s="138"/>
      <c r="E397" s="138"/>
      <c r="F397" s="138"/>
    </row>
    <row r="398" spans="3:6">
      <c r="C398" s="138"/>
      <c r="D398" s="138"/>
      <c r="E398" s="138"/>
      <c r="F398" s="138"/>
    </row>
    <row r="399" spans="3:6">
      <c r="C399" s="138"/>
      <c r="D399" s="138"/>
      <c r="E399" s="138"/>
      <c r="F399" s="138"/>
    </row>
    <row r="400" spans="3:6">
      <c r="C400" s="138"/>
      <c r="D400" s="138"/>
      <c r="E400" s="138"/>
      <c r="F400" s="138"/>
    </row>
    <row r="401" spans="3:6">
      <c r="C401" s="138"/>
      <c r="D401" s="138"/>
      <c r="E401" s="138"/>
      <c r="F401" s="138"/>
    </row>
    <row r="402" spans="3:6">
      <c r="C402" s="138"/>
      <c r="D402" s="138"/>
      <c r="E402" s="138"/>
      <c r="F402" s="138"/>
    </row>
    <row r="403" spans="3:6">
      <c r="C403" s="138"/>
      <c r="D403" s="138"/>
      <c r="E403" s="138"/>
      <c r="F403" s="138"/>
    </row>
    <row r="404" spans="3:6">
      <c r="C404" s="138"/>
      <c r="D404" s="138"/>
      <c r="E404" s="138"/>
      <c r="F404" s="138"/>
    </row>
    <row r="405" spans="3:6">
      <c r="C405" s="138"/>
      <c r="D405" s="138"/>
      <c r="E405" s="138"/>
      <c r="F405" s="138"/>
    </row>
    <row r="406" spans="3:6">
      <c r="C406" s="138"/>
      <c r="D406" s="138"/>
      <c r="E406" s="138"/>
      <c r="F406" s="138"/>
    </row>
    <row r="407" spans="3:6">
      <c r="C407" s="138"/>
      <c r="D407" s="138"/>
      <c r="E407" s="138"/>
      <c r="F407" s="138"/>
    </row>
    <row r="408" spans="3:6">
      <c r="C408" s="138"/>
      <c r="D408" s="138"/>
      <c r="E408" s="138"/>
      <c r="F408" s="138"/>
    </row>
    <row r="409" spans="3:6">
      <c r="C409" s="138"/>
      <c r="D409" s="138"/>
      <c r="E409" s="138"/>
      <c r="F409" s="138"/>
    </row>
    <row r="410" spans="3:6">
      <c r="C410" s="138"/>
      <c r="D410" s="138"/>
      <c r="E410" s="138"/>
      <c r="F410" s="138"/>
    </row>
    <row r="411" spans="3:6">
      <c r="C411" s="138"/>
      <c r="D411" s="138"/>
      <c r="E411" s="138"/>
      <c r="F411" s="138"/>
    </row>
    <row r="412" spans="3:6">
      <c r="C412" s="138"/>
      <c r="D412" s="138"/>
      <c r="E412" s="138"/>
      <c r="F412" s="138"/>
    </row>
    <row r="413" spans="3:6">
      <c r="C413" s="138"/>
      <c r="D413" s="138"/>
      <c r="E413" s="138"/>
      <c r="F413" s="138"/>
    </row>
    <row r="414" spans="3:6">
      <c r="C414" s="138"/>
      <c r="D414" s="138"/>
      <c r="E414" s="138"/>
      <c r="F414" s="138"/>
    </row>
    <row r="415" spans="3:6">
      <c r="C415" s="138"/>
      <c r="D415" s="138"/>
      <c r="E415" s="138"/>
      <c r="F415" s="138"/>
    </row>
    <row r="416" spans="3:6">
      <c r="C416" s="138"/>
      <c r="D416" s="138"/>
      <c r="E416" s="138"/>
      <c r="F416" s="138"/>
    </row>
    <row r="417" spans="3:6">
      <c r="C417" s="138"/>
      <c r="D417" s="138"/>
      <c r="E417" s="138"/>
      <c r="F417" s="138"/>
    </row>
    <row r="418" spans="3:6">
      <c r="C418" s="138"/>
      <c r="D418" s="138"/>
      <c r="E418" s="138"/>
      <c r="F418" s="138"/>
    </row>
    <row r="419" spans="3:6">
      <c r="C419" s="138"/>
      <c r="D419" s="138"/>
      <c r="E419" s="138"/>
      <c r="F419" s="138"/>
    </row>
    <row r="420" spans="3:6">
      <c r="C420" s="138"/>
      <c r="D420" s="138"/>
      <c r="E420" s="138"/>
      <c r="F420" s="138"/>
    </row>
    <row r="421" spans="3:6">
      <c r="C421" s="138"/>
      <c r="D421" s="138"/>
      <c r="E421" s="138"/>
      <c r="F421" s="138"/>
    </row>
    <row r="422" spans="3:6">
      <c r="C422" s="138"/>
      <c r="D422" s="138"/>
      <c r="E422" s="138"/>
      <c r="F422" s="138"/>
    </row>
    <row r="423" spans="3:6">
      <c r="C423" s="138"/>
      <c r="D423" s="138"/>
      <c r="E423" s="138"/>
      <c r="F423" s="138"/>
    </row>
    <row r="424" spans="3:6">
      <c r="C424" s="138"/>
      <c r="D424" s="138"/>
      <c r="E424" s="138"/>
      <c r="F424" s="138"/>
    </row>
    <row r="425" spans="3:6">
      <c r="C425" s="138"/>
      <c r="D425" s="138"/>
      <c r="E425" s="138"/>
      <c r="F425" s="138"/>
    </row>
    <row r="426" spans="3:6">
      <c r="C426" s="138"/>
      <c r="D426" s="138"/>
      <c r="E426" s="138"/>
      <c r="F426" s="138"/>
    </row>
    <row r="427" spans="3:6">
      <c r="C427" s="138"/>
      <c r="D427" s="138"/>
      <c r="E427" s="138"/>
      <c r="F427" s="138"/>
    </row>
    <row r="428" spans="3:6">
      <c r="C428" s="138"/>
      <c r="D428" s="138"/>
      <c r="E428" s="138"/>
      <c r="F428" s="138"/>
    </row>
    <row r="429" spans="3:6">
      <c r="C429" s="138"/>
      <c r="D429" s="138"/>
      <c r="E429" s="138"/>
      <c r="F429" s="138"/>
    </row>
    <row r="430" spans="3:6">
      <c r="C430" s="138"/>
      <c r="D430" s="138"/>
      <c r="E430" s="138"/>
      <c r="F430" s="138"/>
    </row>
    <row r="431" spans="3:6">
      <c r="C431" s="138"/>
      <c r="D431" s="138"/>
      <c r="E431" s="138"/>
      <c r="F431" s="138"/>
    </row>
    <row r="432" spans="3:6">
      <c r="C432" s="138"/>
      <c r="D432" s="138"/>
      <c r="E432" s="138"/>
      <c r="F432" s="138"/>
    </row>
    <row r="433" spans="3:6">
      <c r="C433" s="138"/>
      <c r="D433" s="138"/>
      <c r="E433" s="138"/>
      <c r="F433" s="138"/>
    </row>
    <row r="434" spans="3:6">
      <c r="C434" s="138"/>
      <c r="D434" s="138"/>
      <c r="E434" s="138"/>
      <c r="F434" s="138"/>
    </row>
    <row r="435" spans="3:6">
      <c r="C435" s="138"/>
      <c r="D435" s="138"/>
      <c r="E435" s="138"/>
      <c r="F435" s="138"/>
    </row>
    <row r="436" spans="3:6">
      <c r="C436" s="138"/>
      <c r="D436" s="138"/>
      <c r="E436" s="138"/>
      <c r="F436" s="138"/>
    </row>
    <row r="437" spans="3:6">
      <c r="C437" s="138"/>
      <c r="D437" s="138"/>
      <c r="E437" s="138"/>
      <c r="F437" s="138"/>
    </row>
    <row r="438" spans="3:6">
      <c r="C438" s="138"/>
      <c r="D438" s="138"/>
      <c r="E438" s="138"/>
      <c r="F438" s="138"/>
    </row>
    <row r="439" spans="3:6">
      <c r="C439" s="138"/>
      <c r="D439" s="138"/>
      <c r="E439" s="138"/>
      <c r="F439" s="138"/>
    </row>
    <row r="440" spans="3:6">
      <c r="C440" s="138"/>
      <c r="D440" s="138"/>
      <c r="E440" s="138"/>
      <c r="F440" s="138"/>
    </row>
    <row r="441" spans="3:6">
      <c r="C441" s="138"/>
      <c r="D441" s="138"/>
      <c r="E441" s="138"/>
      <c r="F441" s="138"/>
    </row>
    <row r="442" spans="3:6">
      <c r="C442" s="138"/>
      <c r="D442" s="138"/>
      <c r="E442" s="138"/>
      <c r="F442" s="138"/>
    </row>
    <row r="443" spans="3:6">
      <c r="C443" s="138"/>
      <c r="D443" s="138"/>
      <c r="E443" s="138"/>
      <c r="F443" s="138"/>
    </row>
    <row r="444" spans="3:6">
      <c r="C444" s="138"/>
      <c r="D444" s="138"/>
      <c r="E444" s="138"/>
      <c r="F444" s="138"/>
    </row>
    <row r="445" spans="3:6">
      <c r="C445" s="138"/>
      <c r="D445" s="138"/>
      <c r="E445" s="138"/>
      <c r="F445" s="138"/>
    </row>
    <row r="446" spans="3:6">
      <c r="C446" s="138"/>
      <c r="D446" s="138"/>
      <c r="E446" s="138"/>
      <c r="F446" s="138"/>
    </row>
    <row r="447" spans="3:6">
      <c r="C447" s="138"/>
      <c r="D447" s="138"/>
      <c r="E447" s="138"/>
      <c r="F447" s="138"/>
    </row>
    <row r="448" spans="3:6">
      <c r="C448" s="138"/>
      <c r="D448" s="138"/>
      <c r="E448" s="138"/>
      <c r="F448" s="138"/>
    </row>
    <row r="449" spans="3:6">
      <c r="C449" s="138"/>
      <c r="D449" s="138"/>
      <c r="E449" s="138"/>
      <c r="F449" s="138"/>
    </row>
    <row r="450" spans="3:6">
      <c r="C450" s="138"/>
      <c r="D450" s="138"/>
      <c r="E450" s="138"/>
      <c r="F450" s="138"/>
    </row>
    <row r="451" spans="3:6">
      <c r="C451" s="138"/>
      <c r="D451" s="138"/>
      <c r="E451" s="138"/>
      <c r="F451" s="138"/>
    </row>
    <row r="452" spans="3:6">
      <c r="C452" s="138"/>
      <c r="D452" s="138"/>
      <c r="E452" s="138"/>
      <c r="F452" s="138"/>
    </row>
    <row r="453" spans="3:6">
      <c r="C453" s="138"/>
      <c r="D453" s="138"/>
      <c r="E453" s="138"/>
      <c r="F453" s="138"/>
    </row>
    <row r="454" spans="3:6">
      <c r="C454" s="138"/>
      <c r="D454" s="138"/>
      <c r="E454" s="138"/>
      <c r="F454" s="138"/>
    </row>
    <row r="455" spans="3:6">
      <c r="C455" s="138"/>
      <c r="D455" s="138"/>
      <c r="E455" s="138"/>
      <c r="F455" s="138"/>
    </row>
    <row r="456" spans="3:6">
      <c r="C456" s="138"/>
      <c r="D456" s="138"/>
      <c r="E456" s="138"/>
      <c r="F456" s="138"/>
    </row>
    <row r="457" spans="3:6">
      <c r="C457" s="138"/>
      <c r="D457" s="138"/>
      <c r="E457" s="138"/>
      <c r="F457" s="138"/>
    </row>
    <row r="458" spans="3:6">
      <c r="C458" s="138"/>
      <c r="D458" s="138"/>
      <c r="E458" s="138"/>
      <c r="F458" s="138"/>
    </row>
    <row r="459" spans="3:6">
      <c r="C459" s="138"/>
      <c r="D459" s="138"/>
      <c r="E459" s="138"/>
      <c r="F459" s="138"/>
    </row>
    <row r="460" spans="3:6">
      <c r="C460" s="138"/>
      <c r="D460" s="138"/>
      <c r="E460" s="138"/>
      <c r="F460" s="138"/>
    </row>
    <row r="461" spans="3:6">
      <c r="C461" s="138"/>
      <c r="D461" s="138"/>
      <c r="E461" s="138"/>
      <c r="F461" s="138"/>
    </row>
    <row r="462" spans="3:6">
      <c r="C462" s="138"/>
      <c r="D462" s="138"/>
      <c r="E462" s="138"/>
      <c r="F462" s="138"/>
    </row>
    <row r="463" spans="3:6">
      <c r="C463" s="138"/>
      <c r="D463" s="138"/>
      <c r="E463" s="138"/>
      <c r="F463" s="138"/>
    </row>
    <row r="464" spans="3:6">
      <c r="C464" s="138"/>
      <c r="D464" s="138"/>
      <c r="E464" s="138"/>
      <c r="F464" s="138"/>
    </row>
    <row r="465" spans="3:6">
      <c r="C465" s="138"/>
      <c r="D465" s="138"/>
      <c r="E465" s="138"/>
      <c r="F465" s="138"/>
    </row>
    <row r="466" spans="3:6">
      <c r="C466" s="138"/>
      <c r="D466" s="138"/>
      <c r="E466" s="138"/>
      <c r="F466" s="138"/>
    </row>
    <row r="467" spans="3:6">
      <c r="C467" s="138"/>
      <c r="D467" s="138"/>
      <c r="E467" s="138"/>
      <c r="F467" s="138"/>
    </row>
    <row r="468" spans="3:6">
      <c r="C468" s="138"/>
      <c r="D468" s="138"/>
      <c r="E468" s="138"/>
      <c r="F468" s="138"/>
    </row>
    <row r="469" spans="3:6">
      <c r="C469" s="138"/>
      <c r="D469" s="138"/>
      <c r="E469" s="138"/>
      <c r="F469" s="138"/>
    </row>
    <row r="470" spans="3:6">
      <c r="C470" s="138"/>
      <c r="D470" s="138"/>
      <c r="E470" s="138"/>
      <c r="F470" s="138"/>
    </row>
    <row r="471" spans="3:6">
      <c r="C471" s="138"/>
      <c r="D471" s="138"/>
      <c r="E471" s="138"/>
      <c r="F471" s="138"/>
    </row>
    <row r="472" spans="3:6">
      <c r="C472" s="138"/>
      <c r="D472" s="138"/>
      <c r="E472" s="138"/>
      <c r="F472" s="138"/>
    </row>
    <row r="473" spans="3:6">
      <c r="C473" s="138"/>
      <c r="D473" s="138"/>
      <c r="E473" s="138"/>
      <c r="F473" s="138"/>
    </row>
    <row r="474" spans="3:6">
      <c r="C474" s="138"/>
      <c r="D474" s="138"/>
      <c r="E474" s="138"/>
      <c r="F474" s="138"/>
    </row>
    <row r="475" spans="3:6">
      <c r="C475" s="138"/>
      <c r="D475" s="138"/>
      <c r="E475" s="138"/>
      <c r="F475" s="138"/>
    </row>
    <row r="476" spans="3:6">
      <c r="C476" s="138"/>
      <c r="D476" s="138"/>
      <c r="E476" s="138"/>
      <c r="F476" s="138"/>
    </row>
    <row r="477" spans="3:6">
      <c r="C477" s="138"/>
      <c r="D477" s="138"/>
      <c r="E477" s="138"/>
      <c r="F477" s="138"/>
    </row>
    <row r="478" spans="3:6">
      <c r="C478" s="138"/>
      <c r="D478" s="138"/>
      <c r="E478" s="138"/>
      <c r="F478" s="138"/>
    </row>
    <row r="479" spans="3:6">
      <c r="C479" s="138"/>
      <c r="D479" s="138"/>
      <c r="E479" s="138"/>
      <c r="F479" s="138"/>
    </row>
    <row r="480" spans="3:6">
      <c r="C480" s="138"/>
      <c r="D480" s="138"/>
      <c r="E480" s="138"/>
      <c r="F480" s="138"/>
    </row>
    <row r="481" spans="3:6">
      <c r="C481" s="138"/>
      <c r="D481" s="138"/>
      <c r="E481" s="138"/>
      <c r="F481" s="138"/>
    </row>
    <row r="482" spans="3:6">
      <c r="C482" s="138"/>
      <c r="D482" s="138"/>
      <c r="E482" s="138"/>
      <c r="F482" s="138"/>
    </row>
    <row r="483" spans="3:6">
      <c r="C483" s="138"/>
      <c r="D483" s="138"/>
      <c r="E483" s="138"/>
      <c r="F483" s="138"/>
    </row>
    <row r="484" spans="3:6">
      <c r="C484" s="138"/>
      <c r="D484" s="138"/>
      <c r="E484" s="138"/>
      <c r="F484" s="138"/>
    </row>
    <row r="485" spans="3:6">
      <c r="C485" s="138"/>
      <c r="D485" s="138"/>
      <c r="E485" s="138"/>
      <c r="F485" s="138"/>
    </row>
    <row r="486" spans="3:6">
      <c r="C486" s="138"/>
      <c r="D486" s="138"/>
      <c r="E486" s="138"/>
      <c r="F486" s="138"/>
    </row>
    <row r="487" spans="3:6">
      <c r="C487" s="138"/>
      <c r="D487" s="138"/>
      <c r="E487" s="138"/>
      <c r="F487" s="138"/>
    </row>
    <row r="488" spans="3:6">
      <c r="C488" s="138"/>
      <c r="D488" s="138"/>
      <c r="E488" s="138"/>
      <c r="F488" s="138"/>
    </row>
    <row r="489" spans="3:6">
      <c r="C489" s="138"/>
      <c r="D489" s="138"/>
      <c r="E489" s="138"/>
      <c r="F489" s="138"/>
    </row>
    <row r="490" spans="3:6">
      <c r="C490" s="138"/>
      <c r="D490" s="138"/>
      <c r="E490" s="138"/>
      <c r="F490" s="138"/>
    </row>
    <row r="491" spans="3:6">
      <c r="C491" s="138"/>
      <c r="D491" s="138"/>
      <c r="E491" s="138"/>
      <c r="F491" s="138"/>
    </row>
    <row r="492" spans="3:6">
      <c r="C492" s="138"/>
      <c r="D492" s="138"/>
      <c r="E492" s="138"/>
      <c r="F492" s="138"/>
    </row>
    <row r="493" spans="3:6">
      <c r="C493" s="138"/>
      <c r="D493" s="138"/>
      <c r="E493" s="138"/>
      <c r="F493" s="138"/>
    </row>
    <row r="494" spans="3:6">
      <c r="C494" s="138"/>
      <c r="D494" s="138"/>
      <c r="E494" s="138"/>
      <c r="F494" s="138"/>
    </row>
    <row r="495" spans="3:6">
      <c r="C495" s="138"/>
      <c r="D495" s="138"/>
      <c r="E495" s="138"/>
      <c r="F495" s="138"/>
    </row>
    <row r="496" spans="3:6">
      <c r="C496" s="138"/>
      <c r="D496" s="138"/>
      <c r="E496" s="138"/>
      <c r="F496" s="138"/>
    </row>
    <row r="497" spans="3:6">
      <c r="C497" s="138"/>
      <c r="D497" s="138"/>
      <c r="E497" s="138"/>
      <c r="F497" s="138"/>
    </row>
    <row r="498" spans="3:6">
      <c r="C498" s="138"/>
      <c r="D498" s="138"/>
      <c r="E498" s="138"/>
      <c r="F498" s="138"/>
    </row>
    <row r="499" spans="3:6">
      <c r="C499" s="138"/>
      <c r="D499" s="138"/>
      <c r="E499" s="138"/>
      <c r="F499" s="138"/>
    </row>
    <row r="500" spans="3:6">
      <c r="C500" s="138"/>
      <c r="D500" s="138"/>
      <c r="E500" s="138"/>
      <c r="F500" s="138"/>
    </row>
    <row r="501" spans="3:6">
      <c r="C501" s="138"/>
      <c r="D501" s="138"/>
      <c r="E501" s="138"/>
      <c r="F501" s="138"/>
    </row>
    <row r="502" spans="3:6">
      <c r="C502" s="138"/>
      <c r="D502" s="138"/>
      <c r="E502" s="138"/>
      <c r="F502" s="138"/>
    </row>
    <row r="503" spans="3:6">
      <c r="C503" s="138"/>
      <c r="D503" s="138"/>
      <c r="E503" s="138"/>
      <c r="F503" s="138"/>
    </row>
    <row r="504" spans="3:6">
      <c r="C504" s="138"/>
      <c r="D504" s="138"/>
      <c r="E504" s="138"/>
      <c r="F504" s="138"/>
    </row>
    <row r="505" spans="3:6">
      <c r="C505" s="138"/>
      <c r="D505" s="138"/>
      <c r="E505" s="138"/>
      <c r="F505" s="138"/>
    </row>
    <row r="506" spans="3:6">
      <c r="C506" s="138"/>
      <c r="D506" s="138"/>
      <c r="E506" s="138"/>
      <c r="F506" s="138"/>
    </row>
    <row r="507" spans="3:6">
      <c r="C507" s="138"/>
      <c r="D507" s="138"/>
      <c r="E507" s="138"/>
      <c r="F507" s="138"/>
    </row>
    <row r="508" spans="3:6">
      <c r="C508" s="138"/>
      <c r="D508" s="138"/>
      <c r="E508" s="138"/>
      <c r="F508" s="138"/>
    </row>
    <row r="509" spans="3:6">
      <c r="C509" s="138"/>
      <c r="D509" s="138"/>
      <c r="E509" s="138"/>
      <c r="F509" s="138"/>
    </row>
    <row r="510" spans="3:6">
      <c r="C510" s="138"/>
      <c r="D510" s="138"/>
      <c r="E510" s="138"/>
      <c r="F510" s="138"/>
    </row>
    <row r="511" spans="3:6">
      <c r="C511" s="138"/>
      <c r="D511" s="138"/>
      <c r="E511" s="138"/>
      <c r="F511" s="138"/>
    </row>
    <row r="512" spans="3:6">
      <c r="C512" s="138"/>
      <c r="D512" s="138"/>
      <c r="E512" s="138"/>
      <c r="F512" s="138"/>
    </row>
    <row r="513" spans="3:6">
      <c r="C513" s="138"/>
      <c r="D513" s="138"/>
      <c r="E513" s="138"/>
      <c r="F513" s="138"/>
    </row>
    <row r="514" spans="3:6">
      <c r="C514" s="138"/>
      <c r="D514" s="138"/>
      <c r="E514" s="138"/>
      <c r="F514" s="138"/>
    </row>
    <row r="515" spans="3:6">
      <c r="C515" s="138"/>
      <c r="D515" s="138"/>
      <c r="E515" s="138"/>
      <c r="F515" s="138"/>
    </row>
    <row r="516" spans="3:6">
      <c r="C516" s="138"/>
      <c r="D516" s="138"/>
      <c r="E516" s="138"/>
      <c r="F516" s="138"/>
    </row>
    <row r="517" spans="3:6">
      <c r="C517" s="138"/>
      <c r="D517" s="138"/>
      <c r="E517" s="138"/>
      <c r="F517" s="138"/>
    </row>
    <row r="518" spans="3:6">
      <c r="C518" s="138"/>
      <c r="D518" s="138"/>
      <c r="E518" s="138"/>
      <c r="F518" s="138"/>
    </row>
    <row r="519" spans="3:6">
      <c r="C519" s="138"/>
      <c r="D519" s="138"/>
      <c r="E519" s="138"/>
      <c r="F519" s="138"/>
    </row>
    <row r="520" spans="3:6">
      <c r="C520" s="138"/>
      <c r="D520" s="138"/>
      <c r="E520" s="138"/>
      <c r="F520" s="138"/>
    </row>
    <row r="521" spans="3:6">
      <c r="C521" s="138"/>
      <c r="D521" s="138"/>
      <c r="E521" s="138"/>
      <c r="F521" s="138"/>
    </row>
    <row r="522" spans="3:6">
      <c r="C522" s="138"/>
      <c r="D522" s="138"/>
      <c r="E522" s="138"/>
      <c r="F522" s="138"/>
    </row>
    <row r="523" spans="3:6">
      <c r="C523" s="138"/>
      <c r="D523" s="138"/>
      <c r="E523" s="138"/>
      <c r="F523" s="138"/>
    </row>
    <row r="524" spans="3:6">
      <c r="C524" s="138"/>
      <c r="D524" s="138"/>
      <c r="E524" s="138"/>
      <c r="F524" s="138"/>
    </row>
    <row r="525" spans="3:6">
      <c r="C525" s="138"/>
      <c r="D525" s="138"/>
      <c r="E525" s="138"/>
      <c r="F525" s="138"/>
    </row>
    <row r="526" spans="3:6">
      <c r="C526" s="138"/>
      <c r="D526" s="138"/>
      <c r="E526" s="138"/>
      <c r="F526" s="138"/>
    </row>
    <row r="527" spans="3:6">
      <c r="C527" s="138"/>
      <c r="D527" s="138"/>
      <c r="E527" s="138"/>
      <c r="F527" s="138"/>
    </row>
    <row r="528" spans="3:6">
      <c r="C528" s="138"/>
      <c r="D528" s="138"/>
      <c r="E528" s="138"/>
      <c r="F528" s="138"/>
    </row>
    <row r="529" spans="3:6">
      <c r="C529" s="138"/>
      <c r="D529" s="138"/>
      <c r="E529" s="138"/>
      <c r="F529" s="138"/>
    </row>
    <row r="530" spans="3:6">
      <c r="C530" s="138"/>
      <c r="D530" s="138"/>
      <c r="E530" s="138"/>
      <c r="F530" s="138"/>
    </row>
    <row r="531" spans="3:6">
      <c r="C531" s="138"/>
      <c r="D531" s="138"/>
      <c r="E531" s="138"/>
      <c r="F531" s="138"/>
    </row>
    <row r="532" spans="3:6">
      <c r="C532" s="138"/>
      <c r="D532" s="138"/>
      <c r="E532" s="138"/>
      <c r="F532" s="138"/>
    </row>
    <row r="533" spans="3:6">
      <c r="C533" s="138"/>
      <c r="D533" s="138"/>
      <c r="E533" s="138"/>
      <c r="F533" s="138"/>
    </row>
    <row r="534" spans="3:6">
      <c r="C534" s="138"/>
      <c r="D534" s="138"/>
      <c r="E534" s="138"/>
      <c r="F534" s="138"/>
    </row>
    <row r="535" spans="3:6">
      <c r="C535" s="138"/>
      <c r="D535" s="138"/>
      <c r="E535" s="138"/>
      <c r="F535" s="138"/>
    </row>
    <row r="536" spans="3:6">
      <c r="C536" s="138"/>
      <c r="D536" s="138"/>
      <c r="E536" s="138"/>
      <c r="F536" s="138"/>
    </row>
    <row r="537" spans="3:6">
      <c r="C537" s="138"/>
      <c r="D537" s="138"/>
      <c r="E537" s="138"/>
      <c r="F537" s="138"/>
    </row>
    <row r="538" spans="3:6">
      <c r="C538" s="138"/>
      <c r="D538" s="138"/>
      <c r="E538" s="138"/>
      <c r="F538" s="138"/>
    </row>
    <row r="539" spans="3:6">
      <c r="C539" s="138"/>
      <c r="D539" s="138"/>
      <c r="E539" s="138"/>
      <c r="F539" s="138"/>
    </row>
    <row r="540" spans="3:6">
      <c r="C540" s="138"/>
      <c r="D540" s="138"/>
      <c r="E540" s="138"/>
      <c r="F540" s="138"/>
    </row>
    <row r="541" spans="3:6">
      <c r="C541" s="138"/>
      <c r="D541" s="138"/>
      <c r="E541" s="138"/>
      <c r="F541" s="138"/>
    </row>
    <row r="542" spans="3:6">
      <c r="C542" s="138"/>
      <c r="D542" s="138"/>
      <c r="E542" s="138"/>
      <c r="F542" s="138"/>
    </row>
    <row r="543" spans="3:6">
      <c r="C543" s="138"/>
      <c r="D543" s="138"/>
      <c r="E543" s="138"/>
      <c r="F543" s="138"/>
    </row>
    <row r="544" spans="3:6">
      <c r="C544" s="138"/>
      <c r="D544" s="138"/>
      <c r="E544" s="138"/>
      <c r="F544" s="138"/>
    </row>
    <row r="545" spans="3:6">
      <c r="C545" s="138"/>
      <c r="D545" s="138"/>
      <c r="E545" s="138"/>
      <c r="F545" s="138"/>
    </row>
    <row r="546" spans="3:6">
      <c r="C546" s="138"/>
      <c r="D546" s="138"/>
      <c r="E546" s="138"/>
      <c r="F546" s="138"/>
    </row>
    <row r="547" spans="3:6">
      <c r="C547" s="138"/>
      <c r="D547" s="138"/>
      <c r="E547" s="138"/>
      <c r="F547" s="138"/>
    </row>
    <row r="548" spans="3:6">
      <c r="C548" s="138"/>
      <c r="D548" s="138"/>
      <c r="E548" s="138"/>
      <c r="F548" s="138"/>
    </row>
    <row r="549" spans="3:6">
      <c r="C549" s="138"/>
      <c r="D549" s="138"/>
      <c r="E549" s="138"/>
      <c r="F549" s="138"/>
    </row>
    <row r="550" spans="3:6">
      <c r="C550" s="138"/>
      <c r="D550" s="138"/>
      <c r="E550" s="138"/>
      <c r="F550" s="138"/>
    </row>
    <row r="551" spans="3:6">
      <c r="C551" s="138"/>
      <c r="D551" s="138"/>
      <c r="E551" s="138"/>
      <c r="F551" s="138"/>
    </row>
    <row r="552" spans="3:6">
      <c r="C552" s="138"/>
      <c r="D552" s="138"/>
      <c r="E552" s="138"/>
      <c r="F552" s="138"/>
    </row>
    <row r="553" spans="3:6">
      <c r="C553" s="138"/>
      <c r="D553" s="138"/>
      <c r="E553" s="138"/>
      <c r="F553" s="138"/>
    </row>
    <row r="554" spans="3:6">
      <c r="C554" s="138"/>
      <c r="D554" s="138"/>
      <c r="E554" s="138"/>
      <c r="F554" s="138"/>
    </row>
    <row r="555" spans="3:6">
      <c r="C555" s="138"/>
      <c r="D555" s="138"/>
      <c r="E555" s="138"/>
      <c r="F555" s="138"/>
    </row>
    <row r="556" spans="3:6">
      <c r="C556" s="138"/>
      <c r="D556" s="138"/>
      <c r="E556" s="138"/>
      <c r="F556" s="138"/>
    </row>
    <row r="557" spans="3:6">
      <c r="C557" s="138"/>
      <c r="D557" s="138"/>
      <c r="E557" s="138"/>
      <c r="F557" s="138"/>
    </row>
    <row r="558" spans="3:6">
      <c r="C558" s="138"/>
      <c r="D558" s="138"/>
      <c r="E558" s="138"/>
      <c r="F558" s="138"/>
    </row>
    <row r="559" spans="3:6">
      <c r="C559" s="138"/>
      <c r="D559" s="138"/>
      <c r="E559" s="138"/>
      <c r="F559" s="138"/>
    </row>
    <row r="560" spans="3:6">
      <c r="C560" s="138"/>
      <c r="D560" s="138"/>
      <c r="E560" s="138"/>
      <c r="F560" s="138"/>
    </row>
    <row r="561" spans="3:6">
      <c r="C561" s="138"/>
      <c r="D561" s="138"/>
      <c r="E561" s="138"/>
      <c r="F561" s="138"/>
    </row>
    <row r="562" spans="3:6">
      <c r="C562" s="138"/>
      <c r="D562" s="138"/>
      <c r="E562" s="138"/>
      <c r="F562" s="138"/>
    </row>
    <row r="563" spans="3:6">
      <c r="C563" s="138"/>
      <c r="D563" s="138"/>
      <c r="E563" s="138"/>
      <c r="F563" s="138"/>
    </row>
    <row r="564" spans="3:6">
      <c r="C564" s="138"/>
      <c r="D564" s="138"/>
      <c r="E564" s="138"/>
      <c r="F564" s="138"/>
    </row>
    <row r="565" spans="3:6">
      <c r="C565" s="138"/>
      <c r="D565" s="138"/>
      <c r="E565" s="138"/>
      <c r="F565" s="138"/>
    </row>
    <row r="566" spans="3:6">
      <c r="C566" s="138"/>
      <c r="D566" s="138"/>
      <c r="E566" s="138"/>
      <c r="F566" s="138"/>
    </row>
    <row r="567" spans="3:6">
      <c r="C567" s="138"/>
      <c r="D567" s="138"/>
      <c r="E567" s="138"/>
      <c r="F567" s="138"/>
    </row>
    <row r="568" spans="3:6">
      <c r="C568" s="138"/>
      <c r="D568" s="138"/>
      <c r="E568" s="138"/>
      <c r="F568" s="138"/>
    </row>
    <row r="569" spans="3:6">
      <c r="C569" s="138"/>
      <c r="D569" s="138"/>
      <c r="E569" s="138"/>
      <c r="F569" s="138"/>
    </row>
    <row r="570" spans="3:6">
      <c r="C570" s="138"/>
      <c r="D570" s="138"/>
      <c r="E570" s="138"/>
      <c r="F570" s="138"/>
    </row>
    <row r="571" spans="3:6">
      <c r="C571" s="138"/>
      <c r="D571" s="138"/>
      <c r="E571" s="138"/>
      <c r="F571" s="138"/>
    </row>
    <row r="572" spans="3:6">
      <c r="C572" s="138"/>
      <c r="D572" s="138"/>
      <c r="E572" s="138"/>
      <c r="F572" s="138"/>
    </row>
    <row r="573" spans="3:6">
      <c r="C573" s="138"/>
      <c r="D573" s="138"/>
      <c r="E573" s="138"/>
      <c r="F573" s="138"/>
    </row>
    <row r="574" spans="3:6">
      <c r="C574" s="138"/>
      <c r="D574" s="138"/>
      <c r="E574" s="138"/>
      <c r="F574" s="138"/>
    </row>
    <row r="575" spans="3:6">
      <c r="C575" s="138"/>
      <c r="D575" s="138"/>
      <c r="E575" s="138"/>
      <c r="F575" s="138"/>
    </row>
    <row r="576" spans="3:6">
      <c r="C576" s="138"/>
      <c r="D576" s="138"/>
      <c r="E576" s="138"/>
      <c r="F576" s="138"/>
    </row>
    <row r="577" spans="3:6">
      <c r="C577" s="138"/>
      <c r="D577" s="138"/>
      <c r="E577" s="138"/>
      <c r="F577" s="138"/>
    </row>
    <row r="578" spans="3:6">
      <c r="C578" s="138"/>
      <c r="D578" s="138"/>
      <c r="E578" s="138"/>
      <c r="F578" s="138"/>
    </row>
    <row r="579" spans="3:6">
      <c r="C579" s="138"/>
      <c r="D579" s="138"/>
      <c r="E579" s="138"/>
      <c r="F579" s="138"/>
    </row>
    <row r="580" spans="3:6">
      <c r="C580" s="138"/>
      <c r="D580" s="138"/>
      <c r="E580" s="138"/>
      <c r="F580" s="138"/>
    </row>
    <row r="581" spans="3:6">
      <c r="C581" s="138"/>
      <c r="D581" s="138"/>
      <c r="E581" s="138"/>
      <c r="F581" s="138"/>
    </row>
    <row r="582" spans="3:6">
      <c r="C582" s="138"/>
      <c r="D582" s="138"/>
      <c r="E582" s="138"/>
      <c r="F582" s="138"/>
    </row>
    <row r="583" spans="3:6">
      <c r="C583" s="138"/>
      <c r="D583" s="138"/>
      <c r="E583" s="138"/>
      <c r="F583" s="138"/>
    </row>
    <row r="584" spans="3:6">
      <c r="C584" s="138"/>
      <c r="D584" s="138"/>
      <c r="E584" s="138"/>
      <c r="F584" s="138"/>
    </row>
    <row r="585" spans="3:6">
      <c r="C585" s="138"/>
      <c r="D585" s="138"/>
      <c r="E585" s="138"/>
      <c r="F585" s="138"/>
    </row>
    <row r="586" spans="3:6">
      <c r="C586" s="138"/>
      <c r="D586" s="138"/>
      <c r="E586" s="138"/>
      <c r="F586" s="138"/>
    </row>
    <row r="587" spans="3:6">
      <c r="C587" s="138"/>
      <c r="D587" s="138"/>
      <c r="E587" s="138"/>
      <c r="F587" s="138"/>
    </row>
    <row r="588" spans="3:6">
      <c r="C588" s="138"/>
      <c r="D588" s="138"/>
      <c r="E588" s="138"/>
      <c r="F588" s="138"/>
    </row>
    <row r="589" spans="3:6">
      <c r="C589" s="138"/>
      <c r="D589" s="138"/>
      <c r="E589" s="138"/>
      <c r="F589" s="138"/>
    </row>
    <row r="590" spans="3:6">
      <c r="C590" s="138"/>
      <c r="D590" s="138"/>
      <c r="E590" s="138"/>
      <c r="F590" s="138"/>
    </row>
    <row r="591" spans="3:6">
      <c r="C591" s="138"/>
      <c r="D591" s="138"/>
      <c r="E591" s="138"/>
      <c r="F591" s="138"/>
    </row>
    <row r="592" spans="3:6">
      <c r="C592" s="138"/>
      <c r="D592" s="138"/>
      <c r="E592" s="138"/>
      <c r="F592" s="138"/>
    </row>
    <row r="593" spans="3:6">
      <c r="C593" s="138"/>
      <c r="D593" s="138"/>
      <c r="E593" s="138"/>
      <c r="F593" s="138"/>
    </row>
    <row r="594" spans="3:6">
      <c r="C594" s="138"/>
      <c r="D594" s="138"/>
      <c r="E594" s="138"/>
      <c r="F594" s="138"/>
    </row>
    <row r="595" spans="3:6">
      <c r="C595" s="138"/>
      <c r="D595" s="138"/>
      <c r="E595" s="138"/>
      <c r="F595" s="138"/>
    </row>
    <row r="596" spans="3:6">
      <c r="C596" s="138"/>
      <c r="D596" s="138"/>
      <c r="E596" s="138"/>
      <c r="F596" s="138"/>
    </row>
    <row r="597" spans="3:6">
      <c r="C597" s="138"/>
      <c r="D597" s="138"/>
      <c r="E597" s="138"/>
      <c r="F597" s="138"/>
    </row>
    <row r="598" spans="3:6">
      <c r="C598" s="138"/>
      <c r="D598" s="138"/>
      <c r="E598" s="138"/>
      <c r="F598" s="138"/>
    </row>
    <row r="599" spans="3:6">
      <c r="C599" s="138"/>
      <c r="D599" s="138"/>
      <c r="E599" s="138"/>
      <c r="F599" s="138"/>
    </row>
    <row r="600" spans="3:6">
      <c r="C600" s="138"/>
      <c r="D600" s="138"/>
      <c r="E600" s="138"/>
      <c r="F600" s="138"/>
    </row>
    <row r="601" spans="3:6">
      <c r="C601" s="138"/>
      <c r="D601" s="138"/>
      <c r="E601" s="138"/>
      <c r="F601" s="138"/>
    </row>
    <row r="602" spans="3:6">
      <c r="C602" s="138"/>
      <c r="D602" s="138"/>
      <c r="E602" s="138"/>
      <c r="F602" s="138"/>
    </row>
    <row r="603" spans="3:6">
      <c r="C603" s="138"/>
      <c r="D603" s="138"/>
      <c r="E603" s="138"/>
      <c r="F603" s="138"/>
    </row>
    <row r="604" spans="3:6">
      <c r="C604" s="138"/>
      <c r="D604" s="138"/>
      <c r="E604" s="138"/>
      <c r="F604" s="138"/>
    </row>
    <row r="605" spans="3:6">
      <c r="C605" s="138"/>
      <c r="D605" s="138"/>
      <c r="E605" s="138"/>
      <c r="F605" s="138"/>
    </row>
    <row r="606" spans="3:6">
      <c r="C606" s="138"/>
      <c r="D606" s="138"/>
      <c r="E606" s="138"/>
      <c r="F606" s="138"/>
    </row>
    <row r="607" spans="3:6">
      <c r="C607" s="138"/>
      <c r="D607" s="138"/>
      <c r="E607" s="138"/>
      <c r="F607" s="138"/>
    </row>
    <row r="608" spans="3:6">
      <c r="C608" s="138"/>
      <c r="D608" s="138"/>
      <c r="E608" s="138"/>
      <c r="F608" s="138"/>
    </row>
    <row r="609" spans="3:6">
      <c r="C609" s="138"/>
      <c r="D609" s="138"/>
      <c r="E609" s="138"/>
      <c r="F609" s="138"/>
    </row>
    <row r="610" spans="3:6">
      <c r="C610" s="138"/>
      <c r="D610" s="138"/>
      <c r="E610" s="138"/>
      <c r="F610" s="138"/>
    </row>
    <row r="611" spans="3:6">
      <c r="C611" s="138"/>
      <c r="D611" s="138"/>
      <c r="E611" s="138"/>
      <c r="F611" s="138"/>
    </row>
    <row r="612" spans="3:6">
      <c r="C612" s="138"/>
      <c r="D612" s="138"/>
      <c r="E612" s="138"/>
      <c r="F612" s="138"/>
    </row>
    <row r="613" spans="3:6">
      <c r="C613" s="138"/>
      <c r="D613" s="138"/>
      <c r="E613" s="138"/>
      <c r="F613" s="138"/>
    </row>
    <row r="614" spans="3:6">
      <c r="C614" s="138"/>
      <c r="D614" s="138"/>
      <c r="E614" s="138"/>
      <c r="F614" s="138"/>
    </row>
    <row r="615" spans="3:6">
      <c r="C615" s="138"/>
      <c r="D615" s="138"/>
      <c r="E615" s="138"/>
      <c r="F615" s="138"/>
    </row>
    <row r="616" spans="3:6">
      <c r="C616" s="138"/>
      <c r="D616" s="138"/>
      <c r="E616" s="138"/>
      <c r="F616" s="138"/>
    </row>
    <row r="617" spans="3:6">
      <c r="C617" s="138"/>
      <c r="D617" s="138"/>
      <c r="E617" s="138"/>
      <c r="F617" s="138"/>
    </row>
    <row r="618" spans="3:6">
      <c r="C618" s="138"/>
      <c r="D618" s="138"/>
      <c r="E618" s="138"/>
      <c r="F618" s="138"/>
    </row>
    <row r="619" spans="3:6">
      <c r="C619" s="138"/>
      <c r="D619" s="138"/>
      <c r="E619" s="138"/>
      <c r="F619" s="138"/>
    </row>
    <row r="620" spans="3:6">
      <c r="C620" s="138"/>
      <c r="D620" s="138"/>
      <c r="E620" s="138"/>
      <c r="F620" s="138"/>
    </row>
    <row r="621" spans="3:6">
      <c r="C621" s="138"/>
      <c r="D621" s="138"/>
      <c r="E621" s="138"/>
      <c r="F621" s="138"/>
    </row>
    <row r="622" spans="3:6">
      <c r="C622" s="138"/>
      <c r="D622" s="138"/>
      <c r="E622" s="138"/>
      <c r="F622" s="138"/>
    </row>
    <row r="623" spans="3:6">
      <c r="C623" s="138"/>
      <c r="D623" s="138"/>
      <c r="E623" s="138"/>
      <c r="F623" s="138"/>
    </row>
    <row r="624" spans="3:6">
      <c r="C624" s="138"/>
      <c r="D624" s="138"/>
      <c r="E624" s="138"/>
      <c r="F624" s="138"/>
    </row>
    <row r="625" spans="3:6">
      <c r="C625" s="138"/>
      <c r="D625" s="138"/>
      <c r="E625" s="138"/>
      <c r="F625" s="138"/>
    </row>
    <row r="626" spans="3:6">
      <c r="C626" s="138"/>
      <c r="D626" s="138"/>
      <c r="E626" s="138"/>
      <c r="F626" s="138"/>
    </row>
    <row r="627" spans="3:6">
      <c r="C627" s="138"/>
      <c r="D627" s="138"/>
      <c r="E627" s="138"/>
      <c r="F627" s="138"/>
    </row>
    <row r="628" spans="3:6">
      <c r="C628" s="138"/>
      <c r="D628" s="138"/>
      <c r="E628" s="138"/>
      <c r="F628" s="138"/>
    </row>
    <row r="629" spans="3:6">
      <c r="C629" s="138"/>
      <c r="D629" s="138"/>
      <c r="E629" s="138"/>
      <c r="F629" s="138"/>
    </row>
    <row r="630" spans="3:6">
      <c r="C630" s="138"/>
      <c r="D630" s="138"/>
      <c r="E630" s="138"/>
      <c r="F630" s="138"/>
    </row>
    <row r="631" spans="3:6">
      <c r="C631" s="138"/>
      <c r="D631" s="138"/>
      <c r="E631" s="138"/>
      <c r="F631" s="138"/>
    </row>
    <row r="632" spans="3:6">
      <c r="C632" s="138"/>
      <c r="D632" s="138"/>
      <c r="E632" s="138"/>
      <c r="F632" s="138"/>
    </row>
    <row r="633" spans="3:6">
      <c r="C633" s="138"/>
      <c r="D633" s="138"/>
      <c r="E633" s="138"/>
      <c r="F633" s="138"/>
    </row>
    <row r="634" spans="3:6">
      <c r="C634" s="138"/>
      <c r="D634" s="138"/>
      <c r="E634" s="138"/>
      <c r="F634" s="138"/>
    </row>
    <row r="635" spans="3:6">
      <c r="C635" s="138"/>
      <c r="D635" s="138"/>
      <c r="E635" s="138"/>
      <c r="F635" s="138"/>
    </row>
    <row r="636" spans="3:6">
      <c r="C636" s="138"/>
      <c r="D636" s="138"/>
      <c r="E636" s="138"/>
      <c r="F636" s="138"/>
    </row>
    <row r="637" spans="3:6">
      <c r="C637" s="138"/>
      <c r="D637" s="138"/>
      <c r="E637" s="138"/>
      <c r="F637" s="138"/>
    </row>
    <row r="638" spans="3:6">
      <c r="C638" s="138"/>
      <c r="D638" s="138"/>
      <c r="E638" s="138"/>
      <c r="F638" s="138"/>
    </row>
    <row r="639" spans="3:6">
      <c r="C639" s="138"/>
      <c r="D639" s="138"/>
      <c r="E639" s="138"/>
      <c r="F639" s="138"/>
    </row>
    <row r="640" spans="3:6">
      <c r="C640" s="138"/>
      <c r="D640" s="138"/>
      <c r="E640" s="138"/>
      <c r="F640" s="138"/>
    </row>
    <row r="641" spans="3:6">
      <c r="C641" s="138"/>
      <c r="D641" s="138"/>
      <c r="E641" s="138"/>
      <c r="F641" s="138"/>
    </row>
    <row r="642" spans="3:6">
      <c r="C642" s="138"/>
      <c r="D642" s="138"/>
      <c r="E642" s="138"/>
      <c r="F642" s="138"/>
    </row>
    <row r="643" spans="3:6">
      <c r="C643" s="138"/>
      <c r="D643" s="138"/>
      <c r="E643" s="138"/>
      <c r="F643" s="138"/>
    </row>
    <row r="644" spans="3:6">
      <c r="C644" s="138"/>
      <c r="D644" s="138"/>
      <c r="E644" s="138"/>
      <c r="F644" s="138"/>
    </row>
    <row r="645" spans="3:6">
      <c r="C645" s="138"/>
      <c r="D645" s="138"/>
      <c r="E645" s="138"/>
      <c r="F645" s="138"/>
    </row>
    <row r="646" spans="3:6">
      <c r="C646" s="138"/>
      <c r="D646" s="138"/>
      <c r="E646" s="138"/>
      <c r="F646" s="138"/>
    </row>
    <row r="647" spans="3:6">
      <c r="C647" s="138"/>
      <c r="D647" s="138"/>
      <c r="E647" s="138"/>
      <c r="F647" s="138"/>
    </row>
    <row r="648" spans="3:6">
      <c r="C648" s="138"/>
      <c r="D648" s="138"/>
      <c r="E648" s="138"/>
      <c r="F648" s="138"/>
    </row>
    <row r="649" spans="3:6">
      <c r="C649" s="138"/>
      <c r="D649" s="138"/>
      <c r="E649" s="138"/>
      <c r="F649" s="138"/>
    </row>
    <row r="650" spans="3:6">
      <c r="C650" s="138"/>
      <c r="D650" s="138"/>
      <c r="E650" s="138"/>
      <c r="F650" s="138"/>
    </row>
    <row r="651" spans="3:6">
      <c r="C651" s="138"/>
      <c r="D651" s="138"/>
      <c r="E651" s="138"/>
      <c r="F651" s="138"/>
    </row>
    <row r="652" spans="3:6">
      <c r="C652" s="138"/>
      <c r="D652" s="138"/>
      <c r="E652" s="138"/>
      <c r="F652" s="138"/>
    </row>
    <row r="653" spans="3:6">
      <c r="C653" s="138"/>
      <c r="D653" s="138"/>
      <c r="E653" s="138"/>
      <c r="F653" s="138"/>
    </row>
    <row r="654" spans="3:6">
      <c r="C654" s="138"/>
      <c r="D654" s="138"/>
      <c r="E654" s="138"/>
      <c r="F654" s="138"/>
    </row>
    <row r="655" spans="3:6">
      <c r="C655" s="138"/>
      <c r="D655" s="138"/>
      <c r="E655" s="138"/>
      <c r="F655" s="138"/>
    </row>
    <row r="656" spans="3:6">
      <c r="C656" s="138"/>
      <c r="D656" s="138"/>
      <c r="E656" s="138"/>
      <c r="F656" s="138"/>
    </row>
    <row r="657" spans="3:6">
      <c r="C657" s="138"/>
      <c r="D657" s="138"/>
      <c r="E657" s="138"/>
      <c r="F657" s="138"/>
    </row>
    <row r="658" spans="3:6">
      <c r="C658" s="138"/>
      <c r="D658" s="138"/>
      <c r="E658" s="138"/>
      <c r="F658" s="138"/>
    </row>
    <row r="659" spans="3:6">
      <c r="C659" s="138"/>
      <c r="D659" s="138"/>
      <c r="E659" s="138"/>
      <c r="F659" s="138"/>
    </row>
    <row r="660" spans="3:6">
      <c r="C660" s="138"/>
      <c r="D660" s="138"/>
      <c r="E660" s="138"/>
      <c r="F660" s="138"/>
    </row>
    <row r="661" spans="3:6">
      <c r="C661" s="138"/>
      <c r="D661" s="138"/>
      <c r="E661" s="138"/>
      <c r="F661" s="138"/>
    </row>
    <row r="662" spans="3:6">
      <c r="C662" s="138"/>
      <c r="D662" s="138"/>
      <c r="E662" s="138"/>
      <c r="F662" s="138"/>
    </row>
    <row r="663" spans="3:6">
      <c r="C663" s="138"/>
      <c r="D663" s="138"/>
      <c r="E663" s="138"/>
      <c r="F663" s="138"/>
    </row>
    <row r="664" spans="3:6">
      <c r="C664" s="138"/>
      <c r="D664" s="138"/>
      <c r="E664" s="138"/>
      <c r="F664" s="138"/>
    </row>
    <row r="665" spans="3:6">
      <c r="C665" s="138"/>
      <c r="D665" s="138"/>
      <c r="E665" s="138"/>
      <c r="F665" s="138"/>
    </row>
    <row r="666" spans="3:6">
      <c r="C666" s="138"/>
      <c r="D666" s="138"/>
      <c r="E666" s="138"/>
      <c r="F666" s="138"/>
    </row>
    <row r="667" spans="3:6">
      <c r="C667" s="138"/>
      <c r="D667" s="138"/>
      <c r="E667" s="138"/>
      <c r="F667" s="138"/>
    </row>
    <row r="668" spans="3:6">
      <c r="C668" s="138"/>
      <c r="D668" s="138"/>
      <c r="E668" s="138"/>
      <c r="F668" s="138"/>
    </row>
    <row r="669" spans="3:6">
      <c r="C669" s="138"/>
      <c r="D669" s="138"/>
      <c r="E669" s="138"/>
      <c r="F669" s="138"/>
    </row>
    <row r="670" spans="3:6">
      <c r="C670" s="138"/>
      <c r="D670" s="138"/>
      <c r="E670" s="138"/>
      <c r="F670" s="138"/>
    </row>
    <row r="671" spans="3:6">
      <c r="C671" s="138"/>
      <c r="D671" s="138"/>
      <c r="E671" s="138"/>
      <c r="F671" s="138"/>
    </row>
    <row r="672" spans="3:6">
      <c r="C672" s="138"/>
      <c r="D672" s="138"/>
      <c r="E672" s="138"/>
      <c r="F672" s="138"/>
    </row>
    <row r="673" spans="3:6">
      <c r="C673" s="138"/>
      <c r="D673" s="138"/>
      <c r="E673" s="138"/>
      <c r="F673" s="138"/>
    </row>
    <row r="674" spans="3:6">
      <c r="C674" s="138"/>
      <c r="D674" s="138"/>
      <c r="E674" s="138"/>
      <c r="F674" s="138"/>
    </row>
    <row r="675" spans="3:6">
      <c r="C675" s="138"/>
      <c r="D675" s="138"/>
      <c r="E675" s="138"/>
      <c r="F675" s="138"/>
    </row>
    <row r="676" spans="3:6">
      <c r="C676" s="138"/>
      <c r="D676" s="138"/>
      <c r="E676" s="138"/>
      <c r="F676" s="138"/>
    </row>
    <row r="677" spans="3:6">
      <c r="C677" s="138"/>
      <c r="D677" s="138"/>
      <c r="E677" s="138"/>
      <c r="F677" s="138"/>
    </row>
    <row r="678" spans="3:6">
      <c r="C678" s="138"/>
      <c r="D678" s="138"/>
      <c r="E678" s="138"/>
      <c r="F678" s="138"/>
    </row>
    <row r="679" spans="3:6">
      <c r="C679" s="138"/>
      <c r="D679" s="138"/>
      <c r="E679" s="138"/>
      <c r="F679" s="138"/>
    </row>
    <row r="680" spans="3:6">
      <c r="C680" s="138"/>
      <c r="D680" s="138"/>
      <c r="E680" s="138"/>
      <c r="F680" s="138"/>
    </row>
    <row r="681" spans="3:6">
      <c r="C681" s="138"/>
      <c r="D681" s="138"/>
      <c r="E681" s="138"/>
      <c r="F681" s="138"/>
    </row>
    <row r="682" spans="3:6">
      <c r="C682" s="138"/>
      <c r="D682" s="138"/>
      <c r="E682" s="138"/>
      <c r="F682" s="138"/>
    </row>
    <row r="683" spans="3:6">
      <c r="C683" s="138"/>
      <c r="D683" s="138"/>
      <c r="E683" s="138"/>
      <c r="F683" s="138"/>
    </row>
    <row r="684" spans="3:6">
      <c r="C684" s="138"/>
      <c r="D684" s="138"/>
      <c r="E684" s="138"/>
      <c r="F684" s="138"/>
    </row>
    <row r="685" spans="3:6">
      <c r="C685" s="138"/>
      <c r="D685" s="138"/>
      <c r="E685" s="138"/>
      <c r="F685" s="138"/>
    </row>
    <row r="686" spans="3:6">
      <c r="C686" s="138"/>
      <c r="D686" s="138"/>
      <c r="E686" s="138"/>
      <c r="F686" s="138"/>
    </row>
    <row r="687" spans="3:6">
      <c r="C687" s="138"/>
      <c r="D687" s="138"/>
      <c r="E687" s="138"/>
      <c r="F687" s="138"/>
    </row>
    <row r="688" spans="3:6">
      <c r="C688" s="138"/>
      <c r="D688" s="138"/>
      <c r="E688" s="138"/>
      <c r="F688" s="138"/>
    </row>
    <row r="689" spans="3:6">
      <c r="C689" s="138"/>
      <c r="D689" s="138"/>
      <c r="E689" s="138"/>
      <c r="F689" s="138"/>
    </row>
    <row r="690" spans="3:6">
      <c r="C690" s="138"/>
      <c r="D690" s="138"/>
      <c r="E690" s="138"/>
      <c r="F690" s="138"/>
    </row>
    <row r="691" spans="3:6">
      <c r="C691" s="138"/>
      <c r="D691" s="138"/>
      <c r="E691" s="138"/>
      <c r="F691" s="138"/>
    </row>
    <row r="692" spans="3:6">
      <c r="C692" s="138"/>
      <c r="D692" s="138"/>
      <c r="E692" s="138"/>
      <c r="F692" s="138"/>
    </row>
    <row r="693" spans="3:6">
      <c r="C693" s="138"/>
      <c r="D693" s="138"/>
      <c r="E693" s="138"/>
      <c r="F693" s="138"/>
    </row>
    <row r="694" spans="3:6">
      <c r="C694" s="138"/>
      <c r="D694" s="138"/>
      <c r="E694" s="138"/>
      <c r="F694" s="138"/>
    </row>
    <row r="695" spans="3:6">
      <c r="C695" s="138"/>
      <c r="D695" s="138"/>
      <c r="E695" s="138"/>
      <c r="F695" s="138"/>
    </row>
    <row r="696" spans="3:6">
      <c r="C696" s="138"/>
      <c r="D696" s="138"/>
      <c r="E696" s="138"/>
      <c r="F696" s="138"/>
    </row>
    <row r="697" spans="3:6">
      <c r="C697" s="138"/>
      <c r="D697" s="138"/>
      <c r="E697" s="138"/>
      <c r="F697" s="138"/>
    </row>
    <row r="698" spans="3:6">
      <c r="C698" s="138"/>
      <c r="D698" s="138"/>
      <c r="E698" s="138"/>
      <c r="F698" s="138"/>
    </row>
    <row r="699" spans="3:6">
      <c r="C699" s="138"/>
      <c r="D699" s="138"/>
      <c r="E699" s="138"/>
      <c r="F699" s="138"/>
    </row>
    <row r="700" spans="3:6">
      <c r="C700" s="138"/>
      <c r="D700" s="138"/>
      <c r="E700" s="138"/>
      <c r="F700" s="138"/>
    </row>
    <row r="701" spans="3:6">
      <c r="C701" s="138"/>
      <c r="D701" s="138"/>
      <c r="E701" s="138"/>
      <c r="F701" s="138"/>
    </row>
    <row r="702" spans="3:6">
      <c r="C702" s="138"/>
      <c r="D702" s="138"/>
      <c r="E702" s="138"/>
      <c r="F702" s="138"/>
    </row>
    <row r="703" spans="3:6">
      <c r="C703" s="138"/>
      <c r="D703" s="138"/>
      <c r="E703" s="138"/>
      <c r="F703" s="138"/>
    </row>
    <row r="704" spans="3:6">
      <c r="C704" s="138"/>
      <c r="D704" s="138"/>
      <c r="E704" s="138"/>
      <c r="F704" s="138"/>
    </row>
    <row r="705" spans="3:6">
      <c r="C705" s="138"/>
      <c r="D705" s="138"/>
      <c r="E705" s="138"/>
      <c r="F705" s="138"/>
    </row>
    <row r="706" spans="3:6">
      <c r="C706" s="138"/>
      <c r="D706" s="138"/>
      <c r="E706" s="138"/>
      <c r="F706" s="138"/>
    </row>
    <row r="707" spans="3:6">
      <c r="C707" s="138"/>
      <c r="D707" s="138"/>
      <c r="E707" s="138"/>
      <c r="F707" s="138"/>
    </row>
    <row r="708" spans="3:6">
      <c r="C708" s="138"/>
      <c r="D708" s="138"/>
      <c r="E708" s="138"/>
      <c r="F708" s="138"/>
    </row>
    <row r="709" spans="3:6">
      <c r="C709" s="138"/>
      <c r="D709" s="138"/>
      <c r="E709" s="138"/>
      <c r="F709" s="138"/>
    </row>
    <row r="710" spans="3:6">
      <c r="C710" s="138"/>
      <c r="D710" s="138"/>
      <c r="E710" s="138"/>
      <c r="F710" s="138"/>
    </row>
    <row r="711" spans="3:6">
      <c r="C711" s="138"/>
      <c r="D711" s="138"/>
      <c r="E711" s="138"/>
      <c r="F711" s="138"/>
    </row>
    <row r="712" spans="3:6">
      <c r="C712" s="138"/>
      <c r="D712" s="138"/>
      <c r="E712" s="138"/>
      <c r="F712" s="138"/>
    </row>
    <row r="713" spans="3:6">
      <c r="C713" s="138"/>
      <c r="D713" s="138"/>
      <c r="E713" s="138"/>
      <c r="F713" s="138"/>
    </row>
    <row r="714" spans="3:6">
      <c r="C714" s="138"/>
      <c r="D714" s="138"/>
      <c r="E714" s="138"/>
      <c r="F714" s="138"/>
    </row>
    <row r="715" spans="3:6">
      <c r="C715" s="138"/>
      <c r="D715" s="138"/>
      <c r="E715" s="138"/>
      <c r="F715" s="138"/>
    </row>
    <row r="716" spans="3:6">
      <c r="C716" s="138"/>
      <c r="D716" s="138"/>
      <c r="E716" s="138"/>
      <c r="F716" s="138"/>
    </row>
    <row r="717" spans="3:6">
      <c r="C717" s="138"/>
      <c r="D717" s="138"/>
      <c r="E717" s="138"/>
      <c r="F717" s="138"/>
    </row>
    <row r="718" spans="3:6">
      <c r="C718" s="138"/>
      <c r="D718" s="138"/>
      <c r="E718" s="138"/>
      <c r="F718" s="138"/>
    </row>
    <row r="719" spans="3:6">
      <c r="C719" s="138"/>
      <c r="D719" s="138"/>
      <c r="E719" s="138"/>
      <c r="F719" s="138"/>
    </row>
    <row r="720" spans="3:6">
      <c r="C720" s="138"/>
      <c r="D720" s="138"/>
      <c r="E720" s="138"/>
      <c r="F720" s="138"/>
    </row>
    <row r="721" spans="3:6">
      <c r="C721" s="138"/>
      <c r="D721" s="138"/>
      <c r="E721" s="138"/>
      <c r="F721" s="138"/>
    </row>
    <row r="722" spans="3:6">
      <c r="C722" s="138"/>
      <c r="D722" s="138"/>
      <c r="E722" s="138"/>
      <c r="F722" s="138"/>
    </row>
    <row r="723" spans="3:6">
      <c r="C723" s="138"/>
      <c r="D723" s="138"/>
      <c r="E723" s="138"/>
      <c r="F723" s="138"/>
    </row>
    <row r="724" spans="3:6">
      <c r="C724" s="138"/>
      <c r="D724" s="138"/>
      <c r="E724" s="138"/>
      <c r="F724" s="138"/>
    </row>
    <row r="725" spans="3:6">
      <c r="C725" s="138"/>
      <c r="D725" s="138"/>
      <c r="E725" s="138"/>
      <c r="F725" s="138"/>
    </row>
    <row r="726" spans="3:6">
      <c r="C726" s="138"/>
      <c r="D726" s="138"/>
      <c r="E726" s="138"/>
      <c r="F726" s="138"/>
    </row>
    <row r="727" spans="3:6">
      <c r="C727" s="138"/>
      <c r="D727" s="138"/>
      <c r="E727" s="138"/>
      <c r="F727" s="138"/>
    </row>
    <row r="728" spans="3:6">
      <c r="C728" s="138"/>
      <c r="D728" s="138"/>
      <c r="E728" s="138"/>
      <c r="F728" s="138"/>
    </row>
    <row r="729" spans="3:6">
      <c r="C729" s="138"/>
      <c r="D729" s="138"/>
      <c r="E729" s="138"/>
      <c r="F729" s="138"/>
    </row>
    <row r="730" spans="3:6">
      <c r="C730" s="138"/>
      <c r="D730" s="138"/>
      <c r="E730" s="138"/>
      <c r="F730" s="138"/>
    </row>
    <row r="731" spans="3:6">
      <c r="C731" s="138"/>
      <c r="D731" s="138"/>
      <c r="E731" s="138"/>
      <c r="F731" s="138"/>
    </row>
    <row r="732" spans="3:6">
      <c r="C732" s="138"/>
      <c r="D732" s="138"/>
      <c r="E732" s="138"/>
      <c r="F732" s="138"/>
    </row>
    <row r="733" spans="3:6">
      <c r="C733" s="138"/>
      <c r="D733" s="138"/>
      <c r="E733" s="138"/>
      <c r="F733" s="138"/>
    </row>
    <row r="734" spans="3:6">
      <c r="C734" s="138"/>
      <c r="D734" s="138"/>
      <c r="E734" s="138"/>
      <c r="F734" s="138"/>
    </row>
    <row r="735" spans="3:6">
      <c r="C735" s="138"/>
      <c r="D735" s="138"/>
      <c r="E735" s="138"/>
      <c r="F735" s="138"/>
    </row>
    <row r="736" spans="3:6">
      <c r="C736" s="138"/>
      <c r="D736" s="138"/>
      <c r="E736" s="138"/>
      <c r="F736" s="138"/>
    </row>
    <row r="737" spans="3:6">
      <c r="C737" s="138"/>
      <c r="D737" s="138"/>
      <c r="E737" s="138"/>
      <c r="F737" s="138"/>
    </row>
    <row r="738" spans="3:6">
      <c r="C738" s="138"/>
      <c r="D738" s="138"/>
      <c r="E738" s="138"/>
      <c r="F738" s="138"/>
    </row>
    <row r="739" spans="3:6">
      <c r="C739" s="138"/>
      <c r="D739" s="138"/>
      <c r="E739" s="138"/>
      <c r="F739" s="138"/>
    </row>
    <row r="740" spans="3:6">
      <c r="C740" s="138"/>
      <c r="D740" s="138"/>
      <c r="E740" s="138"/>
      <c r="F740" s="138"/>
    </row>
    <row r="741" spans="3:6">
      <c r="C741" s="138"/>
      <c r="D741" s="138"/>
      <c r="E741" s="138"/>
      <c r="F741" s="138"/>
    </row>
    <row r="742" spans="3:6">
      <c r="C742" s="138"/>
      <c r="D742" s="138"/>
      <c r="E742" s="138"/>
      <c r="F742" s="138"/>
    </row>
    <row r="743" spans="3:6">
      <c r="C743" s="138"/>
      <c r="D743" s="138"/>
      <c r="E743" s="138"/>
      <c r="F743" s="138"/>
    </row>
    <row r="744" spans="3:6">
      <c r="C744" s="138"/>
      <c r="D744" s="138"/>
      <c r="E744" s="138"/>
      <c r="F744" s="138"/>
    </row>
    <row r="745" spans="3:6">
      <c r="C745" s="138"/>
      <c r="D745" s="138"/>
      <c r="E745" s="138"/>
      <c r="F745" s="138"/>
    </row>
    <row r="746" spans="3:6">
      <c r="C746" s="138"/>
      <c r="D746" s="138"/>
      <c r="E746" s="138"/>
      <c r="F746" s="138"/>
    </row>
    <row r="747" spans="3:6">
      <c r="C747" s="138"/>
      <c r="D747" s="138"/>
      <c r="E747" s="138"/>
      <c r="F747" s="138"/>
    </row>
    <row r="748" spans="3:6">
      <c r="C748" s="138"/>
      <c r="D748" s="138"/>
      <c r="E748" s="138"/>
      <c r="F748" s="138"/>
    </row>
    <row r="749" spans="3:6">
      <c r="C749" s="138"/>
      <c r="D749" s="138"/>
      <c r="E749" s="138"/>
      <c r="F749" s="138"/>
    </row>
    <row r="750" spans="3:6">
      <c r="C750" s="138"/>
      <c r="D750" s="138"/>
      <c r="E750" s="138"/>
      <c r="F750" s="138"/>
    </row>
    <row r="751" spans="3:6">
      <c r="C751" s="138"/>
      <c r="D751" s="138"/>
      <c r="E751" s="138"/>
      <c r="F751" s="138"/>
    </row>
    <row r="752" spans="3:6">
      <c r="C752" s="138"/>
      <c r="D752" s="138"/>
      <c r="E752" s="138"/>
      <c r="F752" s="138"/>
    </row>
    <row r="753" spans="3:6">
      <c r="C753" s="138"/>
      <c r="D753" s="138"/>
      <c r="E753" s="138"/>
      <c r="F753" s="138"/>
    </row>
    <row r="754" spans="3:6">
      <c r="C754" s="138"/>
      <c r="D754" s="138"/>
      <c r="E754" s="138"/>
      <c r="F754" s="138"/>
    </row>
    <row r="755" spans="3:6">
      <c r="C755" s="138"/>
      <c r="D755" s="138"/>
      <c r="E755" s="138"/>
      <c r="F755" s="138"/>
    </row>
    <row r="756" spans="3:6">
      <c r="C756" s="138"/>
      <c r="D756" s="138"/>
      <c r="E756" s="138"/>
      <c r="F756" s="138"/>
    </row>
    <row r="757" spans="3:6">
      <c r="C757" s="138"/>
      <c r="D757" s="138"/>
      <c r="E757" s="138"/>
      <c r="F757" s="138"/>
    </row>
    <row r="758" spans="3:6">
      <c r="C758" s="138"/>
      <c r="D758" s="138"/>
      <c r="E758" s="138"/>
      <c r="F758" s="138"/>
    </row>
    <row r="759" spans="3:6">
      <c r="C759" s="138"/>
      <c r="D759" s="138"/>
      <c r="E759" s="138"/>
      <c r="F759" s="138"/>
    </row>
    <row r="760" spans="3:6">
      <c r="C760" s="138"/>
      <c r="D760" s="138"/>
      <c r="E760" s="138"/>
      <c r="F760" s="138"/>
    </row>
    <row r="761" spans="3:6">
      <c r="C761" s="138"/>
      <c r="D761" s="138"/>
      <c r="E761" s="138"/>
      <c r="F761" s="138"/>
    </row>
    <row r="762" spans="3:6">
      <c r="C762" s="138"/>
      <c r="D762" s="138"/>
      <c r="E762" s="138"/>
      <c r="F762" s="138"/>
    </row>
    <row r="763" spans="3:6">
      <c r="C763" s="138"/>
      <c r="D763" s="138"/>
      <c r="E763" s="138"/>
      <c r="F763" s="138"/>
    </row>
    <row r="764" spans="3:6">
      <c r="C764" s="138"/>
      <c r="D764" s="138"/>
      <c r="E764" s="138"/>
      <c r="F764" s="138"/>
    </row>
    <row r="765" spans="3:6">
      <c r="C765" s="138"/>
      <c r="D765" s="138"/>
      <c r="E765" s="138"/>
      <c r="F765" s="138"/>
    </row>
    <row r="766" spans="3:6">
      <c r="C766" s="138"/>
      <c r="D766" s="138"/>
      <c r="E766" s="138"/>
      <c r="F766" s="138"/>
    </row>
    <row r="767" spans="3:6">
      <c r="C767" s="138"/>
      <c r="D767" s="138"/>
      <c r="E767" s="138"/>
      <c r="F767" s="138"/>
    </row>
    <row r="768" spans="3:6">
      <c r="C768" s="138"/>
      <c r="D768" s="138"/>
      <c r="E768" s="138"/>
      <c r="F768" s="138"/>
    </row>
    <row r="769" spans="3:6">
      <c r="C769" s="138"/>
      <c r="D769" s="138"/>
      <c r="E769" s="138"/>
      <c r="F769" s="138"/>
    </row>
    <row r="770" spans="3:6">
      <c r="C770" s="138"/>
      <c r="D770" s="138"/>
      <c r="E770" s="138"/>
      <c r="F770" s="138"/>
    </row>
    <row r="771" spans="3:6">
      <c r="C771" s="138"/>
      <c r="D771" s="138"/>
      <c r="E771" s="138"/>
      <c r="F771" s="138"/>
    </row>
    <row r="772" spans="3:6">
      <c r="C772" s="138"/>
      <c r="D772" s="138"/>
      <c r="E772" s="138"/>
      <c r="F772" s="138"/>
    </row>
    <row r="773" spans="3:6">
      <c r="C773" s="138"/>
      <c r="D773" s="138"/>
      <c r="E773" s="138"/>
      <c r="F773" s="138"/>
    </row>
    <row r="774" spans="3:6">
      <c r="C774" s="138"/>
      <c r="D774" s="138"/>
      <c r="E774" s="138"/>
      <c r="F774" s="138"/>
    </row>
    <row r="775" spans="3:6">
      <c r="C775" s="138"/>
      <c r="D775" s="138"/>
      <c r="E775" s="138"/>
      <c r="F775" s="138"/>
    </row>
    <row r="776" spans="3:6">
      <c r="C776" s="138"/>
      <c r="D776" s="138"/>
      <c r="E776" s="138"/>
      <c r="F776" s="138"/>
    </row>
    <row r="777" spans="3:6">
      <c r="C777" s="138"/>
      <c r="D777" s="138"/>
      <c r="E777" s="138"/>
      <c r="F777" s="138"/>
    </row>
    <row r="778" spans="3:6">
      <c r="C778" s="138"/>
      <c r="D778" s="138"/>
      <c r="E778" s="138"/>
      <c r="F778" s="138"/>
    </row>
    <row r="779" spans="3:6">
      <c r="C779" s="138"/>
      <c r="D779" s="138"/>
      <c r="E779" s="138"/>
      <c r="F779" s="138"/>
    </row>
    <row r="780" spans="3:6">
      <c r="C780" s="138"/>
      <c r="D780" s="138"/>
      <c r="E780" s="138"/>
      <c r="F780" s="138"/>
    </row>
    <row r="781" spans="3:6">
      <c r="C781" s="138"/>
      <c r="D781" s="138"/>
      <c r="E781" s="138"/>
      <c r="F781" s="138"/>
    </row>
    <row r="782" spans="3:6">
      <c r="C782" s="138"/>
      <c r="D782" s="138"/>
      <c r="E782" s="138"/>
      <c r="F782" s="138"/>
    </row>
    <row r="783" spans="3:6">
      <c r="C783" s="138"/>
      <c r="D783" s="138"/>
      <c r="E783" s="138"/>
      <c r="F783" s="138"/>
    </row>
    <row r="784" spans="3:6">
      <c r="C784" s="138"/>
      <c r="D784" s="138"/>
      <c r="E784" s="138"/>
      <c r="F784" s="138"/>
    </row>
    <row r="785" spans="3:6">
      <c r="C785" s="138"/>
      <c r="D785" s="138"/>
      <c r="E785" s="138"/>
      <c r="F785" s="138"/>
    </row>
    <row r="786" spans="3:6">
      <c r="C786" s="138"/>
      <c r="D786" s="138"/>
      <c r="E786" s="138"/>
      <c r="F786" s="138"/>
    </row>
    <row r="787" spans="3:6">
      <c r="C787" s="138"/>
      <c r="D787" s="138"/>
      <c r="E787" s="138"/>
      <c r="F787" s="138"/>
    </row>
    <row r="788" spans="3:6">
      <c r="C788" s="138"/>
      <c r="D788" s="138"/>
      <c r="E788" s="138"/>
      <c r="F788" s="138"/>
    </row>
    <row r="789" spans="3:6">
      <c r="C789" s="138"/>
      <c r="D789" s="138"/>
      <c r="E789" s="138"/>
      <c r="F789" s="138"/>
    </row>
    <row r="790" spans="3:6">
      <c r="C790" s="138"/>
      <c r="D790" s="138"/>
      <c r="E790" s="138"/>
      <c r="F790" s="138"/>
    </row>
    <row r="791" spans="3:6">
      <c r="C791" s="138"/>
      <c r="D791" s="138"/>
      <c r="E791" s="138"/>
      <c r="F791" s="138"/>
    </row>
    <row r="792" spans="3:6">
      <c r="C792" s="138"/>
      <c r="D792" s="138"/>
      <c r="E792" s="138"/>
      <c r="F792" s="138"/>
    </row>
    <row r="793" spans="3:6">
      <c r="C793" s="138"/>
      <c r="D793" s="138"/>
      <c r="E793" s="138"/>
      <c r="F793" s="138"/>
    </row>
    <row r="794" spans="3:6">
      <c r="C794" s="138"/>
      <c r="D794" s="138"/>
      <c r="E794" s="138"/>
      <c r="F794" s="138"/>
    </row>
    <row r="795" spans="3:6">
      <c r="C795" s="138"/>
      <c r="D795" s="138"/>
      <c r="E795" s="138"/>
      <c r="F795" s="138"/>
    </row>
    <row r="796" spans="3:6">
      <c r="C796" s="138"/>
      <c r="D796" s="138"/>
      <c r="E796" s="138"/>
      <c r="F796" s="138"/>
    </row>
    <row r="797" spans="3:6">
      <c r="C797" s="138"/>
      <c r="D797" s="138"/>
      <c r="E797" s="138"/>
      <c r="F797" s="138"/>
    </row>
    <row r="798" spans="3:6">
      <c r="C798" s="138"/>
      <c r="D798" s="138"/>
      <c r="E798" s="138"/>
      <c r="F798" s="138"/>
    </row>
    <row r="799" spans="3:6">
      <c r="C799" s="138"/>
      <c r="D799" s="138"/>
      <c r="E799" s="138"/>
      <c r="F799" s="138"/>
    </row>
    <row r="800" spans="3:6">
      <c r="C800" s="138"/>
      <c r="D800" s="138"/>
      <c r="E800" s="138"/>
      <c r="F800" s="138"/>
    </row>
    <row r="801" spans="3:6">
      <c r="C801" s="138"/>
      <c r="D801" s="138"/>
      <c r="E801" s="138"/>
      <c r="F801" s="138"/>
    </row>
    <row r="802" spans="3:6">
      <c r="C802" s="138"/>
      <c r="D802" s="138"/>
      <c r="E802" s="138"/>
      <c r="F802" s="138"/>
    </row>
    <row r="803" spans="3:6">
      <c r="C803" s="138"/>
      <c r="D803" s="138"/>
      <c r="E803" s="138"/>
      <c r="F803" s="138"/>
    </row>
    <row r="804" spans="3:6">
      <c r="C804" s="138"/>
      <c r="D804" s="138"/>
      <c r="E804" s="138"/>
      <c r="F804" s="138"/>
    </row>
    <row r="805" spans="3:6">
      <c r="C805" s="138"/>
      <c r="D805" s="138"/>
      <c r="E805" s="138"/>
      <c r="F805" s="138"/>
    </row>
    <row r="806" spans="3:6">
      <c r="C806" s="138"/>
      <c r="D806" s="138"/>
      <c r="E806" s="138"/>
      <c r="F806" s="138"/>
    </row>
    <row r="807" spans="3:6">
      <c r="C807" s="138"/>
      <c r="D807" s="138"/>
      <c r="E807" s="138"/>
      <c r="F807" s="138"/>
    </row>
    <row r="808" spans="3:6">
      <c r="C808" s="138"/>
      <c r="D808" s="138"/>
      <c r="E808" s="138"/>
      <c r="F808" s="138"/>
    </row>
    <row r="809" spans="3:6">
      <c r="C809" s="138"/>
      <c r="D809" s="138"/>
      <c r="E809" s="138"/>
      <c r="F809" s="138"/>
    </row>
    <row r="810" spans="3:6">
      <c r="C810" s="138"/>
      <c r="D810" s="138"/>
      <c r="E810" s="138"/>
      <c r="F810" s="138"/>
    </row>
    <row r="811" spans="3:6">
      <c r="C811" s="138"/>
      <c r="D811" s="138"/>
      <c r="E811" s="138"/>
      <c r="F811" s="138"/>
    </row>
    <row r="812" spans="3:6">
      <c r="C812" s="138"/>
      <c r="D812" s="138"/>
      <c r="E812" s="138"/>
      <c r="F812" s="138"/>
    </row>
    <row r="813" spans="3:6">
      <c r="C813" s="138"/>
      <c r="D813" s="138"/>
      <c r="E813" s="138"/>
      <c r="F813" s="138"/>
    </row>
    <row r="814" spans="3:6">
      <c r="C814" s="138"/>
      <c r="D814" s="138"/>
      <c r="E814" s="138"/>
      <c r="F814" s="138"/>
    </row>
    <row r="815" spans="3:6">
      <c r="C815" s="138"/>
      <c r="D815" s="138"/>
      <c r="E815" s="138"/>
      <c r="F815" s="138"/>
    </row>
    <row r="816" spans="3:6">
      <c r="C816" s="138"/>
      <c r="D816" s="138"/>
      <c r="E816" s="138"/>
      <c r="F816" s="138"/>
    </row>
    <row r="817" spans="3:6">
      <c r="C817" s="138"/>
      <c r="D817" s="138"/>
      <c r="E817" s="138"/>
      <c r="F817" s="138"/>
    </row>
    <row r="818" spans="3:6">
      <c r="C818" s="138"/>
      <c r="D818" s="138"/>
      <c r="E818" s="138"/>
      <c r="F818" s="138"/>
    </row>
    <row r="819" spans="3:6">
      <c r="C819" s="138"/>
      <c r="D819" s="138"/>
      <c r="E819" s="138"/>
      <c r="F819" s="138"/>
    </row>
    <row r="820" spans="3:6">
      <c r="C820" s="138"/>
      <c r="D820" s="138"/>
      <c r="E820" s="138"/>
      <c r="F820" s="138"/>
    </row>
    <row r="821" spans="3:6">
      <c r="C821" s="138"/>
      <c r="D821" s="138"/>
      <c r="E821" s="138"/>
      <c r="F821" s="138"/>
    </row>
    <row r="822" spans="3:6">
      <c r="C822" s="138"/>
      <c r="D822" s="138"/>
      <c r="E822" s="138"/>
      <c r="F822" s="138"/>
    </row>
    <row r="823" spans="3:6">
      <c r="C823" s="138"/>
      <c r="D823" s="138"/>
      <c r="E823" s="138"/>
      <c r="F823" s="138"/>
    </row>
    <row r="824" spans="3:6">
      <c r="C824" s="138"/>
      <c r="D824" s="138"/>
      <c r="E824" s="138"/>
      <c r="F824" s="138"/>
    </row>
    <row r="825" spans="3:6">
      <c r="C825" s="138"/>
      <c r="D825" s="138"/>
      <c r="E825" s="138"/>
      <c r="F825" s="138"/>
    </row>
    <row r="826" spans="3:6">
      <c r="C826" s="138"/>
      <c r="D826" s="138"/>
      <c r="E826" s="138"/>
      <c r="F826" s="138"/>
    </row>
    <row r="827" spans="3:6">
      <c r="C827" s="138"/>
      <c r="D827" s="138"/>
      <c r="E827" s="138"/>
      <c r="F827" s="138"/>
    </row>
    <row r="828" spans="3:6">
      <c r="C828" s="138"/>
      <c r="D828" s="138"/>
      <c r="E828" s="138"/>
      <c r="F828" s="138"/>
    </row>
    <row r="829" spans="3:6">
      <c r="C829" s="138"/>
      <c r="D829" s="138"/>
      <c r="E829" s="138"/>
      <c r="F829" s="138"/>
    </row>
    <row r="830" spans="3:6">
      <c r="C830" s="138"/>
      <c r="D830" s="138"/>
      <c r="E830" s="138"/>
      <c r="F830" s="138"/>
    </row>
    <row r="831" spans="3:6">
      <c r="C831" s="138"/>
      <c r="D831" s="138"/>
      <c r="E831" s="138"/>
      <c r="F831" s="138"/>
    </row>
    <row r="832" spans="3:6">
      <c r="C832" s="138"/>
      <c r="D832" s="138"/>
      <c r="E832" s="138"/>
      <c r="F832" s="138"/>
    </row>
    <row r="833" spans="3:6">
      <c r="C833" s="138"/>
      <c r="D833" s="138"/>
      <c r="E833" s="138"/>
      <c r="F833" s="138"/>
    </row>
    <row r="834" spans="3:6">
      <c r="C834" s="138"/>
      <c r="D834" s="138"/>
      <c r="E834" s="138"/>
      <c r="F834" s="138"/>
    </row>
    <row r="835" spans="3:6">
      <c r="C835" s="138"/>
      <c r="D835" s="138"/>
      <c r="E835" s="138"/>
      <c r="F835" s="138"/>
    </row>
    <row r="836" spans="3:6">
      <c r="C836" s="138"/>
      <c r="D836" s="138"/>
      <c r="E836" s="138"/>
      <c r="F836" s="138"/>
    </row>
    <row r="837" spans="3:6">
      <c r="C837" s="138"/>
      <c r="D837" s="138"/>
      <c r="E837" s="138"/>
      <c r="F837" s="138"/>
    </row>
    <row r="838" spans="3:6">
      <c r="C838" s="138"/>
      <c r="D838" s="138"/>
      <c r="E838" s="138"/>
      <c r="F838" s="138"/>
    </row>
    <row r="839" spans="3:6">
      <c r="C839" s="138"/>
      <c r="D839" s="138"/>
      <c r="E839" s="138"/>
      <c r="F839" s="138"/>
    </row>
    <row r="840" spans="3:6">
      <c r="C840" s="138"/>
      <c r="D840" s="138"/>
      <c r="E840" s="138"/>
      <c r="F840" s="138"/>
    </row>
    <row r="841" spans="3:6">
      <c r="C841" s="138"/>
      <c r="D841" s="138"/>
      <c r="E841" s="138"/>
      <c r="F841" s="138"/>
    </row>
    <row r="842" spans="3:6">
      <c r="C842" s="138"/>
      <c r="D842" s="138"/>
      <c r="E842" s="138"/>
      <c r="F842" s="138"/>
    </row>
    <row r="843" spans="3:6">
      <c r="C843" s="138"/>
      <c r="D843" s="138"/>
      <c r="E843" s="138"/>
      <c r="F843" s="138"/>
    </row>
    <row r="844" spans="3:6">
      <c r="C844" s="138"/>
      <c r="D844" s="138"/>
      <c r="E844" s="138"/>
      <c r="F844" s="138"/>
    </row>
    <row r="845" spans="3:6">
      <c r="C845" s="138"/>
      <c r="D845" s="138"/>
      <c r="E845" s="138"/>
      <c r="F845" s="138"/>
    </row>
    <row r="846" spans="3:6">
      <c r="C846" s="138"/>
      <c r="D846" s="138"/>
      <c r="E846" s="138"/>
      <c r="F846" s="138"/>
    </row>
    <row r="847" spans="3:6">
      <c r="C847" s="138"/>
      <c r="D847" s="138"/>
      <c r="E847" s="138"/>
      <c r="F847" s="138"/>
    </row>
    <row r="848" spans="3:6">
      <c r="C848" s="138"/>
      <c r="D848" s="138"/>
      <c r="E848" s="138"/>
      <c r="F848" s="138"/>
    </row>
    <row r="849" spans="3:6">
      <c r="C849" s="138"/>
      <c r="D849" s="138"/>
      <c r="E849" s="138"/>
      <c r="F849" s="138"/>
    </row>
    <row r="850" spans="3:6">
      <c r="C850" s="138"/>
      <c r="D850" s="138"/>
      <c r="E850" s="138"/>
      <c r="F850" s="138"/>
    </row>
    <row r="851" spans="3:6">
      <c r="C851" s="138"/>
      <c r="D851" s="138"/>
      <c r="E851" s="138"/>
      <c r="F851" s="138"/>
    </row>
    <row r="852" spans="3:6">
      <c r="C852" s="138"/>
      <c r="D852" s="138"/>
      <c r="E852" s="138"/>
      <c r="F852" s="138"/>
    </row>
    <row r="853" spans="3:6">
      <c r="C853" s="138"/>
      <c r="D853" s="138"/>
      <c r="E853" s="138"/>
      <c r="F853" s="138"/>
    </row>
    <row r="854" spans="3:6">
      <c r="C854" s="138"/>
      <c r="D854" s="138"/>
      <c r="E854" s="138"/>
      <c r="F854" s="138"/>
    </row>
    <row r="855" spans="3:6">
      <c r="C855" s="138"/>
      <c r="D855" s="138"/>
      <c r="E855" s="138"/>
      <c r="F855" s="138"/>
    </row>
    <row r="856" spans="3:6">
      <c r="C856" s="138"/>
      <c r="D856" s="138"/>
      <c r="E856" s="138"/>
      <c r="F856" s="138"/>
    </row>
    <row r="857" spans="3:6">
      <c r="C857" s="138"/>
      <c r="D857" s="138"/>
      <c r="E857" s="138"/>
      <c r="F857" s="138"/>
    </row>
    <row r="858" spans="3:6">
      <c r="C858" s="138"/>
      <c r="D858" s="138"/>
      <c r="E858" s="138"/>
      <c r="F858" s="138"/>
    </row>
    <row r="859" spans="3:6">
      <c r="C859" s="138"/>
      <c r="D859" s="138"/>
      <c r="E859" s="138"/>
      <c r="F859" s="138"/>
    </row>
    <row r="860" spans="3:6">
      <c r="C860" s="138"/>
      <c r="D860" s="138"/>
      <c r="E860" s="138"/>
      <c r="F860" s="138"/>
    </row>
    <row r="861" spans="3:6">
      <c r="C861" s="138"/>
      <c r="D861" s="138"/>
      <c r="E861" s="138"/>
      <c r="F861" s="138"/>
    </row>
    <row r="862" spans="3:6">
      <c r="C862" s="138"/>
      <c r="D862" s="138"/>
      <c r="E862" s="138"/>
      <c r="F862" s="138"/>
    </row>
    <row r="863" spans="3:6">
      <c r="C863" s="138"/>
      <c r="D863" s="138"/>
      <c r="E863" s="138"/>
      <c r="F863" s="138"/>
    </row>
    <row r="864" spans="3:6">
      <c r="C864" s="138"/>
      <c r="D864" s="138"/>
      <c r="E864" s="138"/>
      <c r="F864" s="138"/>
    </row>
    <row r="865" spans="3:6">
      <c r="C865" s="138"/>
      <c r="D865" s="138"/>
      <c r="E865" s="138"/>
      <c r="F865" s="138"/>
    </row>
    <row r="866" spans="3:6">
      <c r="C866" s="138"/>
      <c r="D866" s="138"/>
      <c r="E866" s="138"/>
      <c r="F866" s="138"/>
    </row>
    <row r="867" spans="3:6">
      <c r="C867" s="138"/>
      <c r="D867" s="138"/>
      <c r="E867" s="138"/>
      <c r="F867" s="138"/>
    </row>
    <row r="868" spans="3:6">
      <c r="C868" s="138"/>
      <c r="D868" s="138"/>
      <c r="E868" s="138"/>
      <c r="F868" s="138"/>
    </row>
    <row r="869" spans="3:6">
      <c r="C869" s="138"/>
      <c r="D869" s="138"/>
      <c r="E869" s="138"/>
      <c r="F869" s="138"/>
    </row>
    <row r="870" spans="3:6">
      <c r="C870" s="138"/>
      <c r="D870" s="138"/>
      <c r="E870" s="138"/>
      <c r="F870" s="138"/>
    </row>
    <row r="871" spans="3:6">
      <c r="C871" s="138"/>
      <c r="D871" s="138"/>
      <c r="E871" s="138"/>
      <c r="F871" s="138"/>
    </row>
    <row r="872" spans="3:6">
      <c r="C872" s="138"/>
      <c r="D872" s="138"/>
      <c r="E872" s="138"/>
      <c r="F872" s="138"/>
    </row>
    <row r="873" spans="3:6">
      <c r="C873" s="138"/>
      <c r="D873" s="138"/>
      <c r="E873" s="138"/>
      <c r="F873" s="138"/>
    </row>
    <row r="874" spans="3:6">
      <c r="C874" s="138"/>
      <c r="D874" s="138"/>
      <c r="E874" s="138"/>
      <c r="F874" s="138"/>
    </row>
    <row r="875" spans="3:6">
      <c r="C875" s="138"/>
      <c r="D875" s="138"/>
      <c r="E875" s="138"/>
      <c r="F875" s="138"/>
    </row>
    <row r="876" spans="3:6">
      <c r="C876" s="138"/>
      <c r="D876" s="138"/>
      <c r="E876" s="138"/>
      <c r="F876" s="138"/>
    </row>
    <row r="877" spans="3:6">
      <c r="C877" s="138"/>
      <c r="D877" s="138"/>
      <c r="E877" s="138"/>
      <c r="F877" s="138"/>
    </row>
    <row r="878" spans="3:6">
      <c r="C878" s="138"/>
      <c r="D878" s="138"/>
      <c r="E878" s="138"/>
      <c r="F878" s="138"/>
    </row>
    <row r="879" spans="3:6">
      <c r="C879" s="138"/>
      <c r="D879" s="138"/>
      <c r="E879" s="138"/>
      <c r="F879" s="138"/>
    </row>
    <row r="880" spans="3:6">
      <c r="C880" s="138"/>
      <c r="D880" s="138"/>
      <c r="E880" s="138"/>
      <c r="F880" s="138"/>
    </row>
    <row r="881" spans="3:6">
      <c r="C881" s="138"/>
      <c r="D881" s="138"/>
      <c r="E881" s="138"/>
      <c r="F881" s="138"/>
    </row>
    <row r="882" spans="3:6">
      <c r="C882" s="138"/>
      <c r="D882" s="138"/>
      <c r="E882" s="138"/>
      <c r="F882" s="138"/>
    </row>
    <row r="883" spans="3:6">
      <c r="C883" s="138"/>
      <c r="D883" s="138"/>
      <c r="E883" s="138"/>
      <c r="F883" s="138"/>
    </row>
    <row r="884" spans="3:6">
      <c r="C884" s="138"/>
      <c r="D884" s="138"/>
      <c r="E884" s="138"/>
      <c r="F884" s="138"/>
    </row>
    <row r="885" spans="3:6">
      <c r="C885" s="138"/>
      <c r="D885" s="138"/>
      <c r="E885" s="138"/>
      <c r="F885" s="138"/>
    </row>
    <row r="886" spans="3:6">
      <c r="C886" s="138"/>
      <c r="D886" s="138"/>
      <c r="E886" s="138"/>
      <c r="F886" s="138"/>
    </row>
    <row r="887" spans="3:6">
      <c r="C887" s="138"/>
      <c r="D887" s="138"/>
      <c r="E887" s="138"/>
      <c r="F887" s="138"/>
    </row>
    <row r="888" spans="3:6">
      <c r="C888" s="138"/>
      <c r="D888" s="138"/>
      <c r="E888" s="138"/>
      <c r="F888" s="138"/>
    </row>
    <row r="889" spans="3:6">
      <c r="C889" s="138"/>
      <c r="D889" s="138"/>
      <c r="E889" s="138"/>
      <c r="F889" s="138"/>
    </row>
    <row r="890" spans="3:6">
      <c r="C890" s="138"/>
      <c r="D890" s="138"/>
      <c r="E890" s="138"/>
      <c r="F890" s="138"/>
    </row>
    <row r="891" spans="3:6">
      <c r="C891" s="138"/>
      <c r="D891" s="138"/>
      <c r="E891" s="138"/>
      <c r="F891" s="138"/>
    </row>
    <row r="892" spans="3:6">
      <c r="C892" s="138"/>
      <c r="D892" s="138"/>
      <c r="E892" s="138"/>
      <c r="F892" s="138"/>
    </row>
    <row r="893" spans="3:6">
      <c r="C893" s="138"/>
      <c r="D893" s="138"/>
      <c r="E893" s="138"/>
      <c r="F893" s="138"/>
    </row>
    <row r="894" spans="3:6">
      <c r="C894" s="138"/>
      <c r="D894" s="138"/>
      <c r="E894" s="138"/>
      <c r="F894" s="138"/>
    </row>
    <row r="895" spans="3:6">
      <c r="C895" s="138"/>
      <c r="D895" s="138"/>
      <c r="E895" s="138"/>
      <c r="F895" s="138"/>
    </row>
    <row r="896" spans="3:6">
      <c r="C896" s="138"/>
      <c r="D896" s="138"/>
      <c r="E896" s="138"/>
      <c r="F896" s="138"/>
    </row>
    <row r="897" spans="3:6">
      <c r="C897" s="138"/>
      <c r="D897" s="138"/>
      <c r="E897" s="138"/>
      <c r="F897" s="138"/>
    </row>
    <row r="898" spans="3:6">
      <c r="C898" s="138"/>
      <c r="D898" s="138"/>
      <c r="E898" s="138"/>
      <c r="F898" s="138"/>
    </row>
    <row r="899" spans="3:6">
      <c r="C899" s="138"/>
      <c r="D899" s="138"/>
      <c r="E899" s="138"/>
      <c r="F899" s="138"/>
    </row>
    <row r="900" spans="3:6">
      <c r="C900" s="138"/>
      <c r="D900" s="138"/>
      <c r="E900" s="138"/>
      <c r="F900" s="138"/>
    </row>
    <row r="901" spans="3:6">
      <c r="C901" s="138"/>
      <c r="D901" s="138"/>
      <c r="E901" s="138"/>
      <c r="F901" s="138"/>
    </row>
    <row r="902" spans="3:6">
      <c r="C902" s="138"/>
      <c r="D902" s="138"/>
      <c r="E902" s="138"/>
      <c r="F902" s="138"/>
    </row>
    <row r="903" spans="3:6">
      <c r="C903" s="138"/>
      <c r="D903" s="138"/>
      <c r="E903" s="138"/>
      <c r="F903" s="138"/>
    </row>
    <row r="904" spans="3:6">
      <c r="C904" s="138"/>
      <c r="D904" s="138"/>
      <c r="E904" s="138"/>
      <c r="F904" s="138"/>
    </row>
    <row r="905" spans="3:6">
      <c r="C905" s="138"/>
      <c r="D905" s="138"/>
      <c r="E905" s="138"/>
      <c r="F905" s="138"/>
    </row>
    <row r="906" spans="3:6">
      <c r="C906" s="138"/>
      <c r="D906" s="138"/>
      <c r="E906" s="138"/>
      <c r="F906" s="138"/>
    </row>
    <row r="907" spans="3:6">
      <c r="C907" s="138"/>
      <c r="D907" s="138"/>
      <c r="E907" s="138"/>
      <c r="F907" s="138"/>
    </row>
    <row r="908" spans="3:6">
      <c r="C908" s="138"/>
      <c r="D908" s="138"/>
      <c r="E908" s="138"/>
      <c r="F908" s="138"/>
    </row>
    <row r="909" spans="3:6">
      <c r="C909" s="138"/>
      <c r="D909" s="138"/>
      <c r="E909" s="138"/>
      <c r="F909" s="138"/>
    </row>
    <row r="910" spans="3:6">
      <c r="C910" s="138"/>
      <c r="D910" s="138"/>
      <c r="E910" s="138"/>
      <c r="F910" s="138"/>
    </row>
    <row r="911" spans="3:6">
      <c r="C911" s="138"/>
      <c r="D911" s="138"/>
      <c r="E911" s="138"/>
      <c r="F911" s="138"/>
    </row>
    <row r="912" spans="3:6">
      <c r="C912" s="138"/>
      <c r="D912" s="138"/>
      <c r="E912" s="138"/>
      <c r="F912" s="138"/>
    </row>
    <row r="913" spans="3:6">
      <c r="C913" s="138"/>
      <c r="D913" s="138"/>
      <c r="E913" s="138"/>
      <c r="F913" s="138"/>
    </row>
    <row r="914" spans="3:6">
      <c r="C914" s="138"/>
      <c r="D914" s="138"/>
      <c r="E914" s="138"/>
      <c r="F914" s="138"/>
    </row>
    <row r="915" spans="3:6">
      <c r="C915" s="138"/>
      <c r="D915" s="138"/>
      <c r="E915" s="138"/>
      <c r="F915" s="138"/>
    </row>
    <row r="916" spans="3:6">
      <c r="C916" s="138"/>
      <c r="D916" s="138"/>
      <c r="E916" s="138"/>
      <c r="F916" s="138"/>
    </row>
    <row r="917" spans="3:6">
      <c r="C917" s="138"/>
      <c r="D917" s="138"/>
      <c r="E917" s="138"/>
      <c r="F917" s="138"/>
    </row>
  </sheetData>
  <mergeCells count="99"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  <mergeCell ref="D116:D118"/>
    <mergeCell ref="E116:E118"/>
    <mergeCell ref="F116:F118"/>
    <mergeCell ref="D122:D124"/>
    <mergeCell ref="E122:E124"/>
    <mergeCell ref="F122:F124"/>
    <mergeCell ref="D104:D106"/>
    <mergeCell ref="E104:E106"/>
    <mergeCell ref="F104:F106"/>
    <mergeCell ref="D111:D113"/>
    <mergeCell ref="E111:E113"/>
    <mergeCell ref="F111:F113"/>
    <mergeCell ref="D98:D99"/>
    <mergeCell ref="E98:E99"/>
    <mergeCell ref="F98:F99"/>
    <mergeCell ref="D101:D102"/>
    <mergeCell ref="E101:E102"/>
    <mergeCell ref="F101:F102"/>
    <mergeCell ref="D92:D93"/>
    <mergeCell ref="E92:E93"/>
    <mergeCell ref="F92:F93"/>
    <mergeCell ref="D95:D97"/>
    <mergeCell ref="E95:E97"/>
    <mergeCell ref="F95:F97"/>
    <mergeCell ref="D85:D86"/>
    <mergeCell ref="E85:E86"/>
    <mergeCell ref="F85:F86"/>
    <mergeCell ref="D88:D90"/>
    <mergeCell ref="E88:E90"/>
    <mergeCell ref="F88:F90"/>
    <mergeCell ref="D76:D78"/>
    <mergeCell ref="E76:E78"/>
    <mergeCell ref="F76:F78"/>
    <mergeCell ref="F80:F81"/>
    <mergeCell ref="E80:E81"/>
    <mergeCell ref="D80:D81"/>
    <mergeCell ref="F70:F71"/>
    <mergeCell ref="E70:E71"/>
    <mergeCell ref="D70:D71"/>
    <mergeCell ref="D73:D74"/>
    <mergeCell ref="E73:E74"/>
    <mergeCell ref="F73:F74"/>
    <mergeCell ref="D64:D65"/>
    <mergeCell ref="E64:E65"/>
    <mergeCell ref="F64:F65"/>
    <mergeCell ref="F67:F68"/>
    <mergeCell ref="E67:E68"/>
    <mergeCell ref="D67:D68"/>
    <mergeCell ref="D55:D56"/>
    <mergeCell ref="E55:E56"/>
    <mergeCell ref="F55:F56"/>
    <mergeCell ref="D61:D63"/>
    <mergeCell ref="E61:E63"/>
    <mergeCell ref="F61:F63"/>
    <mergeCell ref="D47:D49"/>
    <mergeCell ref="E47:E49"/>
    <mergeCell ref="F47:F49"/>
    <mergeCell ref="D52:D54"/>
    <mergeCell ref="E52:E54"/>
    <mergeCell ref="F52:F54"/>
    <mergeCell ref="D25:D26"/>
    <mergeCell ref="E25:E26"/>
    <mergeCell ref="F25:F26"/>
    <mergeCell ref="D45:D46"/>
    <mergeCell ref="E45:E46"/>
    <mergeCell ref="F45:F46"/>
    <mergeCell ref="D20:D21"/>
    <mergeCell ref="E20:E21"/>
    <mergeCell ref="F20:F21"/>
    <mergeCell ref="D22:D24"/>
    <mergeCell ref="E22:E24"/>
    <mergeCell ref="F22:F24"/>
    <mergeCell ref="D13:D14"/>
    <mergeCell ref="E13:E14"/>
    <mergeCell ref="F13:F14"/>
    <mergeCell ref="D17:D18"/>
    <mergeCell ref="E17:E18"/>
    <mergeCell ref="F17:F18"/>
    <mergeCell ref="D8:D9"/>
    <mergeCell ref="E8:E9"/>
    <mergeCell ref="F8:F9"/>
    <mergeCell ref="D10:D12"/>
    <mergeCell ref="E10:E12"/>
    <mergeCell ref="F10:F12"/>
    <mergeCell ref="C5:C6"/>
    <mergeCell ref="A5:A6"/>
    <mergeCell ref="A1:F1"/>
    <mergeCell ref="A2:F2"/>
    <mergeCell ref="D5:D6"/>
    <mergeCell ref="B5:B6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3"/>
  <sheetViews>
    <sheetView workbookViewId="0">
      <selection activeCell="I142" sqref="I142"/>
    </sheetView>
  </sheetViews>
  <sheetFormatPr defaultRowHeight="15"/>
  <cols>
    <col min="1" max="1" width="5.140625" style="4" customWidth="1"/>
    <col min="2" max="2" width="6.42578125" style="5" customWidth="1"/>
    <col min="3" max="3" width="6.28515625" style="6" customWidth="1"/>
    <col min="4" max="4" width="5.7109375" style="7" customWidth="1"/>
    <col min="5" max="5" width="49.85546875" style="13" customWidth="1"/>
    <col min="6" max="6" width="47.5703125" style="9" hidden="1" customWidth="1"/>
    <col min="7" max="7" width="11.5703125" style="8" customWidth="1"/>
    <col min="8" max="8" width="11.42578125" style="8" customWidth="1"/>
    <col min="9" max="9" width="10" style="8" customWidth="1"/>
    <col min="10" max="16384" width="9.140625" style="8"/>
  </cols>
  <sheetData>
    <row r="1" spans="1:9" ht="18">
      <c r="A1" s="836" t="s">
        <v>863</v>
      </c>
      <c r="B1" s="836"/>
      <c r="C1" s="836"/>
      <c r="D1" s="836"/>
      <c r="E1" s="836"/>
      <c r="F1" s="836"/>
      <c r="G1" s="836"/>
      <c r="H1" s="836"/>
      <c r="I1" s="836"/>
    </row>
    <row r="2" spans="1:9" ht="36" customHeight="1">
      <c r="A2" s="837" t="s">
        <v>864</v>
      </c>
      <c r="B2" s="837"/>
      <c r="C2" s="837"/>
      <c r="D2" s="837"/>
      <c r="E2" s="837"/>
      <c r="F2" s="837"/>
      <c r="G2" s="837"/>
      <c r="H2" s="837"/>
      <c r="I2" s="837"/>
    </row>
    <row r="3" spans="1:9" ht="15.75">
      <c r="A3" s="200" t="s">
        <v>865</v>
      </c>
      <c r="B3" s="201"/>
      <c r="C3" s="202"/>
      <c r="D3" s="202"/>
      <c r="E3" s="203"/>
      <c r="F3" s="200"/>
      <c r="G3" s="200"/>
      <c r="H3" s="204"/>
      <c r="I3" s="204"/>
    </row>
    <row r="4" spans="1:9" ht="16.5" thickBot="1">
      <c r="A4" s="205"/>
      <c r="B4" s="206"/>
      <c r="C4" s="207"/>
      <c r="D4" s="207"/>
      <c r="E4" s="208"/>
      <c r="F4" s="209"/>
      <c r="G4" s="204"/>
      <c r="H4" s="838" t="s">
        <v>20</v>
      </c>
      <c r="I4" s="838"/>
    </row>
    <row r="5" spans="1:9" s="10" customFormat="1" ht="15.75" thickBot="1">
      <c r="A5" s="839" t="s">
        <v>18</v>
      </c>
      <c r="B5" s="829" t="s">
        <v>695</v>
      </c>
      <c r="C5" s="831" t="s">
        <v>257</v>
      </c>
      <c r="D5" s="832" t="s">
        <v>258</v>
      </c>
      <c r="E5" s="841" t="s">
        <v>19</v>
      </c>
      <c r="F5" s="843" t="s">
        <v>256</v>
      </c>
      <c r="G5" s="845" t="s">
        <v>21</v>
      </c>
      <c r="H5" s="834" t="s">
        <v>125</v>
      </c>
      <c r="I5" s="835"/>
    </row>
    <row r="6" spans="1:9" s="11" customFormat="1" ht="32.25" customHeight="1" thickBot="1">
      <c r="A6" s="840"/>
      <c r="B6" s="830"/>
      <c r="C6" s="830"/>
      <c r="D6" s="833"/>
      <c r="E6" s="842"/>
      <c r="F6" s="844"/>
      <c r="G6" s="846"/>
      <c r="H6" s="210" t="s">
        <v>247</v>
      </c>
      <c r="I6" s="211" t="s">
        <v>248</v>
      </c>
    </row>
    <row r="7" spans="1:9" s="56" customFormat="1" ht="15.75" thickBot="1">
      <c r="A7" s="212">
        <v>1</v>
      </c>
      <c r="B7" s="213">
        <v>2</v>
      </c>
      <c r="C7" s="213">
        <v>3</v>
      </c>
      <c r="D7" s="214">
        <v>4</v>
      </c>
      <c r="E7" s="215">
        <v>5</v>
      </c>
      <c r="F7" s="216"/>
      <c r="G7" s="215">
        <v>6</v>
      </c>
      <c r="H7" s="217">
        <v>7</v>
      </c>
      <c r="I7" s="218">
        <v>8</v>
      </c>
    </row>
    <row r="8" spans="1:9" s="59" customFormat="1" ht="37.5" thickBot="1">
      <c r="A8" s="219">
        <v>2000</v>
      </c>
      <c r="B8" s="220" t="s">
        <v>259</v>
      </c>
      <c r="C8" s="221" t="s">
        <v>260</v>
      </c>
      <c r="D8" s="222" t="s">
        <v>260</v>
      </c>
      <c r="E8" s="223" t="s">
        <v>866</v>
      </c>
      <c r="F8" s="224"/>
      <c r="G8" s="106">
        <f>H8+I8-Sheet1!F141</f>
        <v>170944.90000000002</v>
      </c>
      <c r="H8" s="107">
        <f>H9+H45+H63+H89+H143+H163+H183+H212+H242+H273+H305</f>
        <v>163991.70000000001</v>
      </c>
      <c r="I8" s="117">
        <f>I9+I45+I63+I89+I143+I163+I183+I212+I242+I273+I305</f>
        <v>15153.2</v>
      </c>
    </row>
    <row r="9" spans="1:9" s="58" customFormat="1" ht="64.5" customHeight="1">
      <c r="A9" s="225">
        <v>2100</v>
      </c>
      <c r="B9" s="226" t="s">
        <v>66</v>
      </c>
      <c r="C9" s="227" t="s">
        <v>1</v>
      </c>
      <c r="D9" s="228" t="s">
        <v>1</v>
      </c>
      <c r="E9" s="229" t="s">
        <v>867</v>
      </c>
      <c r="F9" s="230" t="s">
        <v>261</v>
      </c>
      <c r="G9" s="98">
        <f>H9+I9</f>
        <v>62591.7</v>
      </c>
      <c r="H9" s="103">
        <f>H11+H16+H20+H25+H28+H31+H34+H37</f>
        <v>45891.7</v>
      </c>
      <c r="I9" s="104">
        <f>I11+I16+I20+I25+I28+I31+I34+I37</f>
        <v>16700</v>
      </c>
    </row>
    <row r="10" spans="1:9" ht="11.25" customHeight="1">
      <c r="A10" s="231"/>
      <c r="B10" s="226"/>
      <c r="C10" s="227"/>
      <c r="D10" s="228"/>
      <c r="E10" s="232" t="s">
        <v>807</v>
      </c>
      <c r="F10" s="233"/>
      <c r="G10" s="234"/>
      <c r="H10" s="235"/>
      <c r="I10" s="236"/>
    </row>
    <row r="11" spans="1:9" s="12" customFormat="1" ht="48">
      <c r="A11" s="237">
        <v>2110</v>
      </c>
      <c r="B11" s="226" t="s">
        <v>66</v>
      </c>
      <c r="C11" s="238" t="s">
        <v>2</v>
      </c>
      <c r="D11" s="239" t="s">
        <v>1</v>
      </c>
      <c r="E11" s="240" t="s">
        <v>696</v>
      </c>
      <c r="F11" s="241" t="s">
        <v>262</v>
      </c>
      <c r="G11" s="98">
        <f>H11+I11</f>
        <v>41912.6</v>
      </c>
      <c r="H11" s="103">
        <f>H13+H14+H15</f>
        <v>37912.6</v>
      </c>
      <c r="I11" s="104">
        <f>I13+I14+I15</f>
        <v>4000</v>
      </c>
    </row>
    <row r="12" spans="1:9" s="12" customFormat="1" ht="10.5" customHeight="1">
      <c r="A12" s="237"/>
      <c r="B12" s="226"/>
      <c r="C12" s="238"/>
      <c r="D12" s="239"/>
      <c r="E12" s="232" t="s">
        <v>808</v>
      </c>
      <c r="F12" s="241"/>
      <c r="G12" s="68">
        <f t="shared" ref="G12:G75" si="0">H12+I12</f>
        <v>0</v>
      </c>
      <c r="H12" s="242"/>
      <c r="I12" s="243"/>
    </row>
    <row r="13" spans="1:9" ht="24">
      <c r="A13" s="244">
        <v>2111</v>
      </c>
      <c r="B13" s="245" t="s">
        <v>66</v>
      </c>
      <c r="C13" s="246" t="s">
        <v>2</v>
      </c>
      <c r="D13" s="247" t="s">
        <v>2</v>
      </c>
      <c r="E13" s="248" t="s">
        <v>697</v>
      </c>
      <c r="F13" s="249" t="s">
        <v>263</v>
      </c>
      <c r="G13" s="102">
        <f t="shared" si="0"/>
        <v>41912.6</v>
      </c>
      <c r="H13" s="113">
        <f>Sheet6!H13</f>
        <v>37912.6</v>
      </c>
      <c r="I13" s="113">
        <f>Sheet6!I13</f>
        <v>4000</v>
      </c>
    </row>
    <row r="14" spans="1:9" ht="15.75">
      <c r="A14" s="237">
        <v>2112</v>
      </c>
      <c r="B14" s="250" t="s">
        <v>66</v>
      </c>
      <c r="C14" s="251" t="s">
        <v>2</v>
      </c>
      <c r="D14" s="252" t="s">
        <v>3</v>
      </c>
      <c r="E14" s="232" t="s">
        <v>264</v>
      </c>
      <c r="F14" s="253" t="s">
        <v>265</v>
      </c>
      <c r="G14" s="68">
        <f t="shared" si="0"/>
        <v>0</v>
      </c>
      <c r="H14" s="254"/>
      <c r="I14" s="255"/>
    </row>
    <row r="15" spans="1:9" ht="15.75">
      <c r="A15" s="237">
        <v>2113</v>
      </c>
      <c r="B15" s="250" t="s">
        <v>66</v>
      </c>
      <c r="C15" s="251" t="s">
        <v>2</v>
      </c>
      <c r="D15" s="252" t="s">
        <v>743</v>
      </c>
      <c r="E15" s="232" t="s">
        <v>268</v>
      </c>
      <c r="F15" s="253" t="s">
        <v>269</v>
      </c>
      <c r="G15" s="68">
        <f t="shared" si="0"/>
        <v>0</v>
      </c>
      <c r="H15" s="254"/>
      <c r="I15" s="255"/>
    </row>
    <row r="16" spans="1:9">
      <c r="A16" s="237">
        <v>2120</v>
      </c>
      <c r="B16" s="226" t="s">
        <v>66</v>
      </c>
      <c r="C16" s="238" t="s">
        <v>3</v>
      </c>
      <c r="D16" s="239" t="s">
        <v>1</v>
      </c>
      <c r="E16" s="240" t="s">
        <v>270</v>
      </c>
      <c r="F16" s="256" t="s">
        <v>271</v>
      </c>
      <c r="G16" s="68">
        <f t="shared" si="0"/>
        <v>0</v>
      </c>
      <c r="H16" s="67">
        <f>H18+H19</f>
        <v>0</v>
      </c>
      <c r="I16" s="69">
        <f>I18+I19</f>
        <v>0</v>
      </c>
    </row>
    <row r="17" spans="1:9" s="12" customFormat="1" ht="10.5" customHeight="1">
      <c r="A17" s="237"/>
      <c r="B17" s="226"/>
      <c r="C17" s="238"/>
      <c r="D17" s="239"/>
      <c r="E17" s="232" t="s">
        <v>808</v>
      </c>
      <c r="F17" s="241"/>
      <c r="G17" s="68">
        <f t="shared" si="0"/>
        <v>0</v>
      </c>
      <c r="H17" s="242"/>
      <c r="I17" s="243"/>
    </row>
    <row r="18" spans="1:9" ht="16.5" customHeight="1">
      <c r="A18" s="237">
        <v>2121</v>
      </c>
      <c r="B18" s="250" t="s">
        <v>66</v>
      </c>
      <c r="C18" s="251" t="s">
        <v>3</v>
      </c>
      <c r="D18" s="252" t="s">
        <v>2</v>
      </c>
      <c r="E18" s="257" t="s">
        <v>698</v>
      </c>
      <c r="F18" s="253" t="s">
        <v>272</v>
      </c>
      <c r="G18" s="68">
        <f t="shared" si="0"/>
        <v>0</v>
      </c>
      <c r="H18" s="254"/>
      <c r="I18" s="255"/>
    </row>
    <row r="19" spans="1:9" ht="28.5">
      <c r="A19" s="237">
        <v>2122</v>
      </c>
      <c r="B19" s="250" t="s">
        <v>66</v>
      </c>
      <c r="C19" s="251" t="s">
        <v>3</v>
      </c>
      <c r="D19" s="252" t="s">
        <v>3</v>
      </c>
      <c r="E19" s="232" t="s">
        <v>273</v>
      </c>
      <c r="F19" s="253" t="s">
        <v>274</v>
      </c>
      <c r="G19" s="68">
        <f t="shared" si="0"/>
        <v>0</v>
      </c>
      <c r="H19" s="254"/>
      <c r="I19" s="255"/>
    </row>
    <row r="20" spans="1:9">
      <c r="A20" s="237">
        <v>2130</v>
      </c>
      <c r="B20" s="226" t="s">
        <v>66</v>
      </c>
      <c r="C20" s="238" t="s">
        <v>743</v>
      </c>
      <c r="D20" s="239" t="s">
        <v>1</v>
      </c>
      <c r="E20" s="240" t="s">
        <v>275</v>
      </c>
      <c r="F20" s="258" t="s">
        <v>276</v>
      </c>
      <c r="G20" s="98">
        <f t="shared" si="0"/>
        <v>5524.1</v>
      </c>
      <c r="H20" s="103">
        <f>H22+H23+H24</f>
        <v>5524.1</v>
      </c>
      <c r="I20" s="69">
        <f>I22+I23+I24</f>
        <v>0</v>
      </c>
    </row>
    <row r="21" spans="1:9" s="12" customFormat="1" ht="10.5" customHeight="1">
      <c r="A21" s="237"/>
      <c r="B21" s="226"/>
      <c r="C21" s="238"/>
      <c r="D21" s="239"/>
      <c r="E21" s="232" t="s">
        <v>808</v>
      </c>
      <c r="F21" s="241"/>
      <c r="G21" s="68">
        <f t="shared" si="0"/>
        <v>0</v>
      </c>
      <c r="H21" s="242"/>
      <c r="I21" s="243"/>
    </row>
    <row r="22" spans="1:9" ht="24">
      <c r="A22" s="237">
        <v>2131</v>
      </c>
      <c r="B22" s="250" t="s">
        <v>66</v>
      </c>
      <c r="C22" s="251" t="s">
        <v>743</v>
      </c>
      <c r="D22" s="252" t="s">
        <v>2</v>
      </c>
      <c r="E22" s="232" t="s">
        <v>277</v>
      </c>
      <c r="F22" s="253" t="s">
        <v>278</v>
      </c>
      <c r="G22" s="68">
        <f t="shared" si="0"/>
        <v>0</v>
      </c>
      <c r="H22" s="254"/>
      <c r="I22" s="255"/>
    </row>
    <row r="23" spans="1:9" ht="14.25" customHeight="1">
      <c r="A23" s="237">
        <v>2132</v>
      </c>
      <c r="B23" s="250" t="s">
        <v>66</v>
      </c>
      <c r="C23" s="251">
        <v>3</v>
      </c>
      <c r="D23" s="252">
        <v>2</v>
      </c>
      <c r="E23" s="232" t="s">
        <v>279</v>
      </c>
      <c r="F23" s="253" t="s">
        <v>280</v>
      </c>
      <c r="G23" s="68">
        <f t="shared" si="0"/>
        <v>0</v>
      </c>
      <c r="H23" s="254"/>
      <c r="I23" s="255"/>
    </row>
    <row r="24" spans="1:9">
      <c r="A24" s="237">
        <v>2133</v>
      </c>
      <c r="B24" s="250" t="s">
        <v>66</v>
      </c>
      <c r="C24" s="251">
        <v>3</v>
      </c>
      <c r="D24" s="252">
        <v>3</v>
      </c>
      <c r="E24" s="232" t="s">
        <v>281</v>
      </c>
      <c r="F24" s="253" t="s">
        <v>282</v>
      </c>
      <c r="G24" s="98">
        <f t="shared" si="0"/>
        <v>5524.1</v>
      </c>
      <c r="H24" s="98">
        <f>Sheet6!H66</f>
        <v>5524.1</v>
      </c>
      <c r="I24" s="264">
        <f>Sheet6!I56</f>
        <v>0</v>
      </c>
    </row>
    <row r="25" spans="1:9" ht="12.75" customHeight="1">
      <c r="A25" s="237">
        <v>2140</v>
      </c>
      <c r="B25" s="226" t="s">
        <v>66</v>
      </c>
      <c r="C25" s="238">
        <v>4</v>
      </c>
      <c r="D25" s="239">
        <v>0</v>
      </c>
      <c r="E25" s="240" t="s">
        <v>283</v>
      </c>
      <c r="F25" s="241" t="s">
        <v>284</v>
      </c>
      <c r="G25" s="68">
        <f t="shared" si="0"/>
        <v>0</v>
      </c>
      <c r="H25" s="67">
        <f>H27</f>
        <v>0</v>
      </c>
      <c r="I25" s="69">
        <f>I27</f>
        <v>0</v>
      </c>
    </row>
    <row r="26" spans="1:9" s="12" customFormat="1" ht="10.5" customHeight="1">
      <c r="A26" s="237"/>
      <c r="B26" s="226"/>
      <c r="C26" s="238"/>
      <c r="D26" s="239"/>
      <c r="E26" s="232" t="s">
        <v>808</v>
      </c>
      <c r="F26" s="241"/>
      <c r="G26" s="68">
        <f t="shared" si="0"/>
        <v>0</v>
      </c>
      <c r="H26" s="242"/>
      <c r="I26" s="243"/>
    </row>
    <row r="27" spans="1:9" ht="15.75">
      <c r="A27" s="237">
        <v>2141</v>
      </c>
      <c r="B27" s="250" t="s">
        <v>66</v>
      </c>
      <c r="C27" s="251">
        <v>4</v>
      </c>
      <c r="D27" s="252">
        <v>1</v>
      </c>
      <c r="E27" s="232" t="s">
        <v>285</v>
      </c>
      <c r="F27" s="259" t="s">
        <v>286</v>
      </c>
      <c r="G27" s="68">
        <f t="shared" si="0"/>
        <v>0</v>
      </c>
      <c r="H27" s="254"/>
      <c r="I27" s="255"/>
    </row>
    <row r="28" spans="1:9" ht="36">
      <c r="A28" s="237">
        <v>2150</v>
      </c>
      <c r="B28" s="226" t="s">
        <v>66</v>
      </c>
      <c r="C28" s="238">
        <v>5</v>
      </c>
      <c r="D28" s="239">
        <v>0</v>
      </c>
      <c r="E28" s="240" t="s">
        <v>287</v>
      </c>
      <c r="F28" s="241" t="s">
        <v>288</v>
      </c>
      <c r="G28" s="68">
        <f t="shared" si="0"/>
        <v>0</v>
      </c>
      <c r="H28" s="67">
        <f>H30</f>
        <v>0</v>
      </c>
      <c r="I28" s="69">
        <f>I30</f>
        <v>0</v>
      </c>
    </row>
    <row r="29" spans="1:9" s="12" customFormat="1" ht="10.5" customHeight="1">
      <c r="A29" s="237"/>
      <c r="B29" s="226"/>
      <c r="C29" s="238"/>
      <c r="D29" s="239"/>
      <c r="E29" s="232" t="s">
        <v>808</v>
      </c>
      <c r="F29" s="241"/>
      <c r="G29" s="68">
        <f t="shared" si="0"/>
        <v>0</v>
      </c>
      <c r="H29" s="242"/>
      <c r="I29" s="243"/>
    </row>
    <row r="30" spans="1:9" ht="24">
      <c r="A30" s="237">
        <v>2151</v>
      </c>
      <c r="B30" s="250" t="s">
        <v>66</v>
      </c>
      <c r="C30" s="251">
        <v>5</v>
      </c>
      <c r="D30" s="252">
        <v>1</v>
      </c>
      <c r="E30" s="232" t="s">
        <v>289</v>
      </c>
      <c r="F30" s="259" t="s">
        <v>290</v>
      </c>
      <c r="G30" s="68">
        <f t="shared" si="0"/>
        <v>0</v>
      </c>
      <c r="H30" s="254"/>
      <c r="I30" s="255"/>
    </row>
    <row r="31" spans="1:9" ht="28.5">
      <c r="A31" s="237">
        <v>2160</v>
      </c>
      <c r="B31" s="226" t="s">
        <v>66</v>
      </c>
      <c r="C31" s="238">
        <v>6</v>
      </c>
      <c r="D31" s="239">
        <v>0</v>
      </c>
      <c r="E31" s="240" t="s">
        <v>291</v>
      </c>
      <c r="F31" s="241" t="s">
        <v>292</v>
      </c>
      <c r="G31" s="98">
        <f t="shared" si="0"/>
        <v>15155</v>
      </c>
      <c r="H31" s="103">
        <f>H33</f>
        <v>2455</v>
      </c>
      <c r="I31" s="104">
        <f>I33</f>
        <v>12700</v>
      </c>
    </row>
    <row r="32" spans="1:9" s="12" customFormat="1" ht="10.5" customHeight="1">
      <c r="A32" s="237"/>
      <c r="B32" s="226"/>
      <c r="C32" s="238"/>
      <c r="D32" s="239"/>
      <c r="E32" s="232" t="s">
        <v>808</v>
      </c>
      <c r="F32" s="241"/>
      <c r="G32" s="98">
        <f t="shared" si="0"/>
        <v>0</v>
      </c>
      <c r="H32" s="260"/>
      <c r="I32" s="277"/>
    </row>
    <row r="33" spans="1:9" ht="24">
      <c r="A33" s="237">
        <v>2161</v>
      </c>
      <c r="B33" s="250" t="s">
        <v>66</v>
      </c>
      <c r="C33" s="251">
        <v>6</v>
      </c>
      <c r="D33" s="252">
        <v>1</v>
      </c>
      <c r="E33" s="232" t="s">
        <v>294</v>
      </c>
      <c r="F33" s="253" t="s">
        <v>299</v>
      </c>
      <c r="G33" s="98">
        <f t="shared" si="0"/>
        <v>15155</v>
      </c>
      <c r="H33" s="744">
        <f>Sheet6!H96</f>
        <v>2455</v>
      </c>
      <c r="I33" s="745">
        <f>Sheet6!I96</f>
        <v>12700</v>
      </c>
    </row>
    <row r="34" spans="1:9">
      <c r="A34" s="237">
        <v>2170</v>
      </c>
      <c r="B34" s="226" t="s">
        <v>66</v>
      </c>
      <c r="C34" s="238">
        <v>7</v>
      </c>
      <c r="D34" s="239">
        <v>0</v>
      </c>
      <c r="E34" s="240" t="s">
        <v>115</v>
      </c>
      <c r="F34" s="253"/>
      <c r="G34" s="98">
        <f t="shared" si="0"/>
        <v>0</v>
      </c>
      <c r="H34" s="103">
        <f>H36</f>
        <v>0</v>
      </c>
      <c r="I34" s="69">
        <f>I36</f>
        <v>0</v>
      </c>
    </row>
    <row r="35" spans="1:9" s="12" customFormat="1" ht="10.5" customHeight="1">
      <c r="A35" s="237"/>
      <c r="B35" s="226"/>
      <c r="C35" s="238"/>
      <c r="D35" s="239"/>
      <c r="E35" s="232" t="s">
        <v>808</v>
      </c>
      <c r="F35" s="241"/>
      <c r="G35" s="98">
        <f t="shared" si="0"/>
        <v>0</v>
      </c>
      <c r="H35" s="260"/>
      <c r="I35" s="243"/>
    </row>
    <row r="36" spans="1:9" ht="15.75">
      <c r="A36" s="237">
        <v>2171</v>
      </c>
      <c r="B36" s="250" t="s">
        <v>66</v>
      </c>
      <c r="C36" s="251">
        <v>7</v>
      </c>
      <c r="D36" s="252">
        <v>1</v>
      </c>
      <c r="E36" s="232" t="s">
        <v>115</v>
      </c>
      <c r="F36" s="253"/>
      <c r="G36" s="98">
        <f t="shared" si="0"/>
        <v>0</v>
      </c>
      <c r="H36" s="262"/>
      <c r="I36" s="255"/>
    </row>
    <row r="37" spans="1:9" ht="29.25" customHeight="1">
      <c r="A37" s="237">
        <v>2180</v>
      </c>
      <c r="B37" s="226" t="s">
        <v>66</v>
      </c>
      <c r="C37" s="238">
        <v>8</v>
      </c>
      <c r="D37" s="239">
        <v>0</v>
      </c>
      <c r="E37" s="240" t="s">
        <v>300</v>
      </c>
      <c r="F37" s="241" t="s">
        <v>301</v>
      </c>
      <c r="G37" s="98">
        <f t="shared" si="0"/>
        <v>0</v>
      </c>
      <c r="H37" s="103">
        <f>H39+H43</f>
        <v>0</v>
      </c>
      <c r="I37" s="69">
        <f>I39+I43</f>
        <v>0</v>
      </c>
    </row>
    <row r="38" spans="1:9" s="12" customFormat="1" ht="10.5" customHeight="1">
      <c r="A38" s="237"/>
      <c r="B38" s="226"/>
      <c r="C38" s="238"/>
      <c r="D38" s="239"/>
      <c r="E38" s="232" t="s">
        <v>808</v>
      </c>
      <c r="F38" s="241"/>
      <c r="G38" s="68">
        <f t="shared" si="0"/>
        <v>0</v>
      </c>
      <c r="H38" s="242"/>
      <c r="I38" s="243"/>
    </row>
    <row r="39" spans="1:9" ht="28.5">
      <c r="A39" s="237">
        <v>2181</v>
      </c>
      <c r="B39" s="250" t="s">
        <v>66</v>
      </c>
      <c r="C39" s="251">
        <v>8</v>
      </c>
      <c r="D39" s="252">
        <v>1</v>
      </c>
      <c r="E39" s="232" t="s">
        <v>300</v>
      </c>
      <c r="F39" s="259" t="s">
        <v>302</v>
      </c>
      <c r="G39" s="98">
        <f t="shared" si="0"/>
        <v>0</v>
      </c>
      <c r="H39" s="103">
        <f>H41+H42</f>
        <v>0</v>
      </c>
      <c r="I39" s="69">
        <f>I41+I42</f>
        <v>0</v>
      </c>
    </row>
    <row r="40" spans="1:9" ht="15.75">
      <c r="A40" s="237"/>
      <c r="B40" s="250"/>
      <c r="C40" s="251"/>
      <c r="D40" s="252"/>
      <c r="E40" s="263" t="s">
        <v>808</v>
      </c>
      <c r="F40" s="259"/>
      <c r="G40" s="98">
        <f t="shared" si="0"/>
        <v>0</v>
      </c>
      <c r="H40" s="262"/>
      <c r="I40" s="255"/>
    </row>
    <row r="41" spans="1:9" ht="15.75">
      <c r="A41" s="237">
        <v>2182</v>
      </c>
      <c r="B41" s="250" t="s">
        <v>66</v>
      </c>
      <c r="C41" s="251">
        <v>8</v>
      </c>
      <c r="D41" s="252">
        <v>1</v>
      </c>
      <c r="E41" s="263" t="s">
        <v>819</v>
      </c>
      <c r="F41" s="259"/>
      <c r="G41" s="98">
        <f t="shared" si="0"/>
        <v>0</v>
      </c>
      <c r="H41" s="262"/>
      <c r="I41" s="255"/>
    </row>
    <row r="42" spans="1:9" ht="15.75">
      <c r="A42" s="237">
        <v>2183</v>
      </c>
      <c r="B42" s="250" t="s">
        <v>66</v>
      </c>
      <c r="C42" s="251">
        <v>8</v>
      </c>
      <c r="D42" s="252">
        <v>1</v>
      </c>
      <c r="E42" s="263" t="s">
        <v>820</v>
      </c>
      <c r="F42" s="259"/>
      <c r="G42" s="98">
        <f t="shared" si="0"/>
        <v>0</v>
      </c>
      <c r="H42" s="261">
        <f>SUM(Sheet6!H115)</f>
        <v>0</v>
      </c>
      <c r="I42" s="255"/>
    </row>
    <row r="43" spans="1:9" ht="24">
      <c r="A43" s="237">
        <v>2184</v>
      </c>
      <c r="B43" s="250" t="s">
        <v>66</v>
      </c>
      <c r="C43" s="251">
        <v>8</v>
      </c>
      <c r="D43" s="252">
        <v>1</v>
      </c>
      <c r="E43" s="263" t="s">
        <v>825</v>
      </c>
      <c r="F43" s="259"/>
      <c r="G43" s="68">
        <f t="shared" si="0"/>
        <v>0</v>
      </c>
      <c r="H43" s="254"/>
      <c r="I43" s="255"/>
    </row>
    <row r="44" spans="1:9" ht="15.75">
      <c r="A44" s="237">
        <v>2185</v>
      </c>
      <c r="B44" s="250" t="s">
        <v>66</v>
      </c>
      <c r="C44" s="251">
        <v>8</v>
      </c>
      <c r="D44" s="252">
        <v>1</v>
      </c>
      <c r="E44" s="263"/>
      <c r="F44" s="259"/>
      <c r="G44" s="68">
        <f t="shared" si="0"/>
        <v>0</v>
      </c>
      <c r="H44" s="264"/>
      <c r="I44" s="255"/>
    </row>
    <row r="45" spans="1:9" s="58" customFormat="1" ht="40.5" customHeight="1">
      <c r="A45" s="265">
        <v>2200</v>
      </c>
      <c r="B45" s="226" t="s">
        <v>67</v>
      </c>
      <c r="C45" s="238">
        <v>0</v>
      </c>
      <c r="D45" s="239">
        <v>0</v>
      </c>
      <c r="E45" s="229" t="s">
        <v>868</v>
      </c>
      <c r="F45" s="266" t="s">
        <v>303</v>
      </c>
      <c r="G45" s="98">
        <f t="shared" si="0"/>
        <v>600</v>
      </c>
      <c r="H45" s="103">
        <f>H47+H50+H53+H56+H60</f>
        <v>600</v>
      </c>
      <c r="I45" s="69">
        <f>I47+I50+I53+I56+I60</f>
        <v>0</v>
      </c>
    </row>
    <row r="46" spans="1:9" ht="11.25" customHeight="1">
      <c r="A46" s="231"/>
      <c r="B46" s="226"/>
      <c r="C46" s="227"/>
      <c r="D46" s="228"/>
      <c r="E46" s="232" t="s">
        <v>807</v>
      </c>
      <c r="F46" s="233"/>
      <c r="G46" s="68">
        <f t="shared" si="0"/>
        <v>0</v>
      </c>
      <c r="H46" s="267"/>
      <c r="I46" s="268"/>
    </row>
    <row r="47" spans="1:9">
      <c r="A47" s="237">
        <v>2210</v>
      </c>
      <c r="B47" s="226" t="s">
        <v>67</v>
      </c>
      <c r="C47" s="251">
        <v>1</v>
      </c>
      <c r="D47" s="252">
        <v>0</v>
      </c>
      <c r="E47" s="240" t="s">
        <v>304</v>
      </c>
      <c r="F47" s="269" t="s">
        <v>305</v>
      </c>
      <c r="G47" s="68">
        <f t="shared" si="0"/>
        <v>0</v>
      </c>
      <c r="H47" s="67">
        <f>H49</f>
        <v>0</v>
      </c>
      <c r="I47" s="69">
        <f>I49</f>
        <v>0</v>
      </c>
    </row>
    <row r="48" spans="1:9" s="12" customFormat="1" ht="10.5" customHeight="1">
      <c r="A48" s="237"/>
      <c r="B48" s="226"/>
      <c r="C48" s="238"/>
      <c r="D48" s="239"/>
      <c r="E48" s="232" t="s">
        <v>808</v>
      </c>
      <c r="F48" s="241"/>
      <c r="G48" s="68">
        <f t="shared" si="0"/>
        <v>0</v>
      </c>
      <c r="H48" s="242"/>
      <c r="I48" s="243"/>
    </row>
    <row r="49" spans="1:9" ht="15.75">
      <c r="A49" s="237">
        <v>2211</v>
      </c>
      <c r="B49" s="250" t="s">
        <v>67</v>
      </c>
      <c r="C49" s="251">
        <v>1</v>
      </c>
      <c r="D49" s="252">
        <v>1</v>
      </c>
      <c r="E49" s="232" t="s">
        <v>306</v>
      </c>
      <c r="F49" s="259" t="s">
        <v>307</v>
      </c>
      <c r="G49" s="68">
        <f t="shared" si="0"/>
        <v>0</v>
      </c>
      <c r="H49" s="254"/>
      <c r="I49" s="255"/>
    </row>
    <row r="50" spans="1:9">
      <c r="A50" s="237">
        <v>2220</v>
      </c>
      <c r="B50" s="226" t="s">
        <v>67</v>
      </c>
      <c r="C50" s="238">
        <v>2</v>
      </c>
      <c r="D50" s="239">
        <v>0</v>
      </c>
      <c r="E50" s="240" t="s">
        <v>308</v>
      </c>
      <c r="F50" s="269" t="s">
        <v>309</v>
      </c>
      <c r="G50" s="716">
        <f t="shared" si="0"/>
        <v>600</v>
      </c>
      <c r="H50" s="717">
        <f>H52</f>
        <v>600</v>
      </c>
      <c r="I50" s="69">
        <f>I52</f>
        <v>0</v>
      </c>
    </row>
    <row r="51" spans="1:9" s="12" customFormat="1" ht="10.5" customHeight="1">
      <c r="A51" s="237"/>
      <c r="B51" s="226"/>
      <c r="C51" s="238"/>
      <c r="D51" s="239"/>
      <c r="E51" s="232" t="s">
        <v>808</v>
      </c>
      <c r="F51" s="241"/>
      <c r="G51" s="718">
        <f t="shared" si="0"/>
        <v>0</v>
      </c>
      <c r="H51" s="719"/>
      <c r="I51" s="243"/>
    </row>
    <row r="52" spans="1:9" ht="15.75">
      <c r="A52" s="237">
        <v>2221</v>
      </c>
      <c r="B52" s="250" t="s">
        <v>67</v>
      </c>
      <c r="C52" s="251">
        <v>2</v>
      </c>
      <c r="D52" s="252">
        <v>1</v>
      </c>
      <c r="E52" s="232" t="s">
        <v>310</v>
      </c>
      <c r="F52" s="259" t="s">
        <v>311</v>
      </c>
      <c r="G52" s="716">
        <f t="shared" si="0"/>
        <v>600</v>
      </c>
      <c r="H52" s="280">
        <f>SUM(Sheet6!H126)</f>
        <v>600</v>
      </c>
      <c r="I52" s="255"/>
    </row>
    <row r="53" spans="1:9">
      <c r="A53" s="237">
        <v>2230</v>
      </c>
      <c r="B53" s="226" t="s">
        <v>67</v>
      </c>
      <c r="C53" s="251">
        <v>3</v>
      </c>
      <c r="D53" s="252">
        <v>0</v>
      </c>
      <c r="E53" s="240" t="s">
        <v>312</v>
      </c>
      <c r="F53" s="269" t="s">
        <v>313</v>
      </c>
      <c r="G53" s="68">
        <f t="shared" si="0"/>
        <v>0</v>
      </c>
      <c r="H53" s="67">
        <f>H55</f>
        <v>0</v>
      </c>
      <c r="I53" s="69">
        <f>I55</f>
        <v>0</v>
      </c>
    </row>
    <row r="54" spans="1:9" s="12" customFormat="1" ht="10.5" customHeight="1">
      <c r="A54" s="237"/>
      <c r="B54" s="226"/>
      <c r="C54" s="238"/>
      <c r="D54" s="239"/>
      <c r="E54" s="232" t="s">
        <v>808</v>
      </c>
      <c r="F54" s="241"/>
      <c r="G54" s="68">
        <f t="shared" si="0"/>
        <v>0</v>
      </c>
      <c r="H54" s="242"/>
      <c r="I54" s="243"/>
    </row>
    <row r="55" spans="1:9" ht="15.75">
      <c r="A55" s="237">
        <v>2231</v>
      </c>
      <c r="B55" s="250" t="s">
        <v>67</v>
      </c>
      <c r="C55" s="251">
        <v>3</v>
      </c>
      <c r="D55" s="252">
        <v>1</v>
      </c>
      <c r="E55" s="232" t="s">
        <v>314</v>
      </c>
      <c r="F55" s="259" t="s">
        <v>315</v>
      </c>
      <c r="G55" s="68">
        <f t="shared" si="0"/>
        <v>0</v>
      </c>
      <c r="H55" s="254"/>
      <c r="I55" s="255"/>
    </row>
    <row r="56" spans="1:9" ht="24">
      <c r="A56" s="237">
        <v>2240</v>
      </c>
      <c r="B56" s="226" t="s">
        <v>67</v>
      </c>
      <c r="C56" s="238">
        <v>4</v>
      </c>
      <c r="D56" s="239">
        <v>0</v>
      </c>
      <c r="E56" s="240" t="s">
        <v>316</v>
      </c>
      <c r="F56" s="241" t="s">
        <v>317</v>
      </c>
      <c r="G56" s="68">
        <f t="shared" si="0"/>
        <v>0</v>
      </c>
      <c r="H56" s="67">
        <f>H58</f>
        <v>0</v>
      </c>
      <c r="I56" s="69">
        <f>I58</f>
        <v>0</v>
      </c>
    </row>
    <row r="57" spans="1:9" s="12" customFormat="1" ht="10.5" customHeight="1">
      <c r="A57" s="237"/>
      <c r="B57" s="226"/>
      <c r="C57" s="238"/>
      <c r="D57" s="239"/>
      <c r="E57" s="232" t="s">
        <v>808</v>
      </c>
      <c r="F57" s="241"/>
      <c r="G57" s="68">
        <f t="shared" si="0"/>
        <v>0</v>
      </c>
      <c r="H57" s="242"/>
      <c r="I57" s="243"/>
    </row>
    <row r="58" spans="1:9" ht="24">
      <c r="A58" s="237">
        <v>2241</v>
      </c>
      <c r="B58" s="250" t="s">
        <v>67</v>
      </c>
      <c r="C58" s="251">
        <v>4</v>
      </c>
      <c r="D58" s="252">
        <v>1</v>
      </c>
      <c r="E58" s="232" t="s">
        <v>316</v>
      </c>
      <c r="F58" s="259" t="s">
        <v>317</v>
      </c>
      <c r="G58" s="68">
        <f t="shared" si="0"/>
        <v>0</v>
      </c>
      <c r="H58" s="254"/>
      <c r="I58" s="255"/>
    </row>
    <row r="59" spans="1:9" s="12" customFormat="1" ht="10.5" customHeight="1">
      <c r="A59" s="237"/>
      <c r="B59" s="226"/>
      <c r="C59" s="238"/>
      <c r="D59" s="239"/>
      <c r="E59" s="232" t="s">
        <v>808</v>
      </c>
      <c r="F59" s="241"/>
      <c r="G59" s="68">
        <f t="shared" si="0"/>
        <v>0</v>
      </c>
      <c r="H59" s="242"/>
      <c r="I59" s="243"/>
    </row>
    <row r="60" spans="1:9">
      <c r="A60" s="237">
        <v>2250</v>
      </c>
      <c r="B60" s="226" t="s">
        <v>67</v>
      </c>
      <c r="C60" s="238">
        <v>5</v>
      </c>
      <c r="D60" s="239">
        <v>0</v>
      </c>
      <c r="E60" s="240" t="s">
        <v>318</v>
      </c>
      <c r="F60" s="241" t="s">
        <v>319</v>
      </c>
      <c r="G60" s="68">
        <f t="shared" si="0"/>
        <v>0</v>
      </c>
      <c r="H60" s="67">
        <f>H62</f>
        <v>0</v>
      </c>
      <c r="I60" s="69">
        <f>I62</f>
        <v>0</v>
      </c>
    </row>
    <row r="61" spans="1:9" s="12" customFormat="1" ht="10.5" customHeight="1">
      <c r="A61" s="237"/>
      <c r="B61" s="226"/>
      <c r="C61" s="238"/>
      <c r="D61" s="239"/>
      <c r="E61" s="232" t="s">
        <v>808</v>
      </c>
      <c r="F61" s="241"/>
      <c r="G61" s="68">
        <f t="shared" si="0"/>
        <v>0</v>
      </c>
      <c r="H61" s="242"/>
      <c r="I61" s="243"/>
    </row>
    <row r="62" spans="1:9" ht="15.75">
      <c r="A62" s="237">
        <v>2251</v>
      </c>
      <c r="B62" s="250" t="s">
        <v>67</v>
      </c>
      <c r="C62" s="251">
        <v>5</v>
      </c>
      <c r="D62" s="252">
        <v>1</v>
      </c>
      <c r="E62" s="232" t="s">
        <v>318</v>
      </c>
      <c r="F62" s="259" t="s">
        <v>320</v>
      </c>
      <c r="G62" s="68">
        <f t="shared" si="0"/>
        <v>0</v>
      </c>
      <c r="H62" s="254"/>
      <c r="I62" s="255"/>
    </row>
    <row r="63" spans="1:9" s="58" customFormat="1" ht="58.5" customHeight="1">
      <c r="A63" s="265">
        <v>2300</v>
      </c>
      <c r="B63" s="270" t="s">
        <v>68</v>
      </c>
      <c r="C63" s="238">
        <v>0</v>
      </c>
      <c r="D63" s="239">
        <v>0</v>
      </c>
      <c r="E63" s="271" t="s">
        <v>869</v>
      </c>
      <c r="F63" s="266" t="s">
        <v>321</v>
      </c>
      <c r="G63" s="68">
        <f t="shared" si="0"/>
        <v>0</v>
      </c>
      <c r="H63" s="67">
        <f>H65+H70+H73+H77+H80+H83+H86</f>
        <v>0</v>
      </c>
      <c r="I63" s="69">
        <f>I65+I70+I73+I77+I80+I83+I86</f>
        <v>0</v>
      </c>
    </row>
    <row r="64" spans="1:9" ht="11.25" customHeight="1">
      <c r="A64" s="231"/>
      <c r="B64" s="226"/>
      <c r="C64" s="227"/>
      <c r="D64" s="228"/>
      <c r="E64" s="232" t="s">
        <v>807</v>
      </c>
      <c r="F64" s="233"/>
      <c r="G64" s="68">
        <f t="shared" si="0"/>
        <v>0</v>
      </c>
      <c r="H64" s="267"/>
      <c r="I64" s="268"/>
    </row>
    <row r="65" spans="1:9">
      <c r="A65" s="237">
        <v>2310</v>
      </c>
      <c r="B65" s="270" t="s">
        <v>68</v>
      </c>
      <c r="C65" s="238">
        <v>1</v>
      </c>
      <c r="D65" s="239">
        <v>0</v>
      </c>
      <c r="E65" s="240" t="s">
        <v>727</v>
      </c>
      <c r="F65" s="241" t="s">
        <v>323</v>
      </c>
      <c r="G65" s="68">
        <f t="shared" si="0"/>
        <v>0</v>
      </c>
      <c r="H65" s="67">
        <f>H67+H68+H69</f>
        <v>0</v>
      </c>
      <c r="I65" s="69">
        <f>I67+I68+I69</f>
        <v>0</v>
      </c>
    </row>
    <row r="66" spans="1:9" s="12" customFormat="1" ht="10.5" customHeight="1">
      <c r="A66" s="237"/>
      <c r="B66" s="226"/>
      <c r="C66" s="238"/>
      <c r="D66" s="239"/>
      <c r="E66" s="232" t="s">
        <v>808</v>
      </c>
      <c r="F66" s="241"/>
      <c r="G66" s="68">
        <f t="shared" si="0"/>
        <v>0</v>
      </c>
      <c r="H66" s="242"/>
      <c r="I66" s="243"/>
    </row>
    <row r="67" spans="1:9" ht="15.75">
      <c r="A67" s="237">
        <v>2311</v>
      </c>
      <c r="B67" s="272" t="s">
        <v>68</v>
      </c>
      <c r="C67" s="251">
        <v>1</v>
      </c>
      <c r="D67" s="252">
        <v>1</v>
      </c>
      <c r="E67" s="232" t="s">
        <v>322</v>
      </c>
      <c r="F67" s="259" t="s">
        <v>324</v>
      </c>
      <c r="G67" s="68">
        <f t="shared" si="0"/>
        <v>0</v>
      </c>
      <c r="H67" s="254"/>
      <c r="I67" s="255"/>
    </row>
    <row r="68" spans="1:9" ht="15.75">
      <c r="A68" s="237">
        <v>2312</v>
      </c>
      <c r="B68" s="272" t="s">
        <v>68</v>
      </c>
      <c r="C68" s="251">
        <v>1</v>
      </c>
      <c r="D68" s="252">
        <v>2</v>
      </c>
      <c r="E68" s="232" t="s">
        <v>728</v>
      </c>
      <c r="F68" s="259"/>
      <c r="G68" s="68">
        <f t="shared" si="0"/>
        <v>0</v>
      </c>
      <c r="H68" s="254"/>
      <c r="I68" s="255"/>
    </row>
    <row r="69" spans="1:9" ht="15.75">
      <c r="A69" s="237">
        <v>2313</v>
      </c>
      <c r="B69" s="272" t="s">
        <v>68</v>
      </c>
      <c r="C69" s="251">
        <v>1</v>
      </c>
      <c r="D69" s="252">
        <v>3</v>
      </c>
      <c r="E69" s="232" t="s">
        <v>729</v>
      </c>
      <c r="F69" s="259"/>
      <c r="G69" s="68">
        <f t="shared" si="0"/>
        <v>0</v>
      </c>
      <c r="H69" s="254"/>
      <c r="I69" s="255"/>
    </row>
    <row r="70" spans="1:9">
      <c r="A70" s="237">
        <v>2320</v>
      </c>
      <c r="B70" s="270" t="s">
        <v>68</v>
      </c>
      <c r="C70" s="238">
        <v>2</v>
      </c>
      <c r="D70" s="239">
        <v>0</v>
      </c>
      <c r="E70" s="240" t="s">
        <v>730</v>
      </c>
      <c r="F70" s="241" t="s">
        <v>325</v>
      </c>
      <c r="G70" s="68">
        <f t="shared" si="0"/>
        <v>0</v>
      </c>
      <c r="H70" s="67">
        <f>H72</f>
        <v>0</v>
      </c>
      <c r="I70" s="69">
        <f>I72</f>
        <v>0</v>
      </c>
    </row>
    <row r="71" spans="1:9" s="12" customFormat="1" ht="10.5" customHeight="1">
      <c r="A71" s="237"/>
      <c r="B71" s="226"/>
      <c r="C71" s="238"/>
      <c r="D71" s="239"/>
      <c r="E71" s="232" t="s">
        <v>808</v>
      </c>
      <c r="F71" s="241"/>
      <c r="G71" s="68">
        <f t="shared" si="0"/>
        <v>0</v>
      </c>
      <c r="H71" s="242"/>
      <c r="I71" s="243"/>
    </row>
    <row r="72" spans="1:9" ht="15.75">
      <c r="A72" s="237">
        <v>2321</v>
      </c>
      <c r="B72" s="272" t="s">
        <v>68</v>
      </c>
      <c r="C72" s="251">
        <v>2</v>
      </c>
      <c r="D72" s="252">
        <v>1</v>
      </c>
      <c r="E72" s="232" t="s">
        <v>731</v>
      </c>
      <c r="F72" s="259" t="s">
        <v>326</v>
      </c>
      <c r="G72" s="68">
        <f t="shared" si="0"/>
        <v>0</v>
      </c>
      <c r="H72" s="254"/>
      <c r="I72" s="255"/>
    </row>
    <row r="73" spans="1:9" ht="24">
      <c r="A73" s="237">
        <v>2330</v>
      </c>
      <c r="B73" s="270" t="s">
        <v>68</v>
      </c>
      <c r="C73" s="238">
        <v>3</v>
      </c>
      <c r="D73" s="239">
        <v>0</v>
      </c>
      <c r="E73" s="240" t="s">
        <v>732</v>
      </c>
      <c r="F73" s="241" t="s">
        <v>327</v>
      </c>
      <c r="G73" s="68">
        <f t="shared" si="0"/>
        <v>0</v>
      </c>
      <c r="H73" s="67">
        <f>H75+H76</f>
        <v>0</v>
      </c>
      <c r="I73" s="69">
        <f>I75+I76</f>
        <v>0</v>
      </c>
    </row>
    <row r="74" spans="1:9" s="12" customFormat="1" ht="10.5" customHeight="1">
      <c r="A74" s="237"/>
      <c r="B74" s="226"/>
      <c r="C74" s="238"/>
      <c r="D74" s="239"/>
      <c r="E74" s="232" t="s">
        <v>808</v>
      </c>
      <c r="F74" s="241"/>
      <c r="G74" s="68">
        <f t="shared" si="0"/>
        <v>0</v>
      </c>
      <c r="H74" s="242"/>
      <c r="I74" s="243"/>
    </row>
    <row r="75" spans="1:9" ht="15.75">
      <c r="A75" s="237">
        <v>2331</v>
      </c>
      <c r="B75" s="272" t="s">
        <v>68</v>
      </c>
      <c r="C75" s="251">
        <v>3</v>
      </c>
      <c r="D75" s="252">
        <v>1</v>
      </c>
      <c r="E75" s="232" t="s">
        <v>328</v>
      </c>
      <c r="F75" s="259" t="s">
        <v>329</v>
      </c>
      <c r="G75" s="68">
        <f t="shared" si="0"/>
        <v>0</v>
      </c>
      <c r="H75" s="254"/>
      <c r="I75" s="255"/>
    </row>
    <row r="76" spans="1:9" ht="15.75">
      <c r="A76" s="237">
        <v>2332</v>
      </c>
      <c r="B76" s="272" t="s">
        <v>68</v>
      </c>
      <c r="C76" s="251">
        <v>3</v>
      </c>
      <c r="D76" s="252">
        <v>2</v>
      </c>
      <c r="E76" s="232" t="s">
        <v>733</v>
      </c>
      <c r="F76" s="259"/>
      <c r="G76" s="68">
        <f t="shared" ref="G76:G138" si="1">H76+I76</f>
        <v>0</v>
      </c>
      <c r="H76" s="254"/>
      <c r="I76" s="255"/>
    </row>
    <row r="77" spans="1:9">
      <c r="A77" s="237">
        <v>2340</v>
      </c>
      <c r="B77" s="270" t="s">
        <v>68</v>
      </c>
      <c r="C77" s="238">
        <v>4</v>
      </c>
      <c r="D77" s="239">
        <v>0</v>
      </c>
      <c r="E77" s="240" t="s">
        <v>734</v>
      </c>
      <c r="F77" s="259"/>
      <c r="G77" s="68">
        <f t="shared" si="1"/>
        <v>0</v>
      </c>
      <c r="H77" s="67">
        <f>H79</f>
        <v>0</v>
      </c>
      <c r="I77" s="69">
        <f>I79</f>
        <v>0</v>
      </c>
    </row>
    <row r="78" spans="1:9" s="12" customFormat="1" ht="10.5" customHeight="1">
      <c r="A78" s="237"/>
      <c r="B78" s="226"/>
      <c r="C78" s="238"/>
      <c r="D78" s="239"/>
      <c r="E78" s="232" t="s">
        <v>808</v>
      </c>
      <c r="F78" s="241"/>
      <c r="G78" s="68">
        <f t="shared" si="1"/>
        <v>0</v>
      </c>
      <c r="H78" s="242"/>
      <c r="I78" s="243"/>
    </row>
    <row r="79" spans="1:9" ht="15.75">
      <c r="A79" s="237">
        <v>2341</v>
      </c>
      <c r="B79" s="272" t="s">
        <v>68</v>
      </c>
      <c r="C79" s="251">
        <v>4</v>
      </c>
      <c r="D79" s="252">
        <v>1</v>
      </c>
      <c r="E79" s="232" t="s">
        <v>734</v>
      </c>
      <c r="F79" s="259"/>
      <c r="G79" s="68">
        <f t="shared" si="1"/>
        <v>0</v>
      </c>
      <c r="H79" s="254"/>
      <c r="I79" s="255"/>
    </row>
    <row r="80" spans="1:9">
      <c r="A80" s="237">
        <v>2350</v>
      </c>
      <c r="B80" s="270" t="s">
        <v>68</v>
      </c>
      <c r="C80" s="238">
        <v>5</v>
      </c>
      <c r="D80" s="239">
        <v>0</v>
      </c>
      <c r="E80" s="240" t="s">
        <v>330</v>
      </c>
      <c r="F80" s="241" t="s">
        <v>331</v>
      </c>
      <c r="G80" s="68">
        <f t="shared" si="1"/>
        <v>0</v>
      </c>
      <c r="H80" s="67">
        <f>H82</f>
        <v>0</v>
      </c>
      <c r="I80" s="69">
        <f>I82</f>
        <v>0</v>
      </c>
    </row>
    <row r="81" spans="1:9" s="12" customFormat="1" ht="10.5" customHeight="1">
      <c r="A81" s="237"/>
      <c r="B81" s="226"/>
      <c r="C81" s="238"/>
      <c r="D81" s="239"/>
      <c r="E81" s="232" t="s">
        <v>808</v>
      </c>
      <c r="F81" s="241"/>
      <c r="G81" s="68">
        <f t="shared" si="1"/>
        <v>0</v>
      </c>
      <c r="H81" s="242"/>
      <c r="I81" s="243"/>
    </row>
    <row r="82" spans="1:9" ht="15.75">
      <c r="A82" s="237">
        <v>2351</v>
      </c>
      <c r="B82" s="272" t="s">
        <v>68</v>
      </c>
      <c r="C82" s="251">
        <v>5</v>
      </c>
      <c r="D82" s="252">
        <v>1</v>
      </c>
      <c r="E82" s="232" t="s">
        <v>332</v>
      </c>
      <c r="F82" s="259" t="s">
        <v>331</v>
      </c>
      <c r="G82" s="68">
        <f t="shared" si="1"/>
        <v>0</v>
      </c>
      <c r="H82" s="254"/>
      <c r="I82" s="255"/>
    </row>
    <row r="83" spans="1:9" ht="36">
      <c r="A83" s="237">
        <v>2360</v>
      </c>
      <c r="B83" s="270" t="s">
        <v>68</v>
      </c>
      <c r="C83" s="238">
        <v>6</v>
      </c>
      <c r="D83" s="239">
        <v>0</v>
      </c>
      <c r="E83" s="240" t="s">
        <v>847</v>
      </c>
      <c r="F83" s="241" t="s">
        <v>333</v>
      </c>
      <c r="G83" s="68">
        <f t="shared" si="1"/>
        <v>0</v>
      </c>
      <c r="H83" s="67">
        <f>H85</f>
        <v>0</v>
      </c>
      <c r="I83" s="69">
        <f>I85</f>
        <v>0</v>
      </c>
    </row>
    <row r="84" spans="1:9" s="12" customFormat="1" ht="10.5" customHeight="1">
      <c r="A84" s="237"/>
      <c r="B84" s="226"/>
      <c r="C84" s="238"/>
      <c r="D84" s="239"/>
      <c r="E84" s="232" t="s">
        <v>808</v>
      </c>
      <c r="F84" s="241"/>
      <c r="G84" s="68">
        <f t="shared" si="1"/>
        <v>0</v>
      </c>
      <c r="H84" s="242"/>
      <c r="I84" s="243"/>
    </row>
    <row r="85" spans="1:9" ht="24">
      <c r="A85" s="237">
        <v>2361</v>
      </c>
      <c r="B85" s="272" t="s">
        <v>68</v>
      </c>
      <c r="C85" s="251">
        <v>6</v>
      </c>
      <c r="D85" s="252">
        <v>1</v>
      </c>
      <c r="E85" s="232" t="s">
        <v>847</v>
      </c>
      <c r="F85" s="259" t="s">
        <v>334</v>
      </c>
      <c r="G85" s="68">
        <f t="shared" si="1"/>
        <v>0</v>
      </c>
      <c r="H85" s="254"/>
      <c r="I85" s="255"/>
    </row>
    <row r="86" spans="1:9" ht="28.5">
      <c r="A86" s="237">
        <v>2370</v>
      </c>
      <c r="B86" s="270" t="s">
        <v>68</v>
      </c>
      <c r="C86" s="238">
        <v>7</v>
      </c>
      <c r="D86" s="239">
        <v>0</v>
      </c>
      <c r="E86" s="240" t="s">
        <v>848</v>
      </c>
      <c r="F86" s="241" t="s">
        <v>335</v>
      </c>
      <c r="G86" s="68">
        <f t="shared" si="1"/>
        <v>0</v>
      </c>
      <c r="H86" s="67">
        <f>H88</f>
        <v>0</v>
      </c>
      <c r="I86" s="69">
        <f>I88</f>
        <v>0</v>
      </c>
    </row>
    <row r="87" spans="1:9" s="12" customFormat="1" ht="10.5" customHeight="1">
      <c r="A87" s="237"/>
      <c r="B87" s="226"/>
      <c r="C87" s="238"/>
      <c r="D87" s="239"/>
      <c r="E87" s="232" t="s">
        <v>808</v>
      </c>
      <c r="F87" s="241"/>
      <c r="G87" s="68">
        <f t="shared" si="1"/>
        <v>0</v>
      </c>
      <c r="H87" s="242"/>
      <c r="I87" s="243"/>
    </row>
    <row r="88" spans="1:9" ht="24">
      <c r="A88" s="237">
        <v>2371</v>
      </c>
      <c r="B88" s="272" t="s">
        <v>68</v>
      </c>
      <c r="C88" s="251">
        <v>7</v>
      </c>
      <c r="D88" s="252">
        <v>1</v>
      </c>
      <c r="E88" s="232" t="s">
        <v>849</v>
      </c>
      <c r="F88" s="259" t="s">
        <v>336</v>
      </c>
      <c r="G88" s="68">
        <f t="shared" si="1"/>
        <v>0</v>
      </c>
      <c r="H88" s="254"/>
      <c r="I88" s="255"/>
    </row>
    <row r="89" spans="1:9" s="58" customFormat="1" ht="52.5" customHeight="1">
      <c r="A89" s="265">
        <v>2400</v>
      </c>
      <c r="B89" s="270" t="s">
        <v>72</v>
      </c>
      <c r="C89" s="238">
        <v>0</v>
      </c>
      <c r="D89" s="239">
        <v>0</v>
      </c>
      <c r="E89" s="271" t="s">
        <v>870</v>
      </c>
      <c r="F89" s="266" t="s">
        <v>337</v>
      </c>
      <c r="G89" s="98">
        <f t="shared" si="1"/>
        <v>-5000</v>
      </c>
      <c r="H89" s="103">
        <f>H91+H95+H101+H109+H114+H121+H124+H130</f>
        <v>0</v>
      </c>
      <c r="I89" s="103">
        <f>SUM(I114+I139)</f>
        <v>-5000</v>
      </c>
    </row>
    <row r="90" spans="1:9" ht="11.25" customHeight="1">
      <c r="A90" s="231"/>
      <c r="B90" s="226"/>
      <c r="C90" s="227"/>
      <c r="D90" s="228"/>
      <c r="E90" s="232" t="s">
        <v>807</v>
      </c>
      <c r="F90" s="233"/>
      <c r="G90" s="68">
        <f t="shared" si="1"/>
        <v>0</v>
      </c>
      <c r="H90" s="267"/>
      <c r="I90" s="268"/>
    </row>
    <row r="91" spans="1:9" ht="28.5">
      <c r="A91" s="237">
        <v>2410</v>
      </c>
      <c r="B91" s="270" t="s">
        <v>72</v>
      </c>
      <c r="C91" s="238">
        <v>1</v>
      </c>
      <c r="D91" s="239">
        <v>0</v>
      </c>
      <c r="E91" s="240" t="s">
        <v>338</v>
      </c>
      <c r="F91" s="241" t="s">
        <v>341</v>
      </c>
      <c r="G91" s="68">
        <f t="shared" si="1"/>
        <v>0</v>
      </c>
      <c r="H91" s="67">
        <f>H93+H94</f>
        <v>0</v>
      </c>
      <c r="I91" s="69">
        <f>I93+I94</f>
        <v>0</v>
      </c>
    </row>
    <row r="92" spans="1:9" s="12" customFormat="1" ht="10.5" customHeight="1">
      <c r="A92" s="237"/>
      <c r="B92" s="226"/>
      <c r="C92" s="238"/>
      <c r="D92" s="239"/>
      <c r="E92" s="232" t="s">
        <v>808</v>
      </c>
      <c r="F92" s="241"/>
      <c r="G92" s="68">
        <f t="shared" si="1"/>
        <v>0</v>
      </c>
      <c r="H92" s="242"/>
      <c r="I92" s="243"/>
    </row>
    <row r="93" spans="1:9" ht="24">
      <c r="A93" s="237">
        <v>2411</v>
      </c>
      <c r="B93" s="272" t="s">
        <v>72</v>
      </c>
      <c r="C93" s="251">
        <v>1</v>
      </c>
      <c r="D93" s="252">
        <v>1</v>
      </c>
      <c r="E93" s="232" t="s">
        <v>342</v>
      </c>
      <c r="F93" s="253" t="s">
        <v>343</v>
      </c>
      <c r="G93" s="68">
        <f t="shared" si="1"/>
        <v>0</v>
      </c>
      <c r="H93" s="254"/>
      <c r="I93" s="255"/>
    </row>
    <row r="94" spans="1:9" ht="24">
      <c r="A94" s="237">
        <v>2412</v>
      </c>
      <c r="B94" s="272" t="s">
        <v>72</v>
      </c>
      <c r="C94" s="251">
        <v>1</v>
      </c>
      <c r="D94" s="252">
        <v>2</v>
      </c>
      <c r="E94" s="232" t="s">
        <v>344</v>
      </c>
      <c r="F94" s="259" t="s">
        <v>345</v>
      </c>
      <c r="G94" s="68">
        <f t="shared" si="1"/>
        <v>0</v>
      </c>
      <c r="H94" s="254"/>
      <c r="I94" s="255"/>
    </row>
    <row r="95" spans="1:9" ht="24">
      <c r="A95" s="237">
        <v>2420</v>
      </c>
      <c r="B95" s="270" t="s">
        <v>72</v>
      </c>
      <c r="C95" s="238">
        <v>2</v>
      </c>
      <c r="D95" s="239">
        <v>0</v>
      </c>
      <c r="E95" s="240" t="s">
        <v>346</v>
      </c>
      <c r="F95" s="241" t="s">
        <v>347</v>
      </c>
      <c r="G95" s="98">
        <f t="shared" si="1"/>
        <v>0</v>
      </c>
      <c r="H95" s="103">
        <f>H97+H98+H99+H100</f>
        <v>0</v>
      </c>
      <c r="I95" s="69">
        <f>I97+I98+I99+I100</f>
        <v>0</v>
      </c>
    </row>
    <row r="96" spans="1:9" s="12" customFormat="1" ht="10.5" customHeight="1">
      <c r="A96" s="237"/>
      <c r="B96" s="226"/>
      <c r="C96" s="238"/>
      <c r="D96" s="239"/>
      <c r="E96" s="232" t="s">
        <v>808</v>
      </c>
      <c r="F96" s="241"/>
      <c r="G96" s="68">
        <f t="shared" si="1"/>
        <v>0</v>
      </c>
      <c r="H96" s="242"/>
      <c r="I96" s="243"/>
    </row>
    <row r="97" spans="1:9">
      <c r="A97" s="244">
        <v>2421</v>
      </c>
      <c r="B97" s="273" t="s">
        <v>72</v>
      </c>
      <c r="C97" s="246">
        <v>2</v>
      </c>
      <c r="D97" s="247">
        <v>1</v>
      </c>
      <c r="E97" s="248" t="s">
        <v>348</v>
      </c>
      <c r="F97" s="274" t="s">
        <v>349</v>
      </c>
      <c r="G97" s="102">
        <f t="shared" si="1"/>
        <v>0</v>
      </c>
      <c r="H97" s="113">
        <f>Sheet6!H227</f>
        <v>0</v>
      </c>
      <c r="I97" s="89">
        <f>Sheet6!I227</f>
        <v>0</v>
      </c>
    </row>
    <row r="98" spans="1:9" ht="15.75">
      <c r="A98" s="237">
        <v>2422</v>
      </c>
      <c r="B98" s="272" t="s">
        <v>72</v>
      </c>
      <c r="C98" s="251">
        <v>2</v>
      </c>
      <c r="D98" s="252">
        <v>2</v>
      </c>
      <c r="E98" s="232" t="s">
        <v>350</v>
      </c>
      <c r="F98" s="259" t="s">
        <v>351</v>
      </c>
      <c r="G98" s="68">
        <f t="shared" si="1"/>
        <v>0</v>
      </c>
      <c r="H98" s="254"/>
      <c r="I98" s="255"/>
    </row>
    <row r="99" spans="1:9" ht="15.75">
      <c r="A99" s="237">
        <v>2423</v>
      </c>
      <c r="B99" s="272" t="s">
        <v>72</v>
      </c>
      <c r="C99" s="251">
        <v>2</v>
      </c>
      <c r="D99" s="252">
        <v>3</v>
      </c>
      <c r="E99" s="232" t="s">
        <v>352</v>
      </c>
      <c r="F99" s="259" t="s">
        <v>353</v>
      </c>
      <c r="G99" s="68">
        <f t="shared" si="1"/>
        <v>0</v>
      </c>
      <c r="H99" s="254"/>
      <c r="I99" s="255"/>
    </row>
    <row r="100" spans="1:9" ht="15.75">
      <c r="A100" s="237">
        <v>2424</v>
      </c>
      <c r="B100" s="272" t="s">
        <v>72</v>
      </c>
      <c r="C100" s="251">
        <v>2</v>
      </c>
      <c r="D100" s="252">
        <v>4</v>
      </c>
      <c r="E100" s="232" t="s">
        <v>73</v>
      </c>
      <c r="F100" s="259"/>
      <c r="G100" s="68">
        <f t="shared" si="1"/>
        <v>0</v>
      </c>
      <c r="H100" s="254"/>
      <c r="I100" s="255"/>
    </row>
    <row r="101" spans="1:9">
      <c r="A101" s="237">
        <v>2430</v>
      </c>
      <c r="B101" s="270" t="s">
        <v>72</v>
      </c>
      <c r="C101" s="238">
        <v>3</v>
      </c>
      <c r="D101" s="239">
        <v>0</v>
      </c>
      <c r="E101" s="240" t="s">
        <v>354</v>
      </c>
      <c r="F101" s="241" t="s">
        <v>355</v>
      </c>
      <c r="G101" s="68">
        <f t="shared" si="1"/>
        <v>0</v>
      </c>
      <c r="H101" s="67">
        <f>H103+H104+H105+H106+H107+H108</f>
        <v>0</v>
      </c>
      <c r="I101" s="69">
        <f>I103+I104+I105+I106+I107+I108</f>
        <v>0</v>
      </c>
    </row>
    <row r="102" spans="1:9" s="12" customFormat="1" ht="10.5" customHeight="1">
      <c r="A102" s="237"/>
      <c r="B102" s="226"/>
      <c r="C102" s="238"/>
      <c r="D102" s="239"/>
      <c r="E102" s="232" t="s">
        <v>808</v>
      </c>
      <c r="F102" s="241"/>
      <c r="G102" s="68">
        <f t="shared" si="1"/>
        <v>0</v>
      </c>
      <c r="H102" s="242"/>
      <c r="I102" s="243"/>
    </row>
    <row r="103" spans="1:9" ht="15.75">
      <c r="A103" s="237">
        <v>2431</v>
      </c>
      <c r="B103" s="272" t="s">
        <v>72</v>
      </c>
      <c r="C103" s="251">
        <v>3</v>
      </c>
      <c r="D103" s="252">
        <v>1</v>
      </c>
      <c r="E103" s="232" t="s">
        <v>356</v>
      </c>
      <c r="F103" s="259" t="s">
        <v>357</v>
      </c>
      <c r="G103" s="68">
        <f t="shared" si="1"/>
        <v>0</v>
      </c>
      <c r="H103" s="254"/>
      <c r="I103" s="255"/>
    </row>
    <row r="104" spans="1:9" ht="15.75">
      <c r="A104" s="237">
        <v>2432</v>
      </c>
      <c r="B104" s="272" t="s">
        <v>72</v>
      </c>
      <c r="C104" s="251">
        <v>3</v>
      </c>
      <c r="D104" s="252">
        <v>2</v>
      </c>
      <c r="E104" s="232" t="s">
        <v>358</v>
      </c>
      <c r="F104" s="259" t="s">
        <v>359</v>
      </c>
      <c r="G104" s="68">
        <f t="shared" si="1"/>
        <v>0</v>
      </c>
      <c r="H104" s="254"/>
      <c r="I104" s="255"/>
    </row>
    <row r="105" spans="1:9" ht="15.75">
      <c r="A105" s="237">
        <v>2433</v>
      </c>
      <c r="B105" s="272" t="s">
        <v>72</v>
      </c>
      <c r="C105" s="251">
        <v>3</v>
      </c>
      <c r="D105" s="252">
        <v>3</v>
      </c>
      <c r="E105" s="232" t="s">
        <v>360</v>
      </c>
      <c r="F105" s="259" t="s">
        <v>361</v>
      </c>
      <c r="G105" s="68">
        <f t="shared" si="1"/>
        <v>0</v>
      </c>
      <c r="H105" s="254"/>
      <c r="I105" s="255"/>
    </row>
    <row r="106" spans="1:9" ht="15.75">
      <c r="A106" s="237">
        <v>2434</v>
      </c>
      <c r="B106" s="272" t="s">
        <v>72</v>
      </c>
      <c r="C106" s="251">
        <v>3</v>
      </c>
      <c r="D106" s="252">
        <v>4</v>
      </c>
      <c r="E106" s="232" t="s">
        <v>362</v>
      </c>
      <c r="F106" s="259" t="s">
        <v>363</v>
      </c>
      <c r="G106" s="68">
        <f t="shared" si="1"/>
        <v>0</v>
      </c>
      <c r="H106" s="254"/>
      <c r="I106" s="255"/>
    </row>
    <row r="107" spans="1:9" ht="15.75">
      <c r="A107" s="237">
        <v>2435</v>
      </c>
      <c r="B107" s="272" t="s">
        <v>72</v>
      </c>
      <c r="C107" s="251">
        <v>3</v>
      </c>
      <c r="D107" s="252">
        <v>5</v>
      </c>
      <c r="E107" s="232" t="s">
        <v>364</v>
      </c>
      <c r="F107" s="259" t="s">
        <v>365</v>
      </c>
      <c r="G107" s="68">
        <f t="shared" si="1"/>
        <v>0</v>
      </c>
      <c r="H107" s="254"/>
      <c r="I107" s="255"/>
    </row>
    <row r="108" spans="1:9" ht="15.75">
      <c r="A108" s="237">
        <v>2436</v>
      </c>
      <c r="B108" s="272" t="s">
        <v>72</v>
      </c>
      <c r="C108" s="251">
        <v>3</v>
      </c>
      <c r="D108" s="252">
        <v>6</v>
      </c>
      <c r="E108" s="232" t="s">
        <v>366</v>
      </c>
      <c r="F108" s="259" t="s">
        <v>367</v>
      </c>
      <c r="G108" s="68">
        <f t="shared" si="1"/>
        <v>0</v>
      </c>
      <c r="H108" s="254"/>
      <c r="I108" s="255"/>
    </row>
    <row r="109" spans="1:9" ht="24">
      <c r="A109" s="237">
        <v>2440</v>
      </c>
      <c r="B109" s="270" t="s">
        <v>72</v>
      </c>
      <c r="C109" s="238">
        <v>4</v>
      </c>
      <c r="D109" s="239">
        <v>0</v>
      </c>
      <c r="E109" s="240" t="s">
        <v>368</v>
      </c>
      <c r="F109" s="241" t="s">
        <v>369</v>
      </c>
      <c r="G109" s="68">
        <f t="shared" si="1"/>
        <v>0</v>
      </c>
      <c r="H109" s="67">
        <f>H111+H112+H113</f>
        <v>0</v>
      </c>
      <c r="I109" s="69">
        <f>I111+I112+I113</f>
        <v>0</v>
      </c>
    </row>
    <row r="110" spans="1:9" s="12" customFormat="1" ht="10.5" customHeight="1">
      <c r="A110" s="237"/>
      <c r="B110" s="226"/>
      <c r="C110" s="238"/>
      <c r="D110" s="239"/>
      <c r="E110" s="232" t="s">
        <v>808</v>
      </c>
      <c r="F110" s="241"/>
      <c r="G110" s="68">
        <f t="shared" si="1"/>
        <v>0</v>
      </c>
      <c r="H110" s="242"/>
      <c r="I110" s="243"/>
    </row>
    <row r="111" spans="1:9" ht="28.5">
      <c r="A111" s="237">
        <v>2441</v>
      </c>
      <c r="B111" s="272" t="s">
        <v>72</v>
      </c>
      <c r="C111" s="251">
        <v>4</v>
      </c>
      <c r="D111" s="252">
        <v>1</v>
      </c>
      <c r="E111" s="232" t="s">
        <v>370</v>
      </c>
      <c r="F111" s="259" t="s">
        <v>371</v>
      </c>
      <c r="G111" s="68">
        <f t="shared" si="1"/>
        <v>0</v>
      </c>
      <c r="H111" s="254"/>
      <c r="I111" s="255"/>
    </row>
    <row r="112" spans="1:9" ht="15.75">
      <c r="A112" s="237">
        <v>2442</v>
      </c>
      <c r="B112" s="272" t="s">
        <v>72</v>
      </c>
      <c r="C112" s="251">
        <v>4</v>
      </c>
      <c r="D112" s="252">
        <v>2</v>
      </c>
      <c r="E112" s="232" t="s">
        <v>372</v>
      </c>
      <c r="F112" s="259" t="s">
        <v>373</v>
      </c>
      <c r="G112" s="68">
        <f t="shared" si="1"/>
        <v>0</v>
      </c>
      <c r="H112" s="254"/>
      <c r="I112" s="255"/>
    </row>
    <row r="113" spans="1:9" ht="15.75">
      <c r="A113" s="237">
        <v>2443</v>
      </c>
      <c r="B113" s="272" t="s">
        <v>72</v>
      </c>
      <c r="C113" s="251">
        <v>4</v>
      </c>
      <c r="D113" s="252">
        <v>3</v>
      </c>
      <c r="E113" s="232" t="s">
        <v>374</v>
      </c>
      <c r="F113" s="259" t="s">
        <v>375</v>
      </c>
      <c r="G113" s="68">
        <f t="shared" si="1"/>
        <v>0</v>
      </c>
      <c r="H113" s="254"/>
      <c r="I113" s="255"/>
    </row>
    <row r="114" spans="1:9">
      <c r="A114" s="237">
        <v>2450</v>
      </c>
      <c r="B114" s="270" t="s">
        <v>72</v>
      </c>
      <c r="C114" s="238">
        <v>5</v>
      </c>
      <c r="D114" s="239">
        <v>0</v>
      </c>
      <c r="E114" s="240" t="s">
        <v>376</v>
      </c>
      <c r="F114" s="269" t="s">
        <v>377</v>
      </c>
      <c r="G114" s="98">
        <f t="shared" si="1"/>
        <v>8000</v>
      </c>
      <c r="H114" s="103">
        <f>H116+H117+H118+H119+H120</f>
        <v>0</v>
      </c>
      <c r="I114" s="104">
        <f>I116+I117+I118+I119+I120</f>
        <v>8000</v>
      </c>
    </row>
    <row r="115" spans="1:9" s="12" customFormat="1" ht="10.5" customHeight="1">
      <c r="A115" s="237"/>
      <c r="B115" s="226"/>
      <c r="C115" s="238"/>
      <c r="D115" s="239"/>
      <c r="E115" s="232" t="s">
        <v>808</v>
      </c>
      <c r="F115" s="241"/>
      <c r="G115" s="68">
        <f t="shared" si="1"/>
        <v>0</v>
      </c>
      <c r="H115" s="242"/>
      <c r="I115" s="243"/>
    </row>
    <row r="116" spans="1:9" ht="15.75">
      <c r="A116" s="237">
        <v>2451</v>
      </c>
      <c r="B116" s="272" t="s">
        <v>72</v>
      </c>
      <c r="C116" s="251">
        <v>5</v>
      </c>
      <c r="D116" s="252">
        <v>1</v>
      </c>
      <c r="E116" s="232" t="s">
        <v>378</v>
      </c>
      <c r="F116" s="259" t="s">
        <v>379</v>
      </c>
      <c r="G116" s="98">
        <f t="shared" si="1"/>
        <v>8000</v>
      </c>
      <c r="H116" s="254">
        <f>Sheet6!H277</f>
        <v>0</v>
      </c>
      <c r="I116" s="280">
        <f>Sheet6!I279</f>
        <v>8000</v>
      </c>
    </row>
    <row r="117" spans="1:9" ht="15.75">
      <c r="A117" s="237">
        <v>2452</v>
      </c>
      <c r="B117" s="272" t="s">
        <v>72</v>
      </c>
      <c r="C117" s="251">
        <v>5</v>
      </c>
      <c r="D117" s="252">
        <v>2</v>
      </c>
      <c r="E117" s="232" t="s">
        <v>380</v>
      </c>
      <c r="F117" s="259" t="s">
        <v>381</v>
      </c>
      <c r="G117" s="68">
        <f t="shared" si="1"/>
        <v>0</v>
      </c>
      <c r="H117" s="254"/>
      <c r="I117" s="255"/>
    </row>
    <row r="118" spans="1:9" ht="15.75">
      <c r="A118" s="237">
        <v>2453</v>
      </c>
      <c r="B118" s="272" t="s">
        <v>72</v>
      </c>
      <c r="C118" s="251">
        <v>5</v>
      </c>
      <c r="D118" s="252">
        <v>3</v>
      </c>
      <c r="E118" s="232" t="s">
        <v>382</v>
      </c>
      <c r="F118" s="259" t="s">
        <v>383</v>
      </c>
      <c r="G118" s="68">
        <f t="shared" si="1"/>
        <v>0</v>
      </c>
      <c r="H118" s="254"/>
      <c r="I118" s="255"/>
    </row>
    <row r="119" spans="1:9" ht="15.75">
      <c r="A119" s="237">
        <v>2454</v>
      </c>
      <c r="B119" s="272" t="s">
        <v>72</v>
      </c>
      <c r="C119" s="251">
        <v>5</v>
      </c>
      <c r="D119" s="252">
        <v>4</v>
      </c>
      <c r="E119" s="232" t="s">
        <v>384</v>
      </c>
      <c r="F119" s="259" t="s">
        <v>385</v>
      </c>
      <c r="G119" s="68">
        <f t="shared" si="1"/>
        <v>0</v>
      </c>
      <c r="H119" s="254"/>
      <c r="I119" s="255"/>
    </row>
    <row r="120" spans="1:9" ht="15.75">
      <c r="A120" s="237">
        <v>2455</v>
      </c>
      <c r="B120" s="272" t="s">
        <v>72</v>
      </c>
      <c r="C120" s="251">
        <v>5</v>
      </c>
      <c r="D120" s="252">
        <v>5</v>
      </c>
      <c r="E120" s="232" t="s">
        <v>386</v>
      </c>
      <c r="F120" s="259" t="s">
        <v>387</v>
      </c>
      <c r="G120" s="98">
        <f t="shared" si="1"/>
        <v>0</v>
      </c>
      <c r="H120" s="254"/>
      <c r="I120" s="728">
        <f>Sheet6!I286</f>
        <v>0</v>
      </c>
    </row>
    <row r="121" spans="1:9">
      <c r="A121" s="237">
        <v>2460</v>
      </c>
      <c r="B121" s="270" t="s">
        <v>72</v>
      </c>
      <c r="C121" s="238">
        <v>6</v>
      </c>
      <c r="D121" s="239">
        <v>0</v>
      </c>
      <c r="E121" s="240" t="s">
        <v>388</v>
      </c>
      <c r="F121" s="241" t="s">
        <v>389</v>
      </c>
      <c r="G121" s="68">
        <f t="shared" si="1"/>
        <v>0</v>
      </c>
      <c r="H121" s="67">
        <f>H123</f>
        <v>0</v>
      </c>
      <c r="I121" s="69">
        <f>I123</f>
        <v>0</v>
      </c>
    </row>
    <row r="122" spans="1:9" s="12" customFormat="1" ht="10.5" customHeight="1">
      <c r="A122" s="237"/>
      <c r="B122" s="226"/>
      <c r="C122" s="238"/>
      <c r="D122" s="239"/>
      <c r="E122" s="232" t="s">
        <v>808</v>
      </c>
      <c r="F122" s="241"/>
      <c r="G122" s="68">
        <f t="shared" si="1"/>
        <v>0</v>
      </c>
      <c r="H122" s="242"/>
      <c r="I122" s="243"/>
    </row>
    <row r="123" spans="1:9" ht="15.75">
      <c r="A123" s="237">
        <v>2461</v>
      </c>
      <c r="B123" s="272" t="s">
        <v>72</v>
      </c>
      <c r="C123" s="251">
        <v>6</v>
      </c>
      <c r="D123" s="252">
        <v>1</v>
      </c>
      <c r="E123" s="232" t="s">
        <v>390</v>
      </c>
      <c r="F123" s="259" t="s">
        <v>389</v>
      </c>
      <c r="G123" s="68">
        <f t="shared" si="1"/>
        <v>0</v>
      </c>
      <c r="H123" s="254"/>
      <c r="I123" s="255"/>
    </row>
    <row r="124" spans="1:9">
      <c r="A124" s="237">
        <v>2470</v>
      </c>
      <c r="B124" s="270" t="s">
        <v>72</v>
      </c>
      <c r="C124" s="238">
        <v>7</v>
      </c>
      <c r="D124" s="239">
        <v>0</v>
      </c>
      <c r="E124" s="240" t="s">
        <v>391</v>
      </c>
      <c r="F124" s="269" t="s">
        <v>392</v>
      </c>
      <c r="G124" s="68">
        <f t="shared" si="1"/>
        <v>0</v>
      </c>
      <c r="H124" s="67">
        <f>H126+H127+H128+H129</f>
        <v>0</v>
      </c>
      <c r="I124" s="69">
        <f>I126+I127+I128+I129</f>
        <v>0</v>
      </c>
    </row>
    <row r="125" spans="1:9" s="12" customFormat="1" ht="10.5" customHeight="1">
      <c r="A125" s="237"/>
      <c r="B125" s="226"/>
      <c r="C125" s="238"/>
      <c r="D125" s="239"/>
      <c r="E125" s="232" t="s">
        <v>808</v>
      </c>
      <c r="F125" s="241"/>
      <c r="G125" s="68">
        <f t="shared" si="1"/>
        <v>0</v>
      </c>
      <c r="H125" s="242"/>
      <c r="I125" s="243"/>
    </row>
    <row r="126" spans="1:9" ht="24">
      <c r="A126" s="237">
        <v>2471</v>
      </c>
      <c r="B126" s="272" t="s">
        <v>72</v>
      </c>
      <c r="C126" s="251">
        <v>7</v>
      </c>
      <c r="D126" s="252">
        <v>1</v>
      </c>
      <c r="E126" s="232" t="s">
        <v>393</v>
      </c>
      <c r="F126" s="259" t="s">
        <v>394</v>
      </c>
      <c r="G126" s="68">
        <f>H126+I126</f>
        <v>0</v>
      </c>
      <c r="H126" s="254"/>
      <c r="I126" s="255"/>
    </row>
    <row r="127" spans="1:9" ht="15.75">
      <c r="A127" s="237">
        <v>2472</v>
      </c>
      <c r="B127" s="272" t="s">
        <v>72</v>
      </c>
      <c r="C127" s="251">
        <v>7</v>
      </c>
      <c r="D127" s="252">
        <v>2</v>
      </c>
      <c r="E127" s="232" t="s">
        <v>395</v>
      </c>
      <c r="F127" s="275" t="s">
        <v>396</v>
      </c>
      <c r="G127" s="68">
        <f t="shared" si="1"/>
        <v>0</v>
      </c>
      <c r="H127" s="254"/>
      <c r="I127" s="255"/>
    </row>
    <row r="128" spans="1:9" ht="15.75">
      <c r="A128" s="237">
        <v>2473</v>
      </c>
      <c r="B128" s="272" t="s">
        <v>72</v>
      </c>
      <c r="C128" s="251">
        <v>7</v>
      </c>
      <c r="D128" s="252">
        <v>3</v>
      </c>
      <c r="E128" s="232" t="s">
        <v>397</v>
      </c>
      <c r="F128" s="259" t="s">
        <v>398</v>
      </c>
      <c r="G128" s="68">
        <f t="shared" si="1"/>
        <v>0</v>
      </c>
      <c r="H128" s="254"/>
      <c r="I128" s="255"/>
    </row>
    <row r="129" spans="1:9" ht="15.75">
      <c r="A129" s="237">
        <v>2474</v>
      </c>
      <c r="B129" s="272" t="s">
        <v>72</v>
      </c>
      <c r="C129" s="251">
        <v>7</v>
      </c>
      <c r="D129" s="252">
        <v>4</v>
      </c>
      <c r="E129" s="232" t="s">
        <v>399</v>
      </c>
      <c r="F129" s="253" t="s">
        <v>400</v>
      </c>
      <c r="G129" s="68">
        <f t="shared" si="1"/>
        <v>0</v>
      </c>
      <c r="H129" s="254"/>
      <c r="I129" s="255"/>
    </row>
    <row r="130" spans="1:9" ht="29.25" customHeight="1">
      <c r="A130" s="237">
        <v>2480</v>
      </c>
      <c r="B130" s="270" t="s">
        <v>72</v>
      </c>
      <c r="C130" s="238">
        <v>8</v>
      </c>
      <c r="D130" s="239">
        <v>0</v>
      </c>
      <c r="E130" s="240" t="s">
        <v>401</v>
      </c>
      <c r="F130" s="241" t="s">
        <v>402</v>
      </c>
      <c r="G130" s="68">
        <f t="shared" si="1"/>
        <v>0</v>
      </c>
      <c r="H130" s="67">
        <f>H132+H133+H134+H135+H136+H137+H138</f>
        <v>0</v>
      </c>
      <c r="I130" s="69">
        <f>I132+I133+I134+I135+I136+I137+I138</f>
        <v>0</v>
      </c>
    </row>
    <row r="131" spans="1:9" s="12" customFormat="1" ht="10.5" customHeight="1">
      <c r="A131" s="237"/>
      <c r="B131" s="226"/>
      <c r="C131" s="238"/>
      <c r="D131" s="239"/>
      <c r="E131" s="232" t="s">
        <v>808</v>
      </c>
      <c r="F131" s="241"/>
      <c r="G131" s="68">
        <f t="shared" si="1"/>
        <v>0</v>
      </c>
      <c r="H131" s="242"/>
      <c r="I131" s="243"/>
    </row>
    <row r="132" spans="1:9" ht="36">
      <c r="A132" s="237">
        <v>2481</v>
      </c>
      <c r="B132" s="272" t="s">
        <v>72</v>
      </c>
      <c r="C132" s="251">
        <v>8</v>
      </c>
      <c r="D132" s="252">
        <v>1</v>
      </c>
      <c r="E132" s="232" t="s">
        <v>403</v>
      </c>
      <c r="F132" s="259" t="s">
        <v>404</v>
      </c>
      <c r="G132" s="68">
        <f t="shared" si="1"/>
        <v>0</v>
      </c>
      <c r="H132" s="254"/>
      <c r="I132" s="255"/>
    </row>
    <row r="133" spans="1:9" ht="36">
      <c r="A133" s="237">
        <v>2482</v>
      </c>
      <c r="B133" s="272" t="s">
        <v>72</v>
      </c>
      <c r="C133" s="251">
        <v>8</v>
      </c>
      <c r="D133" s="252">
        <v>2</v>
      </c>
      <c r="E133" s="232" t="s">
        <v>405</v>
      </c>
      <c r="F133" s="259" t="s">
        <v>406</v>
      </c>
      <c r="G133" s="68">
        <f t="shared" si="1"/>
        <v>0</v>
      </c>
      <c r="H133" s="254"/>
      <c r="I133" s="255"/>
    </row>
    <row r="134" spans="1:9" ht="24">
      <c r="A134" s="237">
        <v>2483</v>
      </c>
      <c r="B134" s="272" t="s">
        <v>72</v>
      </c>
      <c r="C134" s="251">
        <v>8</v>
      </c>
      <c r="D134" s="252">
        <v>3</v>
      </c>
      <c r="E134" s="232" t="s">
        <v>407</v>
      </c>
      <c r="F134" s="259" t="s">
        <v>408</v>
      </c>
      <c r="G134" s="68">
        <f t="shared" si="1"/>
        <v>0</v>
      </c>
      <c r="H134" s="254"/>
      <c r="I134" s="255"/>
    </row>
    <row r="135" spans="1:9" ht="37.5" customHeight="1">
      <c r="A135" s="237">
        <v>2484</v>
      </c>
      <c r="B135" s="272" t="s">
        <v>72</v>
      </c>
      <c r="C135" s="251">
        <v>8</v>
      </c>
      <c r="D135" s="252">
        <v>4</v>
      </c>
      <c r="E135" s="232" t="s">
        <v>409</v>
      </c>
      <c r="F135" s="259" t="s">
        <v>410</v>
      </c>
      <c r="G135" s="68">
        <f t="shared" si="1"/>
        <v>0</v>
      </c>
      <c r="H135" s="254"/>
      <c r="I135" s="255"/>
    </row>
    <row r="136" spans="1:9" ht="24">
      <c r="A136" s="237">
        <v>2485</v>
      </c>
      <c r="B136" s="272" t="s">
        <v>72</v>
      </c>
      <c r="C136" s="251">
        <v>8</v>
      </c>
      <c r="D136" s="252">
        <v>5</v>
      </c>
      <c r="E136" s="232" t="s">
        <v>411</v>
      </c>
      <c r="F136" s="259" t="s">
        <v>412</v>
      </c>
      <c r="G136" s="68">
        <f t="shared" si="1"/>
        <v>0</v>
      </c>
      <c r="H136" s="254"/>
      <c r="I136" s="255"/>
    </row>
    <row r="137" spans="1:9" ht="24">
      <c r="A137" s="237">
        <v>2486</v>
      </c>
      <c r="B137" s="272" t="s">
        <v>72</v>
      </c>
      <c r="C137" s="251">
        <v>8</v>
      </c>
      <c r="D137" s="252">
        <v>6</v>
      </c>
      <c r="E137" s="232" t="s">
        <v>413</v>
      </c>
      <c r="F137" s="259" t="s">
        <v>414</v>
      </c>
      <c r="G137" s="68">
        <f t="shared" si="1"/>
        <v>0</v>
      </c>
      <c r="H137" s="254"/>
      <c r="I137" s="255"/>
    </row>
    <row r="138" spans="1:9" ht="24">
      <c r="A138" s="237">
        <v>2487</v>
      </c>
      <c r="B138" s="272" t="s">
        <v>72</v>
      </c>
      <c r="C138" s="251">
        <v>8</v>
      </c>
      <c r="D138" s="252">
        <v>7</v>
      </c>
      <c r="E138" s="232" t="s">
        <v>415</v>
      </c>
      <c r="F138" s="259" t="s">
        <v>416</v>
      </c>
      <c r="G138" s="68">
        <f t="shared" si="1"/>
        <v>0</v>
      </c>
      <c r="H138" s="254"/>
      <c r="I138" s="255"/>
    </row>
    <row r="139" spans="1:9" ht="28.5">
      <c r="A139" s="237">
        <v>2490</v>
      </c>
      <c r="B139" s="270" t="s">
        <v>72</v>
      </c>
      <c r="C139" s="238">
        <v>9</v>
      </c>
      <c r="D139" s="239">
        <v>0</v>
      </c>
      <c r="E139" s="240" t="s">
        <v>417</v>
      </c>
      <c r="F139" s="241" t="s">
        <v>418</v>
      </c>
      <c r="G139" s="98">
        <f>I139</f>
        <v>-13000</v>
      </c>
      <c r="H139" s="118" t="str">
        <f>H142</f>
        <v>X</v>
      </c>
      <c r="I139" s="104">
        <f>I142</f>
        <v>-13000</v>
      </c>
    </row>
    <row r="140" spans="1:9" s="12" customFormat="1" ht="10.5" customHeight="1">
      <c r="A140" s="237"/>
      <c r="B140" s="226"/>
      <c r="C140" s="238"/>
      <c r="D140" s="239"/>
      <c r="E140" s="232" t="s">
        <v>808</v>
      </c>
      <c r="F140" s="241"/>
      <c r="G140" s="68">
        <f t="shared" ref="G140:G204" si="2">H140+I140</f>
        <v>0</v>
      </c>
      <c r="H140" s="242"/>
      <c r="I140" s="243"/>
    </row>
    <row r="141" spans="1:9" ht="24">
      <c r="A141" s="237">
        <v>2491</v>
      </c>
      <c r="B141" s="272"/>
      <c r="C141" s="251"/>
      <c r="D141" s="252"/>
      <c r="E141" s="232" t="s">
        <v>417</v>
      </c>
      <c r="F141" s="259" t="s">
        <v>419</v>
      </c>
      <c r="G141" s="68"/>
      <c r="H141" s="276" t="s">
        <v>260</v>
      </c>
      <c r="I141" s="255"/>
    </row>
    <row r="142" spans="1:9" ht="15.75">
      <c r="A142" s="237">
        <v>2491</v>
      </c>
      <c r="B142" s="272" t="s">
        <v>72</v>
      </c>
      <c r="C142" s="251" t="s">
        <v>119</v>
      </c>
      <c r="D142" s="252" t="s">
        <v>2</v>
      </c>
      <c r="E142" s="232" t="s">
        <v>800</v>
      </c>
      <c r="F142" s="259" t="s">
        <v>419</v>
      </c>
      <c r="G142" s="98">
        <f>I142</f>
        <v>-13000</v>
      </c>
      <c r="H142" s="276" t="s">
        <v>260</v>
      </c>
      <c r="I142" s="728">
        <f>Sheet3!F206</f>
        <v>-13000</v>
      </c>
    </row>
    <row r="143" spans="1:9" s="58" customFormat="1" ht="34.5" customHeight="1">
      <c r="A143" s="265">
        <v>2500</v>
      </c>
      <c r="B143" s="270" t="s">
        <v>74</v>
      </c>
      <c r="C143" s="238">
        <v>0</v>
      </c>
      <c r="D143" s="239">
        <v>0</v>
      </c>
      <c r="E143" s="271" t="s">
        <v>871</v>
      </c>
      <c r="F143" s="266" t="s">
        <v>420</v>
      </c>
      <c r="G143" s="68">
        <f t="shared" si="2"/>
        <v>14550</v>
      </c>
      <c r="H143" s="67">
        <f>H145+H148+H151+H154+H157+H160</f>
        <v>14550</v>
      </c>
      <c r="I143" s="69">
        <f>I145+I148+I151+I154+I157+I160</f>
        <v>0</v>
      </c>
    </row>
    <row r="144" spans="1:9" ht="11.25" customHeight="1">
      <c r="A144" s="231"/>
      <c r="B144" s="226"/>
      <c r="C144" s="227"/>
      <c r="D144" s="228"/>
      <c r="E144" s="232" t="s">
        <v>807</v>
      </c>
      <c r="F144" s="233"/>
      <c r="G144" s="68">
        <f t="shared" si="2"/>
        <v>0</v>
      </c>
      <c r="H144" s="267"/>
      <c r="I144" s="268"/>
    </row>
    <row r="145" spans="1:9">
      <c r="A145" s="237">
        <v>2510</v>
      </c>
      <c r="B145" s="270" t="s">
        <v>74</v>
      </c>
      <c r="C145" s="238">
        <v>1</v>
      </c>
      <c r="D145" s="239">
        <v>0</v>
      </c>
      <c r="E145" s="240" t="s">
        <v>421</v>
      </c>
      <c r="F145" s="241" t="s">
        <v>422</v>
      </c>
      <c r="G145" s="68">
        <f t="shared" si="2"/>
        <v>14550</v>
      </c>
      <c r="H145" s="67">
        <f>H147</f>
        <v>14550</v>
      </c>
      <c r="I145" s="69">
        <f>I147</f>
        <v>0</v>
      </c>
    </row>
    <row r="146" spans="1:9" s="12" customFormat="1" ht="10.5" customHeight="1">
      <c r="A146" s="237"/>
      <c r="B146" s="226"/>
      <c r="C146" s="238"/>
      <c r="D146" s="239"/>
      <c r="E146" s="232" t="s">
        <v>808</v>
      </c>
      <c r="F146" s="241"/>
      <c r="G146" s="68">
        <f t="shared" si="2"/>
        <v>0</v>
      </c>
      <c r="H146" s="242"/>
      <c r="I146" s="243"/>
    </row>
    <row r="147" spans="1:9" ht="15.75">
      <c r="A147" s="237">
        <v>2511</v>
      </c>
      <c r="B147" s="272" t="s">
        <v>74</v>
      </c>
      <c r="C147" s="251">
        <v>1</v>
      </c>
      <c r="D147" s="252">
        <v>1</v>
      </c>
      <c r="E147" s="232" t="s">
        <v>421</v>
      </c>
      <c r="F147" s="259" t="s">
        <v>423</v>
      </c>
      <c r="G147" s="68">
        <f t="shared" si="2"/>
        <v>14550</v>
      </c>
      <c r="H147" s="768">
        <f>Sheet6!H351</f>
        <v>14550</v>
      </c>
      <c r="I147" s="255"/>
    </row>
    <row r="148" spans="1:9">
      <c r="A148" s="237">
        <v>2520</v>
      </c>
      <c r="B148" s="270" t="s">
        <v>74</v>
      </c>
      <c r="C148" s="238">
        <v>2</v>
      </c>
      <c r="D148" s="239">
        <v>0</v>
      </c>
      <c r="E148" s="240" t="s">
        <v>424</v>
      </c>
      <c r="F148" s="241" t="s">
        <v>425</v>
      </c>
      <c r="G148" s="68">
        <f t="shared" si="2"/>
        <v>0</v>
      </c>
      <c r="H148" s="67">
        <f>H150</f>
        <v>0</v>
      </c>
      <c r="I148" s="69">
        <f>I150</f>
        <v>0</v>
      </c>
    </row>
    <row r="149" spans="1:9" s="12" customFormat="1" ht="10.5" customHeight="1">
      <c r="A149" s="237"/>
      <c r="B149" s="226"/>
      <c r="C149" s="238"/>
      <c r="D149" s="239"/>
      <c r="E149" s="232" t="s">
        <v>808</v>
      </c>
      <c r="F149" s="241"/>
      <c r="G149" s="68">
        <f t="shared" si="2"/>
        <v>0</v>
      </c>
      <c r="H149" s="242"/>
      <c r="I149" s="243"/>
    </row>
    <row r="150" spans="1:9" ht="15.75">
      <c r="A150" s="237">
        <v>2521</v>
      </c>
      <c r="B150" s="272" t="s">
        <v>74</v>
      </c>
      <c r="C150" s="251">
        <v>2</v>
      </c>
      <c r="D150" s="252">
        <v>1</v>
      </c>
      <c r="E150" s="232" t="s">
        <v>426</v>
      </c>
      <c r="F150" s="259" t="s">
        <v>427</v>
      </c>
      <c r="G150" s="68">
        <f t="shared" si="2"/>
        <v>0</v>
      </c>
      <c r="H150" s="254"/>
      <c r="I150" s="255"/>
    </row>
    <row r="151" spans="1:9">
      <c r="A151" s="237">
        <v>2530</v>
      </c>
      <c r="B151" s="270" t="s">
        <v>74</v>
      </c>
      <c r="C151" s="238">
        <v>3</v>
      </c>
      <c r="D151" s="239">
        <v>0</v>
      </c>
      <c r="E151" s="240" t="s">
        <v>428</v>
      </c>
      <c r="F151" s="241" t="s">
        <v>429</v>
      </c>
      <c r="G151" s="68">
        <f t="shared" si="2"/>
        <v>0</v>
      </c>
      <c r="H151" s="67">
        <f>H153</f>
        <v>0</v>
      </c>
      <c r="I151" s="69">
        <f>I153</f>
        <v>0</v>
      </c>
    </row>
    <row r="152" spans="1:9" s="12" customFormat="1" ht="10.5" customHeight="1">
      <c r="A152" s="237"/>
      <c r="B152" s="226"/>
      <c r="C152" s="238"/>
      <c r="D152" s="239"/>
      <c r="E152" s="232" t="s">
        <v>808</v>
      </c>
      <c r="F152" s="241"/>
      <c r="G152" s="68">
        <f t="shared" si="2"/>
        <v>0</v>
      </c>
      <c r="H152" s="242"/>
      <c r="I152" s="243"/>
    </row>
    <row r="153" spans="1:9" ht="15.75">
      <c r="A153" s="237">
        <v>2531</v>
      </c>
      <c r="B153" s="272" t="s">
        <v>74</v>
      </c>
      <c r="C153" s="251">
        <v>3</v>
      </c>
      <c r="D153" s="252">
        <v>1</v>
      </c>
      <c r="E153" s="232" t="s">
        <v>428</v>
      </c>
      <c r="F153" s="259" t="s">
        <v>430</v>
      </c>
      <c r="G153" s="68">
        <f t="shared" si="2"/>
        <v>0</v>
      </c>
      <c r="H153" s="254"/>
      <c r="I153" s="255"/>
    </row>
    <row r="154" spans="1:9" ht="24">
      <c r="A154" s="237">
        <v>2540</v>
      </c>
      <c r="B154" s="270" t="s">
        <v>74</v>
      </c>
      <c r="C154" s="238">
        <v>4</v>
      </c>
      <c r="D154" s="239">
        <v>0</v>
      </c>
      <c r="E154" s="240" t="s">
        <v>431</v>
      </c>
      <c r="F154" s="241" t="s">
        <v>432</v>
      </c>
      <c r="G154" s="68">
        <f t="shared" si="2"/>
        <v>0</v>
      </c>
      <c r="H154" s="67">
        <f>H156</f>
        <v>0</v>
      </c>
      <c r="I154" s="69">
        <f>I156</f>
        <v>0</v>
      </c>
    </row>
    <row r="155" spans="1:9" s="12" customFormat="1" ht="10.5" customHeight="1">
      <c r="A155" s="237"/>
      <c r="B155" s="226"/>
      <c r="C155" s="238"/>
      <c r="D155" s="239"/>
      <c r="E155" s="232" t="s">
        <v>808</v>
      </c>
      <c r="F155" s="241"/>
      <c r="G155" s="68">
        <f t="shared" si="2"/>
        <v>0</v>
      </c>
      <c r="H155" s="242"/>
      <c r="I155" s="243"/>
    </row>
    <row r="156" spans="1:9" ht="17.25" customHeight="1">
      <c r="A156" s="237">
        <v>2541</v>
      </c>
      <c r="B156" s="272" t="s">
        <v>74</v>
      </c>
      <c r="C156" s="251">
        <v>4</v>
      </c>
      <c r="D156" s="252">
        <v>1</v>
      </c>
      <c r="E156" s="232" t="s">
        <v>431</v>
      </c>
      <c r="F156" s="259" t="s">
        <v>433</v>
      </c>
      <c r="G156" s="68">
        <f t="shared" si="2"/>
        <v>0</v>
      </c>
      <c r="H156" s="254"/>
      <c r="I156" s="255"/>
    </row>
    <row r="157" spans="1:9" ht="27" customHeight="1">
      <c r="A157" s="237">
        <v>2550</v>
      </c>
      <c r="B157" s="270" t="s">
        <v>74</v>
      </c>
      <c r="C157" s="238">
        <v>5</v>
      </c>
      <c r="D157" s="239">
        <v>0</v>
      </c>
      <c r="E157" s="240" t="s">
        <v>434</v>
      </c>
      <c r="F157" s="241" t="s">
        <v>435</v>
      </c>
      <c r="G157" s="68">
        <f t="shared" si="2"/>
        <v>0</v>
      </c>
      <c r="H157" s="67">
        <f>H159</f>
        <v>0</v>
      </c>
      <c r="I157" s="69">
        <f>I159</f>
        <v>0</v>
      </c>
    </row>
    <row r="158" spans="1:9" s="12" customFormat="1" ht="10.5" customHeight="1">
      <c r="A158" s="237"/>
      <c r="B158" s="226"/>
      <c r="C158" s="238"/>
      <c r="D158" s="239"/>
      <c r="E158" s="232" t="s">
        <v>808</v>
      </c>
      <c r="F158" s="241"/>
      <c r="G158" s="68">
        <f t="shared" si="2"/>
        <v>0</v>
      </c>
      <c r="H158" s="242"/>
      <c r="I158" s="243"/>
    </row>
    <row r="159" spans="1:9" ht="24">
      <c r="A159" s="237">
        <v>2551</v>
      </c>
      <c r="B159" s="272" t="s">
        <v>74</v>
      </c>
      <c r="C159" s="251">
        <v>5</v>
      </c>
      <c r="D159" s="252">
        <v>1</v>
      </c>
      <c r="E159" s="232" t="s">
        <v>434</v>
      </c>
      <c r="F159" s="259" t="s">
        <v>436</v>
      </c>
      <c r="G159" s="68">
        <f t="shared" si="2"/>
        <v>0</v>
      </c>
      <c r="H159" s="254"/>
      <c r="I159" s="255"/>
    </row>
    <row r="160" spans="1:9" ht="28.5">
      <c r="A160" s="237">
        <v>2560</v>
      </c>
      <c r="B160" s="270" t="s">
        <v>74</v>
      </c>
      <c r="C160" s="238">
        <v>6</v>
      </c>
      <c r="D160" s="239">
        <v>0</v>
      </c>
      <c r="E160" s="240" t="s">
        <v>437</v>
      </c>
      <c r="F160" s="241" t="s">
        <v>438</v>
      </c>
      <c r="G160" s="68">
        <f t="shared" si="2"/>
        <v>0</v>
      </c>
      <c r="H160" s="67">
        <f>H162</f>
        <v>0</v>
      </c>
      <c r="I160" s="69">
        <f>I162</f>
        <v>0</v>
      </c>
    </row>
    <row r="161" spans="1:9" s="12" customFormat="1" ht="10.5" customHeight="1">
      <c r="A161" s="237"/>
      <c r="B161" s="226"/>
      <c r="C161" s="238"/>
      <c r="D161" s="239"/>
      <c r="E161" s="232" t="s">
        <v>808</v>
      </c>
      <c r="F161" s="241"/>
      <c r="G161" s="68">
        <f t="shared" si="2"/>
        <v>0</v>
      </c>
      <c r="H161" s="242"/>
      <c r="I161" s="243"/>
    </row>
    <row r="162" spans="1:9" ht="28.5">
      <c r="A162" s="237">
        <v>2561</v>
      </c>
      <c r="B162" s="272" t="s">
        <v>74</v>
      </c>
      <c r="C162" s="251">
        <v>6</v>
      </c>
      <c r="D162" s="252">
        <v>1</v>
      </c>
      <c r="E162" s="232" t="s">
        <v>437</v>
      </c>
      <c r="F162" s="259" t="s">
        <v>439</v>
      </c>
      <c r="G162" s="68">
        <f t="shared" si="2"/>
        <v>0</v>
      </c>
      <c r="H162" s="254"/>
      <c r="I162" s="255"/>
    </row>
    <row r="163" spans="1:9" s="58" customFormat="1" ht="44.25" customHeight="1">
      <c r="A163" s="265">
        <v>2600</v>
      </c>
      <c r="B163" s="270" t="s">
        <v>75</v>
      </c>
      <c r="C163" s="238">
        <v>0</v>
      </c>
      <c r="D163" s="239">
        <v>0</v>
      </c>
      <c r="E163" s="271" t="s">
        <v>872</v>
      </c>
      <c r="F163" s="266" t="s">
        <v>440</v>
      </c>
      <c r="G163" s="98">
        <f t="shared" si="2"/>
        <v>14953.2</v>
      </c>
      <c r="H163" s="103">
        <f>H165+H168+H171+H174+H177+H180</f>
        <v>11500</v>
      </c>
      <c r="I163" s="104">
        <f>I165+I168+I171+I174+I177+I180</f>
        <v>3453.2</v>
      </c>
    </row>
    <row r="164" spans="1:9" ht="11.25" customHeight="1">
      <c r="A164" s="231"/>
      <c r="B164" s="226"/>
      <c r="C164" s="227"/>
      <c r="D164" s="228"/>
      <c r="E164" s="232" t="s">
        <v>807</v>
      </c>
      <c r="F164" s="233"/>
      <c r="G164" s="68">
        <f t="shared" si="2"/>
        <v>0</v>
      </c>
      <c r="H164" s="267"/>
      <c r="I164" s="268"/>
    </row>
    <row r="165" spans="1:9">
      <c r="A165" s="237">
        <v>2610</v>
      </c>
      <c r="B165" s="270" t="s">
        <v>75</v>
      </c>
      <c r="C165" s="238">
        <v>1</v>
      </c>
      <c r="D165" s="239">
        <v>0</v>
      </c>
      <c r="E165" s="240" t="s">
        <v>441</v>
      </c>
      <c r="F165" s="241" t="s">
        <v>442</v>
      </c>
      <c r="G165" s="68">
        <f t="shared" si="2"/>
        <v>0</v>
      </c>
      <c r="H165" s="67">
        <f>H167</f>
        <v>0</v>
      </c>
      <c r="I165" s="69">
        <f>I167</f>
        <v>0</v>
      </c>
    </row>
    <row r="166" spans="1:9" s="12" customFormat="1" ht="10.5" customHeight="1">
      <c r="A166" s="237"/>
      <c r="B166" s="226"/>
      <c r="C166" s="238"/>
      <c r="D166" s="239"/>
      <c r="E166" s="232" t="s">
        <v>808</v>
      </c>
      <c r="F166" s="241"/>
      <c r="G166" s="68">
        <f t="shared" si="2"/>
        <v>0</v>
      </c>
      <c r="H166" s="242"/>
      <c r="I166" s="243"/>
    </row>
    <row r="167" spans="1:9" ht="15.75">
      <c r="A167" s="237">
        <v>2611</v>
      </c>
      <c r="B167" s="272" t="s">
        <v>75</v>
      </c>
      <c r="C167" s="251">
        <v>1</v>
      </c>
      <c r="D167" s="252">
        <v>1</v>
      </c>
      <c r="E167" s="232" t="s">
        <v>443</v>
      </c>
      <c r="F167" s="259" t="s">
        <v>444</v>
      </c>
      <c r="G167" s="68">
        <f t="shared" si="2"/>
        <v>0</v>
      </c>
      <c r="H167" s="254"/>
      <c r="I167" s="255"/>
    </row>
    <row r="168" spans="1:9">
      <c r="A168" s="237">
        <v>2620</v>
      </c>
      <c r="B168" s="270" t="s">
        <v>75</v>
      </c>
      <c r="C168" s="238">
        <v>2</v>
      </c>
      <c r="D168" s="239">
        <v>0</v>
      </c>
      <c r="E168" s="240" t="s">
        <v>445</v>
      </c>
      <c r="F168" s="241" t="s">
        <v>446</v>
      </c>
      <c r="G168" s="98">
        <f t="shared" si="2"/>
        <v>0</v>
      </c>
      <c r="H168" s="103">
        <f>H170</f>
        <v>0</v>
      </c>
      <c r="I168" s="104">
        <f>I170</f>
        <v>0</v>
      </c>
    </row>
    <row r="169" spans="1:9" s="12" customFormat="1" ht="10.5" customHeight="1">
      <c r="A169" s="237"/>
      <c r="B169" s="226"/>
      <c r="C169" s="238"/>
      <c r="D169" s="239"/>
      <c r="E169" s="232" t="s">
        <v>808</v>
      </c>
      <c r="F169" s="241"/>
      <c r="G169" s="98"/>
      <c r="H169" s="260"/>
      <c r="I169" s="277"/>
    </row>
    <row r="170" spans="1:9">
      <c r="A170" s="244">
        <v>2621</v>
      </c>
      <c r="B170" s="273" t="s">
        <v>75</v>
      </c>
      <c r="C170" s="246">
        <v>2</v>
      </c>
      <c r="D170" s="247">
        <v>1</v>
      </c>
      <c r="E170" s="248" t="s">
        <v>445</v>
      </c>
      <c r="F170" s="274" t="s">
        <v>447</v>
      </c>
      <c r="G170" s="102">
        <f t="shared" si="2"/>
        <v>0</v>
      </c>
      <c r="H170" s="113">
        <f>Sheet6!H399</f>
        <v>0</v>
      </c>
      <c r="I170" s="113">
        <f>Sheet6!I399</f>
        <v>0</v>
      </c>
    </row>
    <row r="171" spans="1:9">
      <c r="A171" s="237">
        <v>2630</v>
      </c>
      <c r="B171" s="270" t="s">
        <v>75</v>
      </c>
      <c r="C171" s="238">
        <v>3</v>
      </c>
      <c r="D171" s="239">
        <v>0</v>
      </c>
      <c r="E171" s="240" t="s">
        <v>448</v>
      </c>
      <c r="F171" s="241" t="s">
        <v>449</v>
      </c>
      <c r="G171" s="68">
        <f t="shared" si="2"/>
        <v>0</v>
      </c>
      <c r="H171" s="67">
        <f>H173</f>
        <v>0</v>
      </c>
      <c r="I171" s="69">
        <f>I173</f>
        <v>0</v>
      </c>
    </row>
    <row r="172" spans="1:9" s="12" customFormat="1" ht="10.5" customHeight="1">
      <c r="A172" s="237"/>
      <c r="B172" s="226"/>
      <c r="C172" s="238"/>
      <c r="D172" s="239"/>
      <c r="E172" s="232" t="s">
        <v>808</v>
      </c>
      <c r="F172" s="241"/>
      <c r="G172" s="68">
        <f t="shared" si="2"/>
        <v>0</v>
      </c>
      <c r="H172" s="242"/>
      <c r="I172" s="243"/>
    </row>
    <row r="173" spans="1:9" ht="15.75">
      <c r="A173" s="237">
        <v>2631</v>
      </c>
      <c r="B173" s="272" t="s">
        <v>75</v>
      </c>
      <c r="C173" s="251">
        <v>3</v>
      </c>
      <c r="D173" s="252">
        <v>1</v>
      </c>
      <c r="E173" s="232" t="s">
        <v>450</v>
      </c>
      <c r="F173" s="278" t="s">
        <v>451</v>
      </c>
      <c r="G173" s="68">
        <f t="shared" si="2"/>
        <v>0</v>
      </c>
      <c r="H173" s="254"/>
      <c r="I173" s="255"/>
    </row>
    <row r="174" spans="1:9">
      <c r="A174" s="237">
        <v>2640</v>
      </c>
      <c r="B174" s="270" t="s">
        <v>75</v>
      </c>
      <c r="C174" s="238">
        <v>4</v>
      </c>
      <c r="D174" s="239">
        <v>0</v>
      </c>
      <c r="E174" s="240" t="s">
        <v>452</v>
      </c>
      <c r="F174" s="241" t="s">
        <v>453</v>
      </c>
      <c r="G174" s="98">
        <f t="shared" si="2"/>
        <v>3453.2</v>
      </c>
      <c r="H174" s="67">
        <f>H176</f>
        <v>0</v>
      </c>
      <c r="I174" s="104">
        <f>I176</f>
        <v>3453.2</v>
      </c>
    </row>
    <row r="175" spans="1:9" s="12" customFormat="1" ht="10.5" customHeight="1">
      <c r="A175" s="237"/>
      <c r="B175" s="226"/>
      <c r="C175" s="238"/>
      <c r="D175" s="239"/>
      <c r="E175" s="232" t="s">
        <v>808</v>
      </c>
      <c r="F175" s="241"/>
      <c r="G175" s="68">
        <f t="shared" si="2"/>
        <v>0</v>
      </c>
      <c r="H175" s="242"/>
      <c r="I175" s="243"/>
    </row>
    <row r="176" spans="1:9" ht="15.75">
      <c r="A176" s="237">
        <v>2641</v>
      </c>
      <c r="B176" s="272" t="s">
        <v>75</v>
      </c>
      <c r="C176" s="251">
        <v>4</v>
      </c>
      <c r="D176" s="252">
        <v>1</v>
      </c>
      <c r="E176" s="232" t="s">
        <v>454</v>
      </c>
      <c r="F176" s="259" t="s">
        <v>455</v>
      </c>
      <c r="G176" s="98">
        <f t="shared" si="2"/>
        <v>3453.2</v>
      </c>
      <c r="H176" s="254"/>
      <c r="I176" s="728">
        <f>Sheet6!G430</f>
        <v>3453.2</v>
      </c>
    </row>
    <row r="177" spans="1:9" ht="36">
      <c r="A177" s="237">
        <v>2650</v>
      </c>
      <c r="B177" s="270" t="s">
        <v>75</v>
      </c>
      <c r="C177" s="238">
        <v>5</v>
      </c>
      <c r="D177" s="239">
        <v>0</v>
      </c>
      <c r="E177" s="240" t="s">
        <v>462</v>
      </c>
      <c r="F177" s="241" t="s">
        <v>463</v>
      </c>
      <c r="G177" s="68">
        <f t="shared" si="2"/>
        <v>0</v>
      </c>
      <c r="H177" s="67">
        <f>H179</f>
        <v>0</v>
      </c>
      <c r="I177" s="69">
        <f>I179</f>
        <v>0</v>
      </c>
    </row>
    <row r="178" spans="1:9" s="12" customFormat="1" ht="10.5" customHeight="1">
      <c r="A178" s="237"/>
      <c r="B178" s="226"/>
      <c r="C178" s="238"/>
      <c r="D178" s="239"/>
      <c r="E178" s="232" t="s">
        <v>808</v>
      </c>
      <c r="F178" s="241"/>
      <c r="G178" s="68">
        <f t="shared" si="2"/>
        <v>0</v>
      </c>
      <c r="H178" s="242"/>
      <c r="I178" s="243"/>
    </row>
    <row r="179" spans="1:9" ht="36">
      <c r="A179" s="237">
        <v>2651</v>
      </c>
      <c r="B179" s="272" t="s">
        <v>75</v>
      </c>
      <c r="C179" s="251">
        <v>5</v>
      </c>
      <c r="D179" s="252">
        <v>1</v>
      </c>
      <c r="E179" s="232" t="s">
        <v>462</v>
      </c>
      <c r="F179" s="259" t="s">
        <v>464</v>
      </c>
      <c r="G179" s="68">
        <f t="shared" si="2"/>
        <v>0</v>
      </c>
      <c r="H179" s="254"/>
      <c r="I179" s="255"/>
    </row>
    <row r="180" spans="1:9" ht="28.5">
      <c r="A180" s="237">
        <v>2660</v>
      </c>
      <c r="B180" s="270" t="s">
        <v>75</v>
      </c>
      <c r="C180" s="238">
        <v>6</v>
      </c>
      <c r="D180" s="239">
        <v>0</v>
      </c>
      <c r="E180" s="240" t="s">
        <v>466</v>
      </c>
      <c r="F180" s="269" t="s">
        <v>467</v>
      </c>
      <c r="G180" s="98">
        <f t="shared" si="2"/>
        <v>11500</v>
      </c>
      <c r="H180" s="103">
        <f>H182</f>
        <v>11500</v>
      </c>
      <c r="I180" s="104">
        <f>I182</f>
        <v>0</v>
      </c>
    </row>
    <row r="181" spans="1:9" s="12" customFormat="1" ht="10.5" customHeight="1">
      <c r="A181" s="237"/>
      <c r="B181" s="226"/>
      <c r="C181" s="238"/>
      <c r="D181" s="239"/>
      <c r="E181" s="232" t="s">
        <v>808</v>
      </c>
      <c r="F181" s="241"/>
      <c r="G181" s="98"/>
      <c r="H181" s="260"/>
      <c r="I181" s="277"/>
    </row>
    <row r="182" spans="1:9" ht="28.5">
      <c r="A182" s="237">
        <v>2661</v>
      </c>
      <c r="B182" s="272" t="s">
        <v>75</v>
      </c>
      <c r="C182" s="251">
        <v>6</v>
      </c>
      <c r="D182" s="252">
        <v>1</v>
      </c>
      <c r="E182" s="232" t="s">
        <v>466</v>
      </c>
      <c r="F182" s="259" t="s">
        <v>468</v>
      </c>
      <c r="G182" s="98">
        <f t="shared" si="2"/>
        <v>11500</v>
      </c>
      <c r="H182" s="98">
        <f>Sheet6!H433</f>
        <v>11500</v>
      </c>
      <c r="I182" s="98">
        <f>Sheet6!I433</f>
        <v>0</v>
      </c>
    </row>
    <row r="183" spans="1:9" s="58" customFormat="1" ht="36" customHeight="1">
      <c r="A183" s="265">
        <v>2700</v>
      </c>
      <c r="B183" s="270" t="s">
        <v>76</v>
      </c>
      <c r="C183" s="238">
        <v>0</v>
      </c>
      <c r="D183" s="239">
        <v>0</v>
      </c>
      <c r="E183" s="271" t="s">
        <v>873</v>
      </c>
      <c r="F183" s="266" t="s">
        <v>469</v>
      </c>
      <c r="G183" s="68">
        <f t="shared" si="2"/>
        <v>0</v>
      </c>
      <c r="H183" s="67">
        <f>H185+H190+H196+H202+H205+H208</f>
        <v>0</v>
      </c>
      <c r="I183" s="69">
        <f>I185+I190+I196+I202+I205+I208</f>
        <v>0</v>
      </c>
    </row>
    <row r="184" spans="1:9" ht="11.25" customHeight="1">
      <c r="A184" s="231"/>
      <c r="B184" s="226"/>
      <c r="C184" s="227"/>
      <c r="D184" s="228"/>
      <c r="E184" s="232" t="s">
        <v>807</v>
      </c>
      <c r="F184" s="233"/>
      <c r="G184" s="68">
        <f t="shared" si="2"/>
        <v>0</v>
      </c>
      <c r="H184" s="267"/>
      <c r="I184" s="268"/>
    </row>
    <row r="185" spans="1:9" ht="28.5">
      <c r="A185" s="237">
        <v>2710</v>
      </c>
      <c r="B185" s="270" t="s">
        <v>76</v>
      </c>
      <c r="C185" s="238">
        <v>1</v>
      </c>
      <c r="D185" s="239">
        <v>0</v>
      </c>
      <c r="E185" s="240" t="s">
        <v>470</v>
      </c>
      <c r="F185" s="241" t="s">
        <v>471</v>
      </c>
      <c r="G185" s="68">
        <f t="shared" si="2"/>
        <v>0</v>
      </c>
      <c r="H185" s="67">
        <f>H187+H188+H189</f>
        <v>0</v>
      </c>
      <c r="I185" s="69">
        <f>I187+I188+I189</f>
        <v>0</v>
      </c>
    </row>
    <row r="186" spans="1:9" s="12" customFormat="1" ht="10.5" customHeight="1">
      <c r="A186" s="237"/>
      <c r="B186" s="226"/>
      <c r="C186" s="238"/>
      <c r="D186" s="239"/>
      <c r="E186" s="232" t="s">
        <v>808</v>
      </c>
      <c r="F186" s="241"/>
      <c r="G186" s="68">
        <f t="shared" si="2"/>
        <v>0</v>
      </c>
      <c r="H186" s="242"/>
      <c r="I186" s="243"/>
    </row>
    <row r="187" spans="1:9" ht="15.75">
      <c r="A187" s="237">
        <v>2711</v>
      </c>
      <c r="B187" s="272" t="s">
        <v>76</v>
      </c>
      <c r="C187" s="251">
        <v>1</v>
      </c>
      <c r="D187" s="252">
        <v>1</v>
      </c>
      <c r="E187" s="232" t="s">
        <v>472</v>
      </c>
      <c r="F187" s="259" t="s">
        <v>473</v>
      </c>
      <c r="G187" s="68">
        <f t="shared" si="2"/>
        <v>0</v>
      </c>
      <c r="H187" s="254"/>
      <c r="I187" s="255"/>
    </row>
    <row r="188" spans="1:9" ht="15.75">
      <c r="A188" s="237">
        <v>2712</v>
      </c>
      <c r="B188" s="272" t="s">
        <v>76</v>
      </c>
      <c r="C188" s="251">
        <v>1</v>
      </c>
      <c r="D188" s="252">
        <v>2</v>
      </c>
      <c r="E188" s="232" t="s">
        <v>474</v>
      </c>
      <c r="F188" s="259" t="s">
        <v>475</v>
      </c>
      <c r="G188" s="68">
        <f t="shared" si="2"/>
        <v>0</v>
      </c>
      <c r="H188" s="254"/>
      <c r="I188" s="255"/>
    </row>
    <row r="189" spans="1:9" ht="15.75">
      <c r="A189" s="237">
        <v>2713</v>
      </c>
      <c r="B189" s="272" t="s">
        <v>76</v>
      </c>
      <c r="C189" s="251">
        <v>1</v>
      </c>
      <c r="D189" s="252">
        <v>3</v>
      </c>
      <c r="E189" s="232" t="s">
        <v>735</v>
      </c>
      <c r="F189" s="259" t="s">
        <v>476</v>
      </c>
      <c r="G189" s="68">
        <f t="shared" si="2"/>
        <v>0</v>
      </c>
      <c r="H189" s="254"/>
      <c r="I189" s="255"/>
    </row>
    <row r="190" spans="1:9">
      <c r="A190" s="237">
        <v>2720</v>
      </c>
      <c r="B190" s="270" t="s">
        <v>76</v>
      </c>
      <c r="C190" s="238">
        <v>2</v>
      </c>
      <c r="D190" s="239">
        <v>0</v>
      </c>
      <c r="E190" s="240" t="s">
        <v>77</v>
      </c>
      <c r="F190" s="241" t="s">
        <v>477</v>
      </c>
      <c r="G190" s="68">
        <f t="shared" si="2"/>
        <v>0</v>
      </c>
      <c r="H190" s="67">
        <f>H192+H193+H194+H195</f>
        <v>0</v>
      </c>
      <c r="I190" s="69">
        <f>I192+I193+I194+I195</f>
        <v>0</v>
      </c>
    </row>
    <row r="191" spans="1:9" s="12" customFormat="1" ht="10.5" customHeight="1">
      <c r="A191" s="237"/>
      <c r="B191" s="226"/>
      <c r="C191" s="238"/>
      <c r="D191" s="239"/>
      <c r="E191" s="232" t="s">
        <v>808</v>
      </c>
      <c r="F191" s="241"/>
      <c r="G191" s="68">
        <f t="shared" si="2"/>
        <v>0</v>
      </c>
      <c r="H191" s="242"/>
      <c r="I191" s="243"/>
    </row>
    <row r="192" spans="1:9" ht="15.75">
      <c r="A192" s="237">
        <v>2721</v>
      </c>
      <c r="B192" s="272" t="s">
        <v>76</v>
      </c>
      <c r="C192" s="251">
        <v>2</v>
      </c>
      <c r="D192" s="252">
        <v>1</v>
      </c>
      <c r="E192" s="232" t="s">
        <v>478</v>
      </c>
      <c r="F192" s="259" t="s">
        <v>479</v>
      </c>
      <c r="G192" s="68">
        <f t="shared" si="2"/>
        <v>0</v>
      </c>
      <c r="H192" s="254"/>
      <c r="I192" s="255"/>
    </row>
    <row r="193" spans="1:9" ht="20.25" customHeight="1">
      <c r="A193" s="237">
        <v>2722</v>
      </c>
      <c r="B193" s="272" t="s">
        <v>76</v>
      </c>
      <c r="C193" s="251">
        <v>2</v>
      </c>
      <c r="D193" s="252">
        <v>2</v>
      </c>
      <c r="E193" s="232" t="s">
        <v>480</v>
      </c>
      <c r="F193" s="259" t="s">
        <v>481</v>
      </c>
      <c r="G193" s="68">
        <f t="shared" si="2"/>
        <v>0</v>
      </c>
      <c r="H193" s="254"/>
      <c r="I193" s="255"/>
    </row>
    <row r="194" spans="1:9" ht="15.75">
      <c r="A194" s="237">
        <v>2723</v>
      </c>
      <c r="B194" s="272" t="s">
        <v>76</v>
      </c>
      <c r="C194" s="251">
        <v>2</v>
      </c>
      <c r="D194" s="252">
        <v>3</v>
      </c>
      <c r="E194" s="232" t="s">
        <v>736</v>
      </c>
      <c r="F194" s="259" t="s">
        <v>482</v>
      </c>
      <c r="G194" s="68">
        <f t="shared" si="2"/>
        <v>0</v>
      </c>
      <c r="H194" s="254"/>
      <c r="I194" s="255"/>
    </row>
    <row r="195" spans="1:9" ht="15.75">
      <c r="A195" s="237">
        <v>2724</v>
      </c>
      <c r="B195" s="272" t="s">
        <v>76</v>
      </c>
      <c r="C195" s="251">
        <v>2</v>
      </c>
      <c r="D195" s="252">
        <v>4</v>
      </c>
      <c r="E195" s="232" t="s">
        <v>483</v>
      </c>
      <c r="F195" s="259" t="s">
        <v>484</v>
      </c>
      <c r="G195" s="68">
        <f t="shared" si="2"/>
        <v>0</v>
      </c>
      <c r="H195" s="254"/>
      <c r="I195" s="255"/>
    </row>
    <row r="196" spans="1:9">
      <c r="A196" s="237">
        <v>2730</v>
      </c>
      <c r="B196" s="270" t="s">
        <v>76</v>
      </c>
      <c r="C196" s="238">
        <v>3</v>
      </c>
      <c r="D196" s="239">
        <v>0</v>
      </c>
      <c r="E196" s="240" t="s">
        <v>485</v>
      </c>
      <c r="F196" s="241" t="s">
        <v>488</v>
      </c>
      <c r="G196" s="68">
        <f t="shared" si="2"/>
        <v>0</v>
      </c>
      <c r="H196" s="67">
        <f>H198+H199+H200+H201</f>
        <v>0</v>
      </c>
      <c r="I196" s="69">
        <f>I198+I199+I200+I201</f>
        <v>0</v>
      </c>
    </row>
    <row r="197" spans="1:9" s="12" customFormat="1" ht="10.5" customHeight="1">
      <c r="A197" s="237"/>
      <c r="B197" s="226"/>
      <c r="C197" s="238"/>
      <c r="D197" s="239"/>
      <c r="E197" s="232" t="s">
        <v>808</v>
      </c>
      <c r="F197" s="241"/>
      <c r="G197" s="68">
        <f t="shared" si="2"/>
        <v>0</v>
      </c>
      <c r="H197" s="242"/>
      <c r="I197" s="243"/>
    </row>
    <row r="198" spans="1:9" ht="15" customHeight="1">
      <c r="A198" s="237">
        <v>2731</v>
      </c>
      <c r="B198" s="272" t="s">
        <v>76</v>
      </c>
      <c r="C198" s="251">
        <v>3</v>
      </c>
      <c r="D198" s="252">
        <v>1</v>
      </c>
      <c r="E198" s="232" t="s">
        <v>489</v>
      </c>
      <c r="F198" s="253" t="s">
        <v>490</v>
      </c>
      <c r="G198" s="68">
        <f t="shared" si="2"/>
        <v>0</v>
      </c>
      <c r="H198" s="254"/>
      <c r="I198" s="255"/>
    </row>
    <row r="199" spans="1:9" ht="18" customHeight="1">
      <c r="A199" s="237">
        <v>2732</v>
      </c>
      <c r="B199" s="272" t="s">
        <v>76</v>
      </c>
      <c r="C199" s="251">
        <v>3</v>
      </c>
      <c r="D199" s="252">
        <v>2</v>
      </c>
      <c r="E199" s="232" t="s">
        <v>491</v>
      </c>
      <c r="F199" s="253" t="s">
        <v>492</v>
      </c>
      <c r="G199" s="68">
        <f t="shared" si="2"/>
        <v>0</v>
      </c>
      <c r="H199" s="254"/>
      <c r="I199" s="255"/>
    </row>
    <row r="200" spans="1:9" ht="16.5" customHeight="1">
      <c r="A200" s="237">
        <v>2733</v>
      </c>
      <c r="B200" s="272" t="s">
        <v>76</v>
      </c>
      <c r="C200" s="251">
        <v>3</v>
      </c>
      <c r="D200" s="252">
        <v>3</v>
      </c>
      <c r="E200" s="232" t="s">
        <v>493</v>
      </c>
      <c r="F200" s="253" t="s">
        <v>494</v>
      </c>
      <c r="G200" s="68">
        <f t="shared" si="2"/>
        <v>0</v>
      </c>
      <c r="H200" s="254"/>
      <c r="I200" s="255"/>
    </row>
    <row r="201" spans="1:9" ht="24">
      <c r="A201" s="237">
        <v>2734</v>
      </c>
      <c r="B201" s="272" t="s">
        <v>76</v>
      </c>
      <c r="C201" s="251">
        <v>3</v>
      </c>
      <c r="D201" s="252">
        <v>4</v>
      </c>
      <c r="E201" s="232" t="s">
        <v>495</v>
      </c>
      <c r="F201" s="253" t="s">
        <v>496</v>
      </c>
      <c r="G201" s="68">
        <f t="shared" si="2"/>
        <v>0</v>
      </c>
      <c r="H201" s="254"/>
      <c r="I201" s="255"/>
    </row>
    <row r="202" spans="1:9">
      <c r="A202" s="237">
        <v>2740</v>
      </c>
      <c r="B202" s="270" t="s">
        <v>76</v>
      </c>
      <c r="C202" s="238">
        <v>4</v>
      </c>
      <c r="D202" s="239">
        <v>0</v>
      </c>
      <c r="E202" s="240" t="s">
        <v>497</v>
      </c>
      <c r="F202" s="241" t="s">
        <v>498</v>
      </c>
      <c r="G202" s="68">
        <f t="shared" si="2"/>
        <v>0</v>
      </c>
      <c r="H202" s="67">
        <f>H204</f>
        <v>0</v>
      </c>
      <c r="I202" s="69">
        <f>I204</f>
        <v>0</v>
      </c>
    </row>
    <row r="203" spans="1:9" s="12" customFormat="1" ht="10.5" customHeight="1">
      <c r="A203" s="237"/>
      <c r="B203" s="226"/>
      <c r="C203" s="238"/>
      <c r="D203" s="239"/>
      <c r="E203" s="232" t="s">
        <v>808</v>
      </c>
      <c r="F203" s="241"/>
      <c r="G203" s="68">
        <f t="shared" si="2"/>
        <v>0</v>
      </c>
      <c r="H203" s="242"/>
      <c r="I203" s="243"/>
    </row>
    <row r="204" spans="1:9" ht="15.75">
      <c r="A204" s="237">
        <v>2741</v>
      </c>
      <c r="B204" s="272" t="s">
        <v>76</v>
      </c>
      <c r="C204" s="251">
        <v>4</v>
      </c>
      <c r="D204" s="252">
        <v>1</v>
      </c>
      <c r="E204" s="232" t="s">
        <v>497</v>
      </c>
      <c r="F204" s="259" t="s">
        <v>499</v>
      </c>
      <c r="G204" s="68">
        <f t="shared" si="2"/>
        <v>0</v>
      </c>
      <c r="H204" s="254"/>
      <c r="I204" s="255"/>
    </row>
    <row r="205" spans="1:9" ht="24">
      <c r="A205" s="237">
        <v>2750</v>
      </c>
      <c r="B205" s="270" t="s">
        <v>76</v>
      </c>
      <c r="C205" s="238">
        <v>5</v>
      </c>
      <c r="D205" s="239">
        <v>0</v>
      </c>
      <c r="E205" s="240" t="s">
        <v>500</v>
      </c>
      <c r="F205" s="241" t="s">
        <v>501</v>
      </c>
      <c r="G205" s="68">
        <f t="shared" ref="G205:G268" si="3">H205+I205</f>
        <v>0</v>
      </c>
      <c r="H205" s="67">
        <f>H207</f>
        <v>0</v>
      </c>
      <c r="I205" s="69">
        <f>I207</f>
        <v>0</v>
      </c>
    </row>
    <row r="206" spans="1:9" s="12" customFormat="1" ht="10.5" customHeight="1">
      <c r="A206" s="237"/>
      <c r="B206" s="226"/>
      <c r="C206" s="238"/>
      <c r="D206" s="239"/>
      <c r="E206" s="232" t="s">
        <v>808</v>
      </c>
      <c r="F206" s="241"/>
      <c r="G206" s="68">
        <f t="shared" si="3"/>
        <v>0</v>
      </c>
      <c r="H206" s="242"/>
      <c r="I206" s="243"/>
    </row>
    <row r="207" spans="1:9" ht="24">
      <c r="A207" s="237">
        <v>2751</v>
      </c>
      <c r="B207" s="272" t="s">
        <v>76</v>
      </c>
      <c r="C207" s="251">
        <v>5</v>
      </c>
      <c r="D207" s="252">
        <v>1</v>
      </c>
      <c r="E207" s="232" t="s">
        <v>500</v>
      </c>
      <c r="F207" s="259" t="s">
        <v>501</v>
      </c>
      <c r="G207" s="68">
        <f t="shared" si="3"/>
        <v>0</v>
      </c>
      <c r="H207" s="254"/>
      <c r="I207" s="255"/>
    </row>
    <row r="208" spans="1:9">
      <c r="A208" s="237">
        <v>2760</v>
      </c>
      <c r="B208" s="270" t="s">
        <v>76</v>
      </c>
      <c r="C208" s="238">
        <v>6</v>
      </c>
      <c r="D208" s="239">
        <v>0</v>
      </c>
      <c r="E208" s="240" t="s">
        <v>502</v>
      </c>
      <c r="F208" s="241" t="s">
        <v>503</v>
      </c>
      <c r="G208" s="68">
        <f t="shared" si="3"/>
        <v>0</v>
      </c>
      <c r="H208" s="67">
        <f>H210+H211</f>
        <v>0</v>
      </c>
      <c r="I208" s="69">
        <f>I210+I211</f>
        <v>0</v>
      </c>
    </row>
    <row r="209" spans="1:9" s="12" customFormat="1" ht="10.5" customHeight="1">
      <c r="A209" s="237"/>
      <c r="B209" s="226"/>
      <c r="C209" s="238"/>
      <c r="D209" s="239"/>
      <c r="E209" s="232" t="s">
        <v>808</v>
      </c>
      <c r="F209" s="241"/>
      <c r="G209" s="68">
        <f t="shared" si="3"/>
        <v>0</v>
      </c>
      <c r="H209" s="242"/>
      <c r="I209" s="243"/>
    </row>
    <row r="210" spans="1:9" ht="15.75">
      <c r="A210" s="237">
        <v>2761</v>
      </c>
      <c r="B210" s="272" t="s">
        <v>76</v>
      </c>
      <c r="C210" s="251">
        <v>6</v>
      </c>
      <c r="D210" s="252">
        <v>1</v>
      </c>
      <c r="E210" s="232" t="s">
        <v>78</v>
      </c>
      <c r="F210" s="241"/>
      <c r="G210" s="68">
        <f t="shared" si="3"/>
        <v>0</v>
      </c>
      <c r="H210" s="254"/>
      <c r="I210" s="255"/>
    </row>
    <row r="211" spans="1:9" ht="15.75">
      <c r="A211" s="237">
        <v>2762</v>
      </c>
      <c r="B211" s="272" t="s">
        <v>76</v>
      </c>
      <c r="C211" s="251">
        <v>6</v>
      </c>
      <c r="D211" s="252">
        <v>2</v>
      </c>
      <c r="E211" s="232" t="s">
        <v>502</v>
      </c>
      <c r="F211" s="259" t="s">
        <v>504</v>
      </c>
      <c r="G211" s="68">
        <f t="shared" si="3"/>
        <v>0</v>
      </c>
      <c r="H211" s="254"/>
      <c r="I211" s="255"/>
    </row>
    <row r="212" spans="1:9" s="58" customFormat="1" ht="33.75" customHeight="1">
      <c r="A212" s="265">
        <v>2800</v>
      </c>
      <c r="B212" s="270" t="s">
        <v>79</v>
      </c>
      <c r="C212" s="238">
        <v>0</v>
      </c>
      <c r="D212" s="239">
        <v>0</v>
      </c>
      <c r="E212" s="271" t="s">
        <v>874</v>
      </c>
      <c r="F212" s="266" t="s">
        <v>505</v>
      </c>
      <c r="G212" s="98">
        <f t="shared" si="3"/>
        <v>24850</v>
      </c>
      <c r="H212" s="103">
        <f>H214+H217+H226+H231+H236+H239</f>
        <v>24850</v>
      </c>
      <c r="I212" s="104">
        <f>I214+I217+I226+I231+I236+I239</f>
        <v>0</v>
      </c>
    </row>
    <row r="213" spans="1:9" ht="11.25" customHeight="1">
      <c r="A213" s="231"/>
      <c r="B213" s="226"/>
      <c r="C213" s="227"/>
      <c r="D213" s="228"/>
      <c r="E213" s="232" t="s">
        <v>807</v>
      </c>
      <c r="F213" s="233"/>
      <c r="G213" s="68">
        <f t="shared" si="3"/>
        <v>0</v>
      </c>
      <c r="H213" s="267"/>
      <c r="I213" s="268"/>
    </row>
    <row r="214" spans="1:9">
      <c r="A214" s="237">
        <v>2810</v>
      </c>
      <c r="B214" s="272" t="s">
        <v>79</v>
      </c>
      <c r="C214" s="251">
        <v>1</v>
      </c>
      <c r="D214" s="252">
        <v>0</v>
      </c>
      <c r="E214" s="240" t="s">
        <v>506</v>
      </c>
      <c r="F214" s="241" t="s">
        <v>507</v>
      </c>
      <c r="G214" s="98">
        <f t="shared" si="3"/>
        <v>7000</v>
      </c>
      <c r="H214" s="103">
        <f>H216</f>
        <v>7000</v>
      </c>
      <c r="I214" s="103">
        <f>I216</f>
        <v>0</v>
      </c>
    </row>
    <row r="215" spans="1:9" s="12" customFormat="1" ht="10.5" customHeight="1">
      <c r="A215" s="237"/>
      <c r="B215" s="226"/>
      <c r="C215" s="238"/>
      <c r="D215" s="239"/>
      <c r="E215" s="232" t="s">
        <v>808</v>
      </c>
      <c r="F215" s="241"/>
      <c r="G215" s="68">
        <f t="shared" si="3"/>
        <v>0</v>
      </c>
      <c r="H215" s="242"/>
      <c r="I215" s="243"/>
    </row>
    <row r="216" spans="1:9">
      <c r="A216" s="237">
        <v>2811</v>
      </c>
      <c r="B216" s="272" t="s">
        <v>79</v>
      </c>
      <c r="C216" s="251">
        <v>1</v>
      </c>
      <c r="D216" s="252">
        <v>1</v>
      </c>
      <c r="E216" s="232" t="s">
        <v>506</v>
      </c>
      <c r="F216" s="259" t="s">
        <v>508</v>
      </c>
      <c r="G216" s="98">
        <f t="shared" si="3"/>
        <v>7000</v>
      </c>
      <c r="H216" s="98">
        <f>Sheet6!H524</f>
        <v>7000</v>
      </c>
      <c r="I216" s="98">
        <f>Sheet6!I524</f>
        <v>0</v>
      </c>
    </row>
    <row r="217" spans="1:9">
      <c r="A217" s="237">
        <v>2820</v>
      </c>
      <c r="B217" s="270" t="s">
        <v>79</v>
      </c>
      <c r="C217" s="238">
        <v>2</v>
      </c>
      <c r="D217" s="239">
        <v>0</v>
      </c>
      <c r="E217" s="240" t="s">
        <v>509</v>
      </c>
      <c r="F217" s="241" t="s">
        <v>510</v>
      </c>
      <c r="G217" s="98">
        <f t="shared" si="3"/>
        <v>17850</v>
      </c>
      <c r="H217" s="103">
        <f>H219+H220+H221+H222+H223+H224+H225</f>
        <v>17850</v>
      </c>
      <c r="I217" s="104">
        <f>I219+I220+I221+I222+I223+I224+I225</f>
        <v>0</v>
      </c>
    </row>
    <row r="218" spans="1:9" s="12" customFormat="1" ht="10.5" customHeight="1">
      <c r="A218" s="237"/>
      <c r="B218" s="226"/>
      <c r="C218" s="238"/>
      <c r="D218" s="239"/>
      <c r="E218" s="232" t="s">
        <v>808</v>
      </c>
      <c r="F218" s="241"/>
      <c r="G218" s="68">
        <f t="shared" si="3"/>
        <v>0</v>
      </c>
      <c r="H218" s="242"/>
      <c r="I218" s="243"/>
    </row>
    <row r="219" spans="1:9">
      <c r="A219" s="244">
        <v>2821</v>
      </c>
      <c r="B219" s="273" t="s">
        <v>79</v>
      </c>
      <c r="C219" s="246">
        <v>2</v>
      </c>
      <c r="D219" s="247">
        <v>1</v>
      </c>
      <c r="E219" s="248" t="s">
        <v>80</v>
      </c>
      <c r="F219" s="279"/>
      <c r="G219" s="102">
        <f t="shared" si="3"/>
        <v>3600</v>
      </c>
      <c r="H219" s="102">
        <f>Sheet6!H542</f>
        <v>3600</v>
      </c>
      <c r="I219" s="88">
        <f>Sheet6!I542</f>
        <v>0</v>
      </c>
    </row>
    <row r="220" spans="1:9">
      <c r="A220" s="237">
        <v>2822</v>
      </c>
      <c r="B220" s="272" t="s">
        <v>79</v>
      </c>
      <c r="C220" s="251">
        <v>2</v>
      </c>
      <c r="D220" s="252">
        <v>2</v>
      </c>
      <c r="E220" s="232" t="s">
        <v>81</v>
      </c>
      <c r="F220" s="241"/>
      <c r="G220" s="68">
        <f t="shared" si="3"/>
        <v>0</v>
      </c>
      <c r="H220" s="90"/>
      <c r="I220" s="90"/>
    </row>
    <row r="221" spans="1:9">
      <c r="A221" s="244">
        <v>2823</v>
      </c>
      <c r="B221" s="273" t="s">
        <v>79</v>
      </c>
      <c r="C221" s="246">
        <v>2</v>
      </c>
      <c r="D221" s="247">
        <v>3</v>
      </c>
      <c r="E221" s="248" t="s">
        <v>116</v>
      </c>
      <c r="F221" s="274" t="s">
        <v>511</v>
      </c>
      <c r="G221" s="102">
        <f t="shared" si="3"/>
        <v>13000</v>
      </c>
      <c r="H221" s="102">
        <f>Sheet6!H553</f>
        <v>13000</v>
      </c>
      <c r="I221" s="102">
        <f>Sheet6!I553</f>
        <v>0</v>
      </c>
    </row>
    <row r="222" spans="1:9" ht="15.75">
      <c r="A222" s="237">
        <v>2824</v>
      </c>
      <c r="B222" s="272" t="s">
        <v>79</v>
      </c>
      <c r="C222" s="251">
        <v>2</v>
      </c>
      <c r="D222" s="252">
        <v>4</v>
      </c>
      <c r="E222" s="232" t="s">
        <v>82</v>
      </c>
      <c r="F222" s="259"/>
      <c r="G222" s="98">
        <f t="shared" si="3"/>
        <v>1250</v>
      </c>
      <c r="H222" s="280">
        <f>Sheet6!H567</f>
        <v>1250</v>
      </c>
      <c r="I222" s="255"/>
    </row>
    <row r="223" spans="1:9">
      <c r="A223" s="237">
        <v>2825</v>
      </c>
      <c r="B223" s="272" t="s">
        <v>79</v>
      </c>
      <c r="C223" s="251">
        <v>2</v>
      </c>
      <c r="D223" s="252">
        <v>5</v>
      </c>
      <c r="E223" s="232" t="s">
        <v>83</v>
      </c>
      <c r="F223" s="259"/>
      <c r="G223" s="98">
        <f t="shared" si="3"/>
        <v>0</v>
      </c>
      <c r="H223" s="281">
        <f>Sheet6!H571</f>
        <v>0</v>
      </c>
      <c r="I223" s="282">
        <f>Sheet6!I571</f>
        <v>0</v>
      </c>
    </row>
    <row r="224" spans="1:9" ht="15.75">
      <c r="A224" s="237">
        <v>2826</v>
      </c>
      <c r="B224" s="272" t="s">
        <v>79</v>
      </c>
      <c r="C224" s="251">
        <v>2</v>
      </c>
      <c r="D224" s="252">
        <v>6</v>
      </c>
      <c r="E224" s="232" t="s">
        <v>84</v>
      </c>
      <c r="F224" s="259"/>
      <c r="G224" s="68">
        <f t="shared" si="3"/>
        <v>0</v>
      </c>
      <c r="H224" s="254"/>
      <c r="I224" s="255"/>
    </row>
    <row r="225" spans="1:9" ht="24">
      <c r="A225" s="237">
        <v>2827</v>
      </c>
      <c r="B225" s="272" t="s">
        <v>79</v>
      </c>
      <c r="C225" s="251">
        <v>2</v>
      </c>
      <c r="D225" s="252">
        <v>7</v>
      </c>
      <c r="E225" s="232" t="s">
        <v>85</v>
      </c>
      <c r="F225" s="259"/>
      <c r="G225" s="68">
        <f t="shared" si="3"/>
        <v>0</v>
      </c>
      <c r="H225" s="254"/>
      <c r="I225" s="255"/>
    </row>
    <row r="226" spans="1:9" ht="29.25" customHeight="1">
      <c r="A226" s="237">
        <v>2830</v>
      </c>
      <c r="B226" s="270" t="s">
        <v>79</v>
      </c>
      <c r="C226" s="238">
        <v>3</v>
      </c>
      <c r="D226" s="239">
        <v>0</v>
      </c>
      <c r="E226" s="240" t="s">
        <v>512</v>
      </c>
      <c r="F226" s="269" t="s">
        <v>513</v>
      </c>
      <c r="G226" s="68">
        <f t="shared" si="3"/>
        <v>0</v>
      </c>
      <c r="H226" s="67">
        <f>H228+H229+H230</f>
        <v>0</v>
      </c>
      <c r="I226" s="69">
        <f>I228+I229+I230</f>
        <v>0</v>
      </c>
    </row>
    <row r="227" spans="1:9" s="12" customFormat="1" ht="10.5" customHeight="1">
      <c r="A227" s="237"/>
      <c r="B227" s="226"/>
      <c r="C227" s="238"/>
      <c r="D227" s="239"/>
      <c r="E227" s="232" t="s">
        <v>808</v>
      </c>
      <c r="F227" s="241"/>
      <c r="G227" s="68">
        <f t="shared" si="3"/>
        <v>0</v>
      </c>
      <c r="H227" s="242"/>
      <c r="I227" s="243"/>
    </row>
    <row r="228" spans="1:9" ht="15.75">
      <c r="A228" s="237">
        <v>2831</v>
      </c>
      <c r="B228" s="272" t="s">
        <v>79</v>
      </c>
      <c r="C228" s="251">
        <v>3</v>
      </c>
      <c r="D228" s="252">
        <v>1</v>
      </c>
      <c r="E228" s="232" t="s">
        <v>117</v>
      </c>
      <c r="F228" s="269"/>
      <c r="G228" s="68">
        <f t="shared" si="3"/>
        <v>0</v>
      </c>
      <c r="H228" s="254"/>
      <c r="I228" s="255"/>
    </row>
    <row r="229" spans="1:9" ht="15.75">
      <c r="A229" s="237">
        <v>2832</v>
      </c>
      <c r="B229" s="272" t="s">
        <v>79</v>
      </c>
      <c r="C229" s="251">
        <v>3</v>
      </c>
      <c r="D229" s="252">
        <v>2</v>
      </c>
      <c r="E229" s="232" t="s">
        <v>127</v>
      </c>
      <c r="F229" s="269"/>
      <c r="G229" s="68">
        <f t="shared" si="3"/>
        <v>0</v>
      </c>
      <c r="H229" s="254"/>
      <c r="I229" s="255"/>
    </row>
    <row r="230" spans="1:9" ht="15.75">
      <c r="A230" s="237">
        <v>2833</v>
      </c>
      <c r="B230" s="272" t="s">
        <v>79</v>
      </c>
      <c r="C230" s="251">
        <v>3</v>
      </c>
      <c r="D230" s="252">
        <v>3</v>
      </c>
      <c r="E230" s="232" t="s">
        <v>128</v>
      </c>
      <c r="F230" s="259" t="s">
        <v>514</v>
      </c>
      <c r="G230" s="68">
        <f t="shared" si="3"/>
        <v>0</v>
      </c>
      <c r="H230" s="254"/>
      <c r="I230" s="255"/>
    </row>
    <row r="231" spans="1:9" ht="14.25" customHeight="1">
      <c r="A231" s="237">
        <v>2840</v>
      </c>
      <c r="B231" s="270" t="s">
        <v>79</v>
      </c>
      <c r="C231" s="238">
        <v>4</v>
      </c>
      <c r="D231" s="239">
        <v>0</v>
      </c>
      <c r="E231" s="240" t="s">
        <v>129</v>
      </c>
      <c r="F231" s="269" t="s">
        <v>515</v>
      </c>
      <c r="G231" s="68">
        <f t="shared" si="3"/>
        <v>0</v>
      </c>
      <c r="H231" s="67">
        <f>H233+H234+H235</f>
        <v>0</v>
      </c>
      <c r="I231" s="69">
        <f>I233+I234+I235</f>
        <v>0</v>
      </c>
    </row>
    <row r="232" spans="1:9" s="12" customFormat="1" ht="10.5" customHeight="1">
      <c r="A232" s="237"/>
      <c r="B232" s="226"/>
      <c r="C232" s="238"/>
      <c r="D232" s="239"/>
      <c r="E232" s="232" t="s">
        <v>808</v>
      </c>
      <c r="F232" s="241"/>
      <c r="G232" s="68">
        <f t="shared" si="3"/>
        <v>0</v>
      </c>
      <c r="H232" s="242"/>
      <c r="I232" s="243"/>
    </row>
    <row r="233" spans="1:9" ht="14.25" customHeight="1">
      <c r="A233" s="237">
        <v>2841</v>
      </c>
      <c r="B233" s="272" t="s">
        <v>79</v>
      </c>
      <c r="C233" s="251">
        <v>4</v>
      </c>
      <c r="D233" s="252">
        <v>1</v>
      </c>
      <c r="E233" s="232" t="s">
        <v>130</v>
      </c>
      <c r="F233" s="269"/>
      <c r="G233" s="68">
        <f t="shared" si="3"/>
        <v>0</v>
      </c>
      <c r="H233" s="254"/>
      <c r="I233" s="255"/>
    </row>
    <row r="234" spans="1:9" ht="29.25" customHeight="1">
      <c r="A234" s="237">
        <v>2842</v>
      </c>
      <c r="B234" s="272" t="s">
        <v>79</v>
      </c>
      <c r="C234" s="251">
        <v>4</v>
      </c>
      <c r="D234" s="252">
        <v>2</v>
      </c>
      <c r="E234" s="232" t="s">
        <v>131</v>
      </c>
      <c r="F234" s="269"/>
      <c r="G234" s="68">
        <f t="shared" si="3"/>
        <v>0</v>
      </c>
      <c r="H234" s="254"/>
      <c r="I234" s="255"/>
    </row>
    <row r="235" spans="1:9" ht="15.75">
      <c r="A235" s="237">
        <v>2843</v>
      </c>
      <c r="B235" s="272" t="s">
        <v>79</v>
      </c>
      <c r="C235" s="251">
        <v>4</v>
      </c>
      <c r="D235" s="252">
        <v>3</v>
      </c>
      <c r="E235" s="232" t="s">
        <v>129</v>
      </c>
      <c r="F235" s="259" t="s">
        <v>516</v>
      </c>
      <c r="G235" s="68">
        <f t="shared" si="3"/>
        <v>0</v>
      </c>
      <c r="H235" s="254"/>
      <c r="I235" s="255"/>
    </row>
    <row r="236" spans="1:9" ht="26.25" customHeight="1">
      <c r="A236" s="237">
        <v>2850</v>
      </c>
      <c r="B236" s="270" t="s">
        <v>79</v>
      </c>
      <c r="C236" s="238">
        <v>5</v>
      </c>
      <c r="D236" s="239">
        <v>0</v>
      </c>
      <c r="E236" s="283" t="s">
        <v>517</v>
      </c>
      <c r="F236" s="269" t="s">
        <v>518</v>
      </c>
      <c r="G236" s="68">
        <f t="shared" si="3"/>
        <v>0</v>
      </c>
      <c r="H236" s="67">
        <f>H238</f>
        <v>0</v>
      </c>
      <c r="I236" s="69">
        <f>I238</f>
        <v>0</v>
      </c>
    </row>
    <row r="237" spans="1:9" s="12" customFormat="1" ht="10.5" customHeight="1">
      <c r="A237" s="237"/>
      <c r="B237" s="226"/>
      <c r="C237" s="238"/>
      <c r="D237" s="239"/>
      <c r="E237" s="232" t="s">
        <v>808</v>
      </c>
      <c r="F237" s="241"/>
      <c r="G237" s="68">
        <f t="shared" si="3"/>
        <v>0</v>
      </c>
      <c r="H237" s="242"/>
      <c r="I237" s="243"/>
    </row>
    <row r="238" spans="1:9" ht="24" customHeight="1">
      <c r="A238" s="237">
        <v>2851</v>
      </c>
      <c r="B238" s="270" t="s">
        <v>79</v>
      </c>
      <c r="C238" s="238">
        <v>5</v>
      </c>
      <c r="D238" s="239">
        <v>1</v>
      </c>
      <c r="E238" s="284" t="s">
        <v>517</v>
      </c>
      <c r="F238" s="259" t="s">
        <v>519</v>
      </c>
      <c r="G238" s="68">
        <f t="shared" si="3"/>
        <v>0</v>
      </c>
      <c r="H238" s="254"/>
      <c r="I238" s="255"/>
    </row>
    <row r="239" spans="1:9" ht="27" customHeight="1">
      <c r="A239" s="237">
        <v>2860</v>
      </c>
      <c r="B239" s="270" t="s">
        <v>79</v>
      </c>
      <c r="C239" s="238">
        <v>6</v>
      </c>
      <c r="D239" s="239">
        <v>0</v>
      </c>
      <c r="E239" s="283" t="s">
        <v>520</v>
      </c>
      <c r="F239" s="269" t="s">
        <v>640</v>
      </c>
      <c r="G239" s="68">
        <f t="shared" si="3"/>
        <v>0</v>
      </c>
      <c r="H239" s="67">
        <f>H241</f>
        <v>0</v>
      </c>
      <c r="I239" s="69">
        <f>I241</f>
        <v>0</v>
      </c>
    </row>
    <row r="240" spans="1:9" s="12" customFormat="1" ht="10.5" customHeight="1">
      <c r="A240" s="237"/>
      <c r="B240" s="226"/>
      <c r="C240" s="238"/>
      <c r="D240" s="239"/>
      <c r="E240" s="232" t="s">
        <v>808</v>
      </c>
      <c r="F240" s="241"/>
      <c r="G240" s="68">
        <f t="shared" si="3"/>
        <v>0</v>
      </c>
      <c r="H240" s="242"/>
      <c r="I240" s="243"/>
    </row>
    <row r="241" spans="1:9" ht="12" customHeight="1">
      <c r="A241" s="237">
        <v>2861</v>
      </c>
      <c r="B241" s="272" t="s">
        <v>79</v>
      </c>
      <c r="C241" s="251">
        <v>6</v>
      </c>
      <c r="D241" s="252">
        <v>1</v>
      </c>
      <c r="E241" s="284" t="s">
        <v>520</v>
      </c>
      <c r="F241" s="259" t="s">
        <v>641</v>
      </c>
      <c r="G241" s="68">
        <f t="shared" si="3"/>
        <v>0</v>
      </c>
      <c r="H241" s="254"/>
      <c r="I241" s="255"/>
    </row>
    <row r="242" spans="1:9" s="58" customFormat="1" ht="44.25" customHeight="1">
      <c r="A242" s="265">
        <v>2900</v>
      </c>
      <c r="B242" s="270" t="s">
        <v>86</v>
      </c>
      <c r="C242" s="238">
        <v>0</v>
      </c>
      <c r="D242" s="239">
        <v>0</v>
      </c>
      <c r="E242" s="271" t="s">
        <v>875</v>
      </c>
      <c r="F242" s="266" t="s">
        <v>642</v>
      </c>
      <c r="G242" s="98">
        <f t="shared" si="3"/>
        <v>56700</v>
      </c>
      <c r="H242" s="103">
        <f>H244+H248+H252+H256+H260+H264+H267+H270</f>
        <v>56700</v>
      </c>
      <c r="I242" s="104">
        <f>I244+I248+I252+I256+I260+I264+I267+I270</f>
        <v>0</v>
      </c>
    </row>
    <row r="243" spans="1:9" ht="11.25" customHeight="1">
      <c r="A243" s="231"/>
      <c r="B243" s="226"/>
      <c r="C243" s="227"/>
      <c r="D243" s="228"/>
      <c r="E243" s="232" t="s">
        <v>807</v>
      </c>
      <c r="F243" s="233"/>
      <c r="G243" s="105"/>
      <c r="H243" s="235"/>
      <c r="I243" s="236"/>
    </row>
    <row r="244" spans="1:9" ht="24">
      <c r="A244" s="237">
        <v>2910</v>
      </c>
      <c r="B244" s="270" t="s">
        <v>86</v>
      </c>
      <c r="C244" s="238">
        <v>1</v>
      </c>
      <c r="D244" s="239">
        <v>0</v>
      </c>
      <c r="E244" s="240" t="s">
        <v>120</v>
      </c>
      <c r="F244" s="241" t="s">
        <v>643</v>
      </c>
      <c r="G244" s="98">
        <f t="shared" si="3"/>
        <v>26000</v>
      </c>
      <c r="H244" s="103">
        <f>H246+H247</f>
        <v>26000</v>
      </c>
      <c r="I244" s="104">
        <f>I246+I247</f>
        <v>0</v>
      </c>
    </row>
    <row r="245" spans="1:9" s="12" customFormat="1" ht="10.5" customHeight="1">
      <c r="A245" s="237"/>
      <c r="B245" s="226"/>
      <c r="C245" s="238"/>
      <c r="D245" s="239"/>
      <c r="E245" s="232" t="s">
        <v>808</v>
      </c>
      <c r="F245" s="241"/>
      <c r="G245" s="105"/>
      <c r="H245" s="260"/>
      <c r="I245" s="277"/>
    </row>
    <row r="246" spans="1:9">
      <c r="A246" s="244">
        <v>2911</v>
      </c>
      <c r="B246" s="273" t="s">
        <v>86</v>
      </c>
      <c r="C246" s="246">
        <v>1</v>
      </c>
      <c r="D246" s="247">
        <v>1</v>
      </c>
      <c r="E246" s="248" t="s">
        <v>644</v>
      </c>
      <c r="F246" s="274" t="s">
        <v>645</v>
      </c>
      <c r="G246" s="102">
        <f t="shared" si="3"/>
        <v>26000</v>
      </c>
      <c r="H246" s="102">
        <f>Sheet6!H633</f>
        <v>26000</v>
      </c>
      <c r="I246" s="102">
        <f>Sheet6!I633</f>
        <v>0</v>
      </c>
    </row>
    <row r="247" spans="1:9" ht="15.75">
      <c r="A247" s="237">
        <v>2912</v>
      </c>
      <c r="B247" s="272" t="s">
        <v>86</v>
      </c>
      <c r="C247" s="251">
        <v>1</v>
      </c>
      <c r="D247" s="252">
        <v>2</v>
      </c>
      <c r="E247" s="232" t="s">
        <v>87</v>
      </c>
      <c r="F247" s="259" t="s">
        <v>646</v>
      </c>
      <c r="G247" s="68">
        <f t="shared" si="3"/>
        <v>0</v>
      </c>
      <c r="H247" s="254"/>
      <c r="I247" s="255"/>
    </row>
    <row r="248" spans="1:9">
      <c r="A248" s="237">
        <v>2920</v>
      </c>
      <c r="B248" s="270" t="s">
        <v>86</v>
      </c>
      <c r="C248" s="238">
        <v>2</v>
      </c>
      <c r="D248" s="239">
        <v>0</v>
      </c>
      <c r="E248" s="240" t="s">
        <v>88</v>
      </c>
      <c r="F248" s="241" t="s">
        <v>647</v>
      </c>
      <c r="G248" s="68">
        <f t="shared" si="3"/>
        <v>0</v>
      </c>
      <c r="H248" s="67">
        <f>H250+H251</f>
        <v>0</v>
      </c>
      <c r="I248" s="69">
        <f>I250+I251</f>
        <v>0</v>
      </c>
    </row>
    <row r="249" spans="1:9" s="12" customFormat="1" ht="10.5" customHeight="1">
      <c r="A249" s="237"/>
      <c r="B249" s="226"/>
      <c r="C249" s="238"/>
      <c r="D249" s="239"/>
      <c r="E249" s="232" t="s">
        <v>808</v>
      </c>
      <c r="F249" s="241"/>
      <c r="G249" s="68">
        <f t="shared" si="3"/>
        <v>0</v>
      </c>
      <c r="H249" s="242"/>
      <c r="I249" s="243"/>
    </row>
    <row r="250" spans="1:9" ht="15.75">
      <c r="A250" s="237">
        <v>2921</v>
      </c>
      <c r="B250" s="272" t="s">
        <v>86</v>
      </c>
      <c r="C250" s="251">
        <v>2</v>
      </c>
      <c r="D250" s="252">
        <v>1</v>
      </c>
      <c r="E250" s="232" t="s">
        <v>89</v>
      </c>
      <c r="F250" s="259" t="s">
        <v>648</v>
      </c>
      <c r="G250" s="68">
        <f t="shared" si="3"/>
        <v>0</v>
      </c>
      <c r="H250" s="254"/>
      <c r="I250" s="255"/>
    </row>
    <row r="251" spans="1:9" ht="15.75">
      <c r="A251" s="237">
        <v>2922</v>
      </c>
      <c r="B251" s="272" t="s">
        <v>86</v>
      </c>
      <c r="C251" s="251">
        <v>2</v>
      </c>
      <c r="D251" s="252">
        <v>2</v>
      </c>
      <c r="E251" s="232" t="s">
        <v>90</v>
      </c>
      <c r="F251" s="259" t="s">
        <v>649</v>
      </c>
      <c r="G251" s="68">
        <f t="shared" si="3"/>
        <v>0</v>
      </c>
      <c r="H251" s="254"/>
      <c r="I251" s="255"/>
    </row>
    <row r="252" spans="1:9" ht="36">
      <c r="A252" s="237">
        <v>2930</v>
      </c>
      <c r="B252" s="270" t="s">
        <v>86</v>
      </c>
      <c r="C252" s="238">
        <v>3</v>
      </c>
      <c r="D252" s="239">
        <v>0</v>
      </c>
      <c r="E252" s="240" t="s">
        <v>91</v>
      </c>
      <c r="F252" s="241" t="s">
        <v>650</v>
      </c>
      <c r="G252" s="68">
        <f t="shared" si="3"/>
        <v>0</v>
      </c>
      <c r="H252" s="67">
        <f>H254+H255</f>
        <v>0</v>
      </c>
      <c r="I252" s="69">
        <f>I254+I255</f>
        <v>0</v>
      </c>
    </row>
    <row r="253" spans="1:9" s="12" customFormat="1" ht="10.5" customHeight="1">
      <c r="A253" s="237"/>
      <c r="B253" s="226"/>
      <c r="C253" s="238"/>
      <c r="D253" s="239"/>
      <c r="E253" s="232" t="s">
        <v>808</v>
      </c>
      <c r="F253" s="241"/>
      <c r="G253" s="68">
        <f t="shared" si="3"/>
        <v>0</v>
      </c>
      <c r="H253" s="242"/>
      <c r="I253" s="243"/>
    </row>
    <row r="254" spans="1:9" ht="24">
      <c r="A254" s="237">
        <v>2931</v>
      </c>
      <c r="B254" s="272" t="s">
        <v>86</v>
      </c>
      <c r="C254" s="251">
        <v>3</v>
      </c>
      <c r="D254" s="252">
        <v>1</v>
      </c>
      <c r="E254" s="232" t="s">
        <v>92</v>
      </c>
      <c r="F254" s="259" t="s">
        <v>651</v>
      </c>
      <c r="G254" s="68">
        <f t="shared" si="3"/>
        <v>0</v>
      </c>
      <c r="H254" s="254"/>
      <c r="I254" s="255"/>
    </row>
    <row r="255" spans="1:9" ht="15.75">
      <c r="A255" s="237">
        <v>2932</v>
      </c>
      <c r="B255" s="272" t="s">
        <v>86</v>
      </c>
      <c r="C255" s="251">
        <v>3</v>
      </c>
      <c r="D255" s="252">
        <v>2</v>
      </c>
      <c r="E255" s="232" t="s">
        <v>93</v>
      </c>
      <c r="F255" s="259"/>
      <c r="G255" s="68">
        <f t="shared" si="3"/>
        <v>0</v>
      </c>
      <c r="H255" s="254"/>
      <c r="I255" s="255"/>
    </row>
    <row r="256" spans="1:9">
      <c r="A256" s="237">
        <v>2940</v>
      </c>
      <c r="B256" s="270" t="s">
        <v>86</v>
      </c>
      <c r="C256" s="238">
        <v>4</v>
      </c>
      <c r="D256" s="239">
        <v>0</v>
      </c>
      <c r="E256" s="240" t="s">
        <v>652</v>
      </c>
      <c r="F256" s="241" t="s">
        <v>653</v>
      </c>
      <c r="G256" s="68">
        <f t="shared" si="3"/>
        <v>0</v>
      </c>
      <c r="H256" s="67">
        <f>H258+H259</f>
        <v>0</v>
      </c>
      <c r="I256" s="69">
        <f>I258+I259</f>
        <v>0</v>
      </c>
    </row>
    <row r="257" spans="1:9" s="12" customFormat="1" ht="10.5" customHeight="1">
      <c r="A257" s="237"/>
      <c r="B257" s="226"/>
      <c r="C257" s="238"/>
      <c r="D257" s="239"/>
      <c r="E257" s="232" t="s">
        <v>808</v>
      </c>
      <c r="F257" s="241"/>
      <c r="G257" s="68">
        <f t="shared" si="3"/>
        <v>0</v>
      </c>
      <c r="H257" s="242"/>
      <c r="I257" s="243"/>
    </row>
    <row r="258" spans="1:9" ht="15.75">
      <c r="A258" s="237">
        <v>2941</v>
      </c>
      <c r="B258" s="272" t="s">
        <v>86</v>
      </c>
      <c r="C258" s="251">
        <v>4</v>
      </c>
      <c r="D258" s="252">
        <v>1</v>
      </c>
      <c r="E258" s="232" t="s">
        <v>94</v>
      </c>
      <c r="F258" s="259" t="s">
        <v>654</v>
      </c>
      <c r="G258" s="68">
        <f t="shared" si="3"/>
        <v>0</v>
      </c>
      <c r="H258" s="254"/>
      <c r="I258" s="255"/>
    </row>
    <row r="259" spans="1:9" ht="15.75">
      <c r="A259" s="237">
        <v>2942</v>
      </c>
      <c r="B259" s="272" t="s">
        <v>86</v>
      </c>
      <c r="C259" s="251">
        <v>4</v>
      </c>
      <c r="D259" s="252">
        <v>2</v>
      </c>
      <c r="E259" s="232" t="s">
        <v>95</v>
      </c>
      <c r="F259" s="259" t="s">
        <v>655</v>
      </c>
      <c r="G259" s="68">
        <f t="shared" si="3"/>
        <v>0</v>
      </c>
      <c r="H259" s="254"/>
      <c r="I259" s="255"/>
    </row>
    <row r="260" spans="1:9">
      <c r="A260" s="237">
        <v>2950</v>
      </c>
      <c r="B260" s="270" t="s">
        <v>86</v>
      </c>
      <c r="C260" s="238">
        <v>5</v>
      </c>
      <c r="D260" s="239">
        <v>0</v>
      </c>
      <c r="E260" s="240" t="s">
        <v>656</v>
      </c>
      <c r="F260" s="241" t="s">
        <v>657</v>
      </c>
      <c r="G260" s="98">
        <f t="shared" si="3"/>
        <v>0</v>
      </c>
      <c r="H260" s="103">
        <f>H262+H263</f>
        <v>0</v>
      </c>
      <c r="I260" s="104">
        <f>I262+I263</f>
        <v>0</v>
      </c>
    </row>
    <row r="261" spans="1:9" s="12" customFormat="1" ht="10.5" customHeight="1">
      <c r="A261" s="237"/>
      <c r="B261" s="226"/>
      <c r="C261" s="238"/>
      <c r="D261" s="239"/>
      <c r="E261" s="232" t="s">
        <v>808</v>
      </c>
      <c r="F261" s="241"/>
      <c r="G261" s="98">
        <f t="shared" si="3"/>
        <v>0</v>
      </c>
      <c r="H261" s="260"/>
      <c r="I261" s="277"/>
    </row>
    <row r="262" spans="1:9">
      <c r="A262" s="237">
        <v>2951</v>
      </c>
      <c r="B262" s="272" t="s">
        <v>86</v>
      </c>
      <c r="C262" s="251">
        <v>5</v>
      </c>
      <c r="D262" s="252">
        <v>1</v>
      </c>
      <c r="E262" s="232" t="s">
        <v>96</v>
      </c>
      <c r="F262" s="241"/>
      <c r="G262" s="98">
        <f>H262+I262</f>
        <v>0</v>
      </c>
      <c r="H262" s="98"/>
      <c r="I262" s="98"/>
    </row>
    <row r="263" spans="1:9" ht="15.75">
      <c r="A263" s="237">
        <v>2952</v>
      </c>
      <c r="B263" s="272" t="s">
        <v>86</v>
      </c>
      <c r="C263" s="251">
        <v>5</v>
      </c>
      <c r="D263" s="252">
        <v>2</v>
      </c>
      <c r="E263" s="232" t="s">
        <v>97</v>
      </c>
      <c r="F263" s="259" t="s">
        <v>658</v>
      </c>
      <c r="G263" s="68">
        <f t="shared" si="3"/>
        <v>0</v>
      </c>
      <c r="H263" s="254"/>
      <c r="I263" s="255"/>
    </row>
    <row r="264" spans="1:9" ht="24">
      <c r="A264" s="237">
        <v>2960</v>
      </c>
      <c r="B264" s="270" t="s">
        <v>86</v>
      </c>
      <c r="C264" s="238">
        <v>6</v>
      </c>
      <c r="D264" s="239">
        <v>0</v>
      </c>
      <c r="E264" s="240" t="s">
        <v>659</v>
      </c>
      <c r="F264" s="241" t="s">
        <v>660</v>
      </c>
      <c r="G264" s="68">
        <f t="shared" si="3"/>
        <v>0</v>
      </c>
      <c r="H264" s="67">
        <f>H266</f>
        <v>0</v>
      </c>
      <c r="I264" s="69">
        <f>I266</f>
        <v>0</v>
      </c>
    </row>
    <row r="265" spans="1:9" s="12" customFormat="1" ht="10.5" customHeight="1">
      <c r="A265" s="237"/>
      <c r="B265" s="226"/>
      <c r="C265" s="238"/>
      <c r="D265" s="239"/>
      <c r="E265" s="232" t="s">
        <v>808</v>
      </c>
      <c r="F265" s="241"/>
      <c r="G265" s="68">
        <f t="shared" si="3"/>
        <v>0</v>
      </c>
      <c r="H265" s="242"/>
      <c r="I265" s="243"/>
    </row>
    <row r="266" spans="1:9" ht="15.75">
      <c r="A266" s="237">
        <v>2961</v>
      </c>
      <c r="B266" s="272" t="s">
        <v>86</v>
      </c>
      <c r="C266" s="251">
        <v>6</v>
      </c>
      <c r="D266" s="252">
        <v>1</v>
      </c>
      <c r="E266" s="232" t="s">
        <v>659</v>
      </c>
      <c r="F266" s="259" t="s">
        <v>661</v>
      </c>
      <c r="G266" s="68">
        <f t="shared" si="3"/>
        <v>0</v>
      </c>
      <c r="H266" s="254"/>
      <c r="I266" s="255"/>
    </row>
    <row r="267" spans="1:9" ht="24">
      <c r="A267" s="237">
        <v>2970</v>
      </c>
      <c r="B267" s="270" t="s">
        <v>86</v>
      </c>
      <c r="C267" s="238">
        <v>7</v>
      </c>
      <c r="D267" s="239">
        <v>0</v>
      </c>
      <c r="E267" s="240" t="s">
        <v>662</v>
      </c>
      <c r="F267" s="241" t="s">
        <v>663</v>
      </c>
      <c r="G267" s="68">
        <f t="shared" si="3"/>
        <v>0</v>
      </c>
      <c r="H267" s="67">
        <f>H269</f>
        <v>0</v>
      </c>
      <c r="I267" s="69">
        <f>I269</f>
        <v>0</v>
      </c>
    </row>
    <row r="268" spans="1:9" s="12" customFormat="1" ht="10.5" customHeight="1">
      <c r="A268" s="237"/>
      <c r="B268" s="226"/>
      <c r="C268" s="238"/>
      <c r="D268" s="239"/>
      <c r="E268" s="232" t="s">
        <v>808</v>
      </c>
      <c r="F268" s="241"/>
      <c r="G268" s="68">
        <f t="shared" si="3"/>
        <v>0</v>
      </c>
      <c r="H268" s="242"/>
      <c r="I268" s="243"/>
    </row>
    <row r="269" spans="1:9" ht="24">
      <c r="A269" s="237">
        <v>2971</v>
      </c>
      <c r="B269" s="272" t="s">
        <v>86</v>
      </c>
      <c r="C269" s="251">
        <v>7</v>
      </c>
      <c r="D269" s="252">
        <v>1</v>
      </c>
      <c r="E269" s="232" t="s">
        <v>662</v>
      </c>
      <c r="F269" s="259" t="s">
        <v>663</v>
      </c>
      <c r="G269" s="68">
        <f t="shared" ref="G269:G304" si="4">H269+I269</f>
        <v>0</v>
      </c>
      <c r="H269" s="254"/>
      <c r="I269" s="255"/>
    </row>
    <row r="270" spans="1:9">
      <c r="A270" s="237">
        <v>2980</v>
      </c>
      <c r="B270" s="270" t="s">
        <v>86</v>
      </c>
      <c r="C270" s="238">
        <v>8</v>
      </c>
      <c r="D270" s="239">
        <v>0</v>
      </c>
      <c r="E270" s="240" t="s">
        <v>664</v>
      </c>
      <c r="F270" s="241" t="s">
        <v>665</v>
      </c>
      <c r="G270" s="98">
        <f t="shared" si="4"/>
        <v>30700</v>
      </c>
      <c r="H270" s="103">
        <f>H272</f>
        <v>30700</v>
      </c>
      <c r="I270" s="104">
        <f>I272</f>
        <v>0</v>
      </c>
    </row>
    <row r="271" spans="1:9" s="12" customFormat="1" ht="10.5" customHeight="1">
      <c r="A271" s="237"/>
      <c r="B271" s="226"/>
      <c r="C271" s="238"/>
      <c r="D271" s="239"/>
      <c r="E271" s="232" t="s">
        <v>808</v>
      </c>
      <c r="F271" s="241"/>
      <c r="G271" s="105">
        <f t="shared" si="4"/>
        <v>0</v>
      </c>
      <c r="H271" s="260"/>
      <c r="I271" s="277"/>
    </row>
    <row r="272" spans="1:9">
      <c r="A272" s="237">
        <v>2981</v>
      </c>
      <c r="B272" s="272" t="s">
        <v>86</v>
      </c>
      <c r="C272" s="251">
        <v>8</v>
      </c>
      <c r="D272" s="252">
        <v>1</v>
      </c>
      <c r="E272" s="232" t="s">
        <v>664</v>
      </c>
      <c r="F272" s="259" t="s">
        <v>666</v>
      </c>
      <c r="G272" s="98">
        <f t="shared" si="4"/>
        <v>30700</v>
      </c>
      <c r="H272" s="98">
        <f>SUM(Sheet6!H685)</f>
        <v>30700</v>
      </c>
      <c r="I272" s="98">
        <f>SUM(Sheet6!I685)</f>
        <v>0</v>
      </c>
    </row>
    <row r="273" spans="1:9" s="58" customFormat="1" ht="42" customHeight="1">
      <c r="A273" s="265">
        <v>3000</v>
      </c>
      <c r="B273" s="270" t="s">
        <v>99</v>
      </c>
      <c r="C273" s="238">
        <v>0</v>
      </c>
      <c r="D273" s="239">
        <v>0</v>
      </c>
      <c r="E273" s="271" t="s">
        <v>876</v>
      </c>
      <c r="F273" s="266" t="s">
        <v>667</v>
      </c>
      <c r="G273" s="98">
        <f t="shared" si="4"/>
        <v>1700</v>
      </c>
      <c r="H273" s="103">
        <f>H275+H279+H282+H285+H288+H291+H294+H297+H301</f>
        <v>1700</v>
      </c>
      <c r="I273" s="69">
        <f>I275+I279+I282+I285+I288+I291+I294+I297+I301</f>
        <v>0</v>
      </c>
    </row>
    <row r="274" spans="1:9" ht="11.25" customHeight="1">
      <c r="A274" s="231"/>
      <c r="B274" s="226"/>
      <c r="C274" s="227"/>
      <c r="D274" s="228"/>
      <c r="E274" s="232" t="s">
        <v>807</v>
      </c>
      <c r="F274" s="233"/>
      <c r="G274" s="98"/>
      <c r="H274" s="235"/>
      <c r="I274" s="268"/>
    </row>
    <row r="275" spans="1:9">
      <c r="A275" s="237">
        <v>3010</v>
      </c>
      <c r="B275" s="270" t="s">
        <v>99</v>
      </c>
      <c r="C275" s="238">
        <v>1</v>
      </c>
      <c r="D275" s="239">
        <v>0</v>
      </c>
      <c r="E275" s="240" t="s">
        <v>98</v>
      </c>
      <c r="F275" s="241" t="s">
        <v>668</v>
      </c>
      <c r="G275" s="98">
        <f t="shared" si="4"/>
        <v>0</v>
      </c>
      <c r="H275" s="103">
        <f>H277+H278</f>
        <v>0</v>
      </c>
      <c r="I275" s="69">
        <f>I277+I278</f>
        <v>0</v>
      </c>
    </row>
    <row r="276" spans="1:9" s="12" customFormat="1" ht="10.5" customHeight="1">
      <c r="A276" s="237"/>
      <c r="B276" s="226"/>
      <c r="C276" s="238"/>
      <c r="D276" s="239"/>
      <c r="E276" s="232" t="s">
        <v>808</v>
      </c>
      <c r="F276" s="241"/>
      <c r="G276" s="98"/>
      <c r="H276" s="260"/>
      <c r="I276" s="243"/>
    </row>
    <row r="277" spans="1:9" ht="15.75">
      <c r="A277" s="237">
        <v>3011</v>
      </c>
      <c r="B277" s="272" t="s">
        <v>99</v>
      </c>
      <c r="C277" s="251">
        <v>1</v>
      </c>
      <c r="D277" s="252">
        <v>1</v>
      </c>
      <c r="E277" s="232" t="s">
        <v>669</v>
      </c>
      <c r="F277" s="259" t="s">
        <v>670</v>
      </c>
      <c r="G277" s="68">
        <f t="shared" si="4"/>
        <v>0</v>
      </c>
      <c r="H277" s="254"/>
      <c r="I277" s="255"/>
    </row>
    <row r="278" spans="1:9" ht="15.75">
      <c r="A278" s="237">
        <v>3012</v>
      </c>
      <c r="B278" s="272" t="s">
        <v>99</v>
      </c>
      <c r="C278" s="251">
        <v>1</v>
      </c>
      <c r="D278" s="252">
        <v>2</v>
      </c>
      <c r="E278" s="232" t="s">
        <v>671</v>
      </c>
      <c r="F278" s="259" t="s">
        <v>672</v>
      </c>
      <c r="G278" s="98">
        <f t="shared" si="4"/>
        <v>0</v>
      </c>
      <c r="H278" s="98">
        <f>Sheet6!H733</f>
        <v>0</v>
      </c>
      <c r="I278" s="255"/>
    </row>
    <row r="279" spans="1:9">
      <c r="A279" s="237">
        <v>3020</v>
      </c>
      <c r="B279" s="270" t="s">
        <v>99</v>
      </c>
      <c r="C279" s="238">
        <v>2</v>
      </c>
      <c r="D279" s="239">
        <v>0</v>
      </c>
      <c r="E279" s="240" t="s">
        <v>673</v>
      </c>
      <c r="F279" s="241" t="s">
        <v>674</v>
      </c>
      <c r="G279" s="68">
        <f t="shared" si="4"/>
        <v>0</v>
      </c>
      <c r="H279" s="67">
        <f>H281</f>
        <v>0</v>
      </c>
      <c r="I279" s="69">
        <f>I281</f>
        <v>0</v>
      </c>
    </row>
    <row r="280" spans="1:9" s="12" customFormat="1" ht="10.5" customHeight="1">
      <c r="A280" s="237"/>
      <c r="B280" s="226"/>
      <c r="C280" s="238"/>
      <c r="D280" s="239"/>
      <c r="E280" s="232" t="s">
        <v>808</v>
      </c>
      <c r="F280" s="241"/>
      <c r="G280" s="68">
        <f t="shared" si="4"/>
        <v>0</v>
      </c>
      <c r="H280" s="242"/>
      <c r="I280" s="243"/>
    </row>
    <row r="281" spans="1:9" ht="15.75">
      <c r="A281" s="237">
        <v>3021</v>
      </c>
      <c r="B281" s="272" t="s">
        <v>99</v>
      </c>
      <c r="C281" s="251">
        <v>2</v>
      </c>
      <c r="D281" s="252">
        <v>1</v>
      </c>
      <c r="E281" s="232" t="s">
        <v>673</v>
      </c>
      <c r="F281" s="259" t="s">
        <v>675</v>
      </c>
      <c r="G281" s="68">
        <f t="shared" si="4"/>
        <v>0</v>
      </c>
      <c r="H281" s="254"/>
      <c r="I281" s="255"/>
    </row>
    <row r="282" spans="1:9">
      <c r="A282" s="237">
        <v>3030</v>
      </c>
      <c r="B282" s="270" t="s">
        <v>99</v>
      </c>
      <c r="C282" s="238">
        <v>3</v>
      </c>
      <c r="D282" s="239">
        <v>0</v>
      </c>
      <c r="E282" s="240" t="s">
        <v>676</v>
      </c>
      <c r="F282" s="241" t="s">
        <v>677</v>
      </c>
      <c r="G282" s="68">
        <f t="shared" si="4"/>
        <v>0</v>
      </c>
      <c r="H282" s="67">
        <f>H284</f>
        <v>0</v>
      </c>
      <c r="I282" s="69">
        <f>I284</f>
        <v>0</v>
      </c>
    </row>
    <row r="283" spans="1:9" s="12" customFormat="1" ht="15.75">
      <c r="A283" s="237"/>
      <c r="B283" s="226"/>
      <c r="C283" s="238"/>
      <c r="D283" s="239"/>
      <c r="E283" s="232" t="s">
        <v>808</v>
      </c>
      <c r="F283" s="241"/>
      <c r="G283" s="68">
        <f t="shared" si="4"/>
        <v>0</v>
      </c>
      <c r="H283" s="242"/>
      <c r="I283" s="243"/>
    </row>
    <row r="284" spans="1:9" s="12" customFormat="1" ht="15.75">
      <c r="A284" s="237">
        <v>3031</v>
      </c>
      <c r="B284" s="272" t="s">
        <v>99</v>
      </c>
      <c r="C284" s="251">
        <v>3</v>
      </c>
      <c r="D284" s="252" t="s">
        <v>2</v>
      </c>
      <c r="E284" s="232" t="s">
        <v>676</v>
      </c>
      <c r="F284" s="241"/>
      <c r="G284" s="68">
        <f t="shared" si="4"/>
        <v>0</v>
      </c>
      <c r="H284" s="242"/>
      <c r="I284" s="243"/>
    </row>
    <row r="285" spans="1:9">
      <c r="A285" s="237">
        <v>3040</v>
      </c>
      <c r="B285" s="270" t="s">
        <v>99</v>
      </c>
      <c r="C285" s="238">
        <v>4</v>
      </c>
      <c r="D285" s="239">
        <v>0</v>
      </c>
      <c r="E285" s="240" t="s">
        <v>678</v>
      </c>
      <c r="F285" s="241" t="s">
        <v>679</v>
      </c>
      <c r="G285" s="68">
        <f t="shared" si="4"/>
        <v>0</v>
      </c>
      <c r="H285" s="67">
        <f>H287</f>
        <v>0</v>
      </c>
      <c r="I285" s="69">
        <f>I287</f>
        <v>0</v>
      </c>
    </row>
    <row r="286" spans="1:9" s="12" customFormat="1" ht="10.5" customHeight="1">
      <c r="A286" s="237"/>
      <c r="B286" s="226"/>
      <c r="C286" s="238"/>
      <c r="D286" s="239"/>
      <c r="E286" s="232" t="s">
        <v>808</v>
      </c>
      <c r="F286" s="241"/>
      <c r="G286" s="68">
        <f t="shared" si="4"/>
        <v>0</v>
      </c>
      <c r="H286" s="242"/>
      <c r="I286" s="243"/>
    </row>
    <row r="287" spans="1:9" ht="15.75">
      <c r="A287" s="237">
        <v>3041</v>
      </c>
      <c r="B287" s="272" t="s">
        <v>99</v>
      </c>
      <c r="C287" s="251">
        <v>4</v>
      </c>
      <c r="D287" s="252">
        <v>1</v>
      </c>
      <c r="E287" s="232" t="s">
        <v>678</v>
      </c>
      <c r="F287" s="259" t="s">
        <v>680</v>
      </c>
      <c r="G287" s="68">
        <f t="shared" si="4"/>
        <v>0</v>
      </c>
      <c r="H287" s="254"/>
      <c r="I287" s="255"/>
    </row>
    <row r="288" spans="1:9">
      <c r="A288" s="237">
        <v>3050</v>
      </c>
      <c r="B288" s="270" t="s">
        <v>99</v>
      </c>
      <c r="C288" s="238">
        <v>5</v>
      </c>
      <c r="D288" s="239">
        <v>0</v>
      </c>
      <c r="E288" s="240" t="s">
        <v>681</v>
      </c>
      <c r="F288" s="241" t="s">
        <v>682</v>
      </c>
      <c r="G288" s="68">
        <f t="shared" si="4"/>
        <v>0</v>
      </c>
      <c r="H288" s="67">
        <f>H290</f>
        <v>0</v>
      </c>
      <c r="I288" s="69">
        <f>I290</f>
        <v>0</v>
      </c>
    </row>
    <row r="289" spans="1:9" s="12" customFormat="1" ht="10.5" customHeight="1">
      <c r="A289" s="237"/>
      <c r="B289" s="226"/>
      <c r="C289" s="238"/>
      <c r="D289" s="239"/>
      <c r="E289" s="232" t="s">
        <v>808</v>
      </c>
      <c r="F289" s="241"/>
      <c r="G289" s="68">
        <f t="shared" si="4"/>
        <v>0</v>
      </c>
      <c r="H289" s="242"/>
      <c r="I289" s="243"/>
    </row>
    <row r="290" spans="1:9" ht="15.75">
      <c r="A290" s="237">
        <v>3051</v>
      </c>
      <c r="B290" s="272" t="s">
        <v>99</v>
      </c>
      <c r="C290" s="251">
        <v>5</v>
      </c>
      <c r="D290" s="252">
        <v>1</v>
      </c>
      <c r="E290" s="232" t="s">
        <v>681</v>
      </c>
      <c r="F290" s="259" t="s">
        <v>682</v>
      </c>
      <c r="G290" s="68">
        <f t="shared" si="4"/>
        <v>0</v>
      </c>
      <c r="H290" s="254"/>
      <c r="I290" s="255"/>
    </row>
    <row r="291" spans="1:9" ht="14.25" customHeight="1">
      <c r="A291" s="237">
        <v>3060</v>
      </c>
      <c r="B291" s="270" t="s">
        <v>99</v>
      </c>
      <c r="C291" s="238">
        <v>6</v>
      </c>
      <c r="D291" s="239">
        <v>0</v>
      </c>
      <c r="E291" s="240" t="s">
        <v>683</v>
      </c>
      <c r="F291" s="241" t="s">
        <v>684</v>
      </c>
      <c r="G291" s="68">
        <f t="shared" si="4"/>
        <v>0</v>
      </c>
      <c r="H291" s="67">
        <f>H293</f>
        <v>0</v>
      </c>
      <c r="I291" s="69">
        <f>I293</f>
        <v>0</v>
      </c>
    </row>
    <row r="292" spans="1:9" s="12" customFormat="1" ht="10.5" customHeight="1">
      <c r="A292" s="237"/>
      <c r="B292" s="226"/>
      <c r="C292" s="238"/>
      <c r="D292" s="239"/>
      <c r="E292" s="232" t="s">
        <v>808</v>
      </c>
      <c r="F292" s="241"/>
      <c r="G292" s="68">
        <f t="shared" si="4"/>
        <v>0</v>
      </c>
      <c r="H292" s="242"/>
      <c r="I292" s="243"/>
    </row>
    <row r="293" spans="1:9" ht="12" customHeight="1">
      <c r="A293" s="237">
        <v>3061</v>
      </c>
      <c r="B293" s="272" t="s">
        <v>99</v>
      </c>
      <c r="C293" s="251">
        <v>6</v>
      </c>
      <c r="D293" s="252">
        <v>1</v>
      </c>
      <c r="E293" s="232" t="s">
        <v>683</v>
      </c>
      <c r="F293" s="259" t="s">
        <v>684</v>
      </c>
      <c r="G293" s="68">
        <f t="shared" si="4"/>
        <v>0</v>
      </c>
      <c r="H293" s="254"/>
      <c r="I293" s="255"/>
    </row>
    <row r="294" spans="1:9" ht="28.5">
      <c r="A294" s="237">
        <v>3070</v>
      </c>
      <c r="B294" s="270" t="s">
        <v>99</v>
      </c>
      <c r="C294" s="238">
        <v>7</v>
      </c>
      <c r="D294" s="239">
        <v>0</v>
      </c>
      <c r="E294" s="240" t="s">
        <v>685</v>
      </c>
      <c r="F294" s="241" t="s">
        <v>686</v>
      </c>
      <c r="G294" s="98">
        <f t="shared" si="4"/>
        <v>1700</v>
      </c>
      <c r="H294" s="103">
        <f>H296</f>
        <v>1700</v>
      </c>
      <c r="I294" s="69">
        <f>I296</f>
        <v>0</v>
      </c>
    </row>
    <row r="295" spans="1:9" s="12" customFormat="1" ht="10.5" customHeight="1">
      <c r="A295" s="237"/>
      <c r="B295" s="226"/>
      <c r="C295" s="238"/>
      <c r="D295" s="239"/>
      <c r="E295" s="232" t="s">
        <v>808</v>
      </c>
      <c r="F295" s="241"/>
      <c r="G295" s="68">
        <f t="shared" si="4"/>
        <v>0</v>
      </c>
      <c r="H295" s="242"/>
      <c r="I295" s="243"/>
    </row>
    <row r="296" spans="1:9" ht="24">
      <c r="A296" s="237">
        <v>3071</v>
      </c>
      <c r="B296" s="272" t="s">
        <v>99</v>
      </c>
      <c r="C296" s="251">
        <v>7</v>
      </c>
      <c r="D296" s="252">
        <v>1</v>
      </c>
      <c r="E296" s="232" t="s">
        <v>685</v>
      </c>
      <c r="F296" s="259" t="s">
        <v>688</v>
      </c>
      <c r="G296" s="98">
        <f t="shared" si="4"/>
        <v>1700</v>
      </c>
      <c r="H296" s="98">
        <f>SUM(Sheet6!H785)</f>
        <v>1700</v>
      </c>
      <c r="I296" s="255"/>
    </row>
    <row r="297" spans="1:9" ht="24">
      <c r="A297" s="237">
        <v>3080</v>
      </c>
      <c r="B297" s="270" t="s">
        <v>99</v>
      </c>
      <c r="C297" s="238">
        <v>8</v>
      </c>
      <c r="D297" s="239">
        <v>0</v>
      </c>
      <c r="E297" s="240" t="s">
        <v>689</v>
      </c>
      <c r="F297" s="241" t="s">
        <v>690</v>
      </c>
      <c r="G297" s="68">
        <f t="shared" si="4"/>
        <v>0</v>
      </c>
      <c r="H297" s="67">
        <f>H299</f>
        <v>0</v>
      </c>
      <c r="I297" s="69">
        <f>I299</f>
        <v>0</v>
      </c>
    </row>
    <row r="298" spans="1:9" s="12" customFormat="1" ht="10.5" customHeight="1">
      <c r="A298" s="237"/>
      <c r="B298" s="226"/>
      <c r="C298" s="238"/>
      <c r="D298" s="239"/>
      <c r="E298" s="232" t="s">
        <v>808</v>
      </c>
      <c r="F298" s="241"/>
      <c r="G298" s="68">
        <f t="shared" si="4"/>
        <v>0</v>
      </c>
      <c r="H298" s="242"/>
      <c r="I298" s="243"/>
    </row>
    <row r="299" spans="1:9" ht="24">
      <c r="A299" s="237">
        <v>3081</v>
      </c>
      <c r="B299" s="272" t="s">
        <v>99</v>
      </c>
      <c r="C299" s="251">
        <v>8</v>
      </c>
      <c r="D299" s="252">
        <v>1</v>
      </c>
      <c r="E299" s="232" t="s">
        <v>689</v>
      </c>
      <c r="F299" s="259" t="s">
        <v>691</v>
      </c>
      <c r="G299" s="68">
        <f t="shared" si="4"/>
        <v>0</v>
      </c>
      <c r="H299" s="254"/>
      <c r="I299" s="255"/>
    </row>
    <row r="300" spans="1:9" s="12" customFormat="1" ht="10.5" customHeight="1">
      <c r="A300" s="237"/>
      <c r="B300" s="226"/>
      <c r="C300" s="238"/>
      <c r="D300" s="239"/>
      <c r="E300" s="232" t="s">
        <v>808</v>
      </c>
      <c r="F300" s="241"/>
      <c r="G300" s="68">
        <f t="shared" si="4"/>
        <v>0</v>
      </c>
      <c r="H300" s="242"/>
      <c r="I300" s="243"/>
    </row>
    <row r="301" spans="1:9" ht="23.25" customHeight="1">
      <c r="A301" s="237">
        <v>3090</v>
      </c>
      <c r="B301" s="270" t="s">
        <v>99</v>
      </c>
      <c r="C301" s="238">
        <v>9</v>
      </c>
      <c r="D301" s="239">
        <v>0</v>
      </c>
      <c r="E301" s="240" t="s">
        <v>692</v>
      </c>
      <c r="F301" s="241" t="s">
        <v>693</v>
      </c>
      <c r="G301" s="98">
        <f t="shared" si="4"/>
        <v>0</v>
      </c>
      <c r="H301" s="103">
        <f>H303+H304</f>
        <v>0</v>
      </c>
      <c r="I301" s="69">
        <f>I303+I304</f>
        <v>0</v>
      </c>
    </row>
    <row r="302" spans="1:9" s="12" customFormat="1" ht="10.5" customHeight="1">
      <c r="A302" s="237"/>
      <c r="B302" s="226"/>
      <c r="C302" s="238"/>
      <c r="D302" s="239"/>
      <c r="E302" s="232" t="s">
        <v>808</v>
      </c>
      <c r="F302" s="241"/>
      <c r="G302" s="68">
        <f t="shared" si="4"/>
        <v>0</v>
      </c>
      <c r="H302" s="242"/>
      <c r="I302" s="243"/>
    </row>
    <row r="303" spans="1:9" ht="17.25" customHeight="1">
      <c r="A303" s="285">
        <v>3091</v>
      </c>
      <c r="B303" s="272" t="s">
        <v>99</v>
      </c>
      <c r="C303" s="286">
        <v>9</v>
      </c>
      <c r="D303" s="287">
        <v>1</v>
      </c>
      <c r="E303" s="288" t="s">
        <v>692</v>
      </c>
      <c r="F303" s="289" t="s">
        <v>694</v>
      </c>
      <c r="G303" s="68">
        <f t="shared" si="4"/>
        <v>0</v>
      </c>
      <c r="H303" s="290"/>
      <c r="I303" s="291"/>
    </row>
    <row r="304" spans="1:9" ht="25.5" customHeight="1">
      <c r="A304" s="285">
        <v>3092</v>
      </c>
      <c r="B304" s="272" t="s">
        <v>99</v>
      </c>
      <c r="C304" s="286">
        <v>9</v>
      </c>
      <c r="D304" s="287">
        <v>2</v>
      </c>
      <c r="E304" s="288" t="s">
        <v>121</v>
      </c>
      <c r="F304" s="289"/>
      <c r="G304" s="98">
        <f t="shared" si="4"/>
        <v>0</v>
      </c>
      <c r="H304" s="98"/>
      <c r="I304" s="68">
        <f>Sheet6!I783</f>
        <v>0</v>
      </c>
    </row>
    <row r="305" spans="1:9" s="58" customFormat="1" ht="32.25" customHeight="1">
      <c r="A305" s="292">
        <v>3100</v>
      </c>
      <c r="B305" s="238" t="s">
        <v>100</v>
      </c>
      <c r="C305" s="238">
        <v>0</v>
      </c>
      <c r="D305" s="239">
        <v>0</v>
      </c>
      <c r="E305" s="293" t="s">
        <v>877</v>
      </c>
      <c r="F305" s="294"/>
      <c r="G305" s="114">
        <f>H305+I305-Sheet1!F141</f>
        <v>0</v>
      </c>
      <c r="H305" s="114">
        <f>H307</f>
        <v>8200</v>
      </c>
      <c r="I305" s="115">
        <f>I307</f>
        <v>0</v>
      </c>
    </row>
    <row r="306" spans="1:9" ht="11.25" customHeight="1">
      <c r="A306" s="285"/>
      <c r="B306" s="226"/>
      <c r="C306" s="227"/>
      <c r="D306" s="228"/>
      <c r="E306" s="232" t="s">
        <v>807</v>
      </c>
      <c r="F306" s="233"/>
      <c r="G306" s="105"/>
      <c r="H306" s="267"/>
      <c r="I306" s="268"/>
    </row>
    <row r="307" spans="1:9" ht="24">
      <c r="A307" s="285">
        <v>3110</v>
      </c>
      <c r="B307" s="295" t="s">
        <v>100</v>
      </c>
      <c r="C307" s="295">
        <v>1</v>
      </c>
      <c r="D307" s="296">
        <v>0</v>
      </c>
      <c r="E307" s="283" t="s">
        <v>737</v>
      </c>
      <c r="F307" s="259"/>
      <c r="G307" s="114">
        <f>H307+I307-Sheet1!F141</f>
        <v>0</v>
      </c>
      <c r="H307" s="114">
        <f>H309</f>
        <v>8200</v>
      </c>
      <c r="I307" s="115">
        <f>I309</f>
        <v>0</v>
      </c>
    </row>
    <row r="308" spans="1:9" s="12" customFormat="1" ht="10.5" customHeight="1">
      <c r="A308" s="285"/>
      <c r="B308" s="226"/>
      <c r="C308" s="238"/>
      <c r="D308" s="239"/>
      <c r="E308" s="232" t="s">
        <v>808</v>
      </c>
      <c r="F308" s="241"/>
      <c r="G308" s="105"/>
      <c r="H308" s="242"/>
      <c r="I308" s="243"/>
    </row>
    <row r="309" spans="1:9" ht="15.75" thickBot="1">
      <c r="A309" s="297">
        <v>3112</v>
      </c>
      <c r="B309" s="298" t="s">
        <v>100</v>
      </c>
      <c r="C309" s="298">
        <v>1</v>
      </c>
      <c r="D309" s="299">
        <v>2</v>
      </c>
      <c r="E309" s="300" t="s">
        <v>738</v>
      </c>
      <c r="F309" s="301"/>
      <c r="G309" s="114">
        <f>H309+I309-Sheet1!F141</f>
        <v>0</v>
      </c>
      <c r="H309" s="114">
        <f>Sheet1!F141</f>
        <v>8200</v>
      </c>
      <c r="I309" s="114"/>
    </row>
    <row r="310" spans="1:9">
      <c r="B310" s="37"/>
      <c r="C310" s="38"/>
      <c r="D310" s="39"/>
    </row>
    <row r="311" spans="1:9">
      <c r="B311" s="40"/>
      <c r="C311" s="38"/>
      <c r="D311" s="39"/>
    </row>
    <row r="312" spans="1:9">
      <c r="B312" s="40"/>
      <c r="C312" s="38"/>
      <c r="D312" s="39"/>
      <c r="E312" s="8"/>
    </row>
    <row r="313" spans="1:9">
      <c r="B313" s="40"/>
      <c r="C313" s="41"/>
      <c r="D313" s="42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4" bottom="0.45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6"/>
  <sheetViews>
    <sheetView workbookViewId="0">
      <selection activeCell="E48" sqref="E48"/>
    </sheetView>
  </sheetViews>
  <sheetFormatPr defaultRowHeight="12.75" outlineLevelRow="1"/>
  <cols>
    <col min="1" max="1" width="5.85546875" style="61" customWidth="1"/>
    <col min="2" max="2" width="49.5703125" style="61" customWidth="1"/>
    <col min="3" max="3" width="6.28515625" style="43" customWidth="1"/>
    <col min="4" max="4" width="14.85546875" style="61" customWidth="1"/>
    <col min="5" max="5" width="12.28515625" style="61" customWidth="1"/>
    <col min="6" max="6" width="12" style="61" customWidth="1"/>
    <col min="7" max="16384" width="9.140625" style="61"/>
  </cols>
  <sheetData>
    <row r="1" spans="1:6" s="60" customFormat="1" ht="27" customHeight="1">
      <c r="A1" s="847" t="s">
        <v>22</v>
      </c>
      <c r="B1" s="847"/>
      <c r="C1" s="847"/>
      <c r="D1" s="847"/>
      <c r="E1" s="847"/>
      <c r="F1" s="847"/>
    </row>
    <row r="2" spans="1:6" ht="37.5" customHeight="1">
      <c r="A2" s="848" t="s">
        <v>23</v>
      </c>
      <c r="B2" s="848"/>
      <c r="C2" s="848"/>
      <c r="D2" s="848"/>
      <c r="E2" s="848"/>
      <c r="F2" s="848"/>
    </row>
    <row r="3" spans="1:6" s="62" customFormat="1" ht="15.75">
      <c r="A3" s="133" t="s">
        <v>878</v>
      </c>
      <c r="B3" s="133"/>
      <c r="C3" s="133"/>
      <c r="D3" s="128"/>
      <c r="E3" s="128"/>
      <c r="F3" s="128"/>
    </row>
    <row r="4" spans="1:6" ht="13.5" thickBot="1">
      <c r="A4" s="128"/>
      <c r="B4" s="128"/>
      <c r="C4" s="302"/>
      <c r="D4" s="128"/>
      <c r="E4" s="838" t="s">
        <v>20</v>
      </c>
      <c r="F4" s="838"/>
    </row>
    <row r="5" spans="1:6" ht="30" customHeight="1" thickBot="1">
      <c r="A5" s="849" t="s">
        <v>24</v>
      </c>
      <c r="B5" s="303" t="s">
        <v>740</v>
      </c>
      <c r="C5" s="304"/>
      <c r="D5" s="853" t="s">
        <v>25</v>
      </c>
      <c r="E5" s="851" t="s">
        <v>807</v>
      </c>
      <c r="F5" s="852"/>
    </row>
    <row r="6" spans="1:6" ht="26.25" thickBot="1">
      <c r="A6" s="850"/>
      <c r="B6" s="305" t="s">
        <v>741</v>
      </c>
      <c r="C6" s="306" t="s">
        <v>742</v>
      </c>
      <c r="D6" s="854"/>
      <c r="E6" s="307" t="s">
        <v>16</v>
      </c>
      <c r="F6" s="307" t="s">
        <v>17</v>
      </c>
    </row>
    <row r="7" spans="1:6" ht="13.5" thickBot="1">
      <c r="A7" s="308">
        <v>1</v>
      </c>
      <c r="B7" s="308">
        <v>2</v>
      </c>
      <c r="C7" s="308" t="s">
        <v>743</v>
      </c>
      <c r="D7" s="308">
        <v>4</v>
      </c>
      <c r="E7" s="308">
        <v>5</v>
      </c>
      <c r="F7" s="308">
        <v>6</v>
      </c>
    </row>
    <row r="8" spans="1:6" ht="32.25" thickBot="1">
      <c r="A8" s="309">
        <v>4000</v>
      </c>
      <c r="B8" s="310" t="s">
        <v>879</v>
      </c>
      <c r="C8" s="311"/>
      <c r="D8" s="93">
        <f>E8+F8-Sheet1!F141</f>
        <v>170944.90000000002</v>
      </c>
      <c r="E8" s="93">
        <f>E10</f>
        <v>163991.70000000001</v>
      </c>
      <c r="F8" s="101">
        <f>F171+F206</f>
        <v>15153.2</v>
      </c>
    </row>
    <row r="9" spans="1:6" ht="13.5" thickBot="1">
      <c r="A9" s="309"/>
      <c r="B9" s="312" t="s">
        <v>811</v>
      </c>
      <c r="C9" s="311"/>
      <c r="D9" s="313"/>
      <c r="E9" s="314"/>
      <c r="F9" s="315"/>
    </row>
    <row r="10" spans="1:6" ht="42" customHeight="1" thickBot="1">
      <c r="A10" s="309">
        <v>4050</v>
      </c>
      <c r="B10" s="316" t="s">
        <v>880</v>
      </c>
      <c r="C10" s="317" t="s">
        <v>250</v>
      </c>
      <c r="D10" s="93">
        <f>E10-Sheet1!F141</f>
        <v>155791.70000000001</v>
      </c>
      <c r="E10" s="93">
        <f>E12+E25+E68+E83+E93++E127+E142</f>
        <v>163991.70000000001</v>
      </c>
      <c r="F10" s="86" t="str">
        <f>F12</f>
        <v xml:space="preserve"> X</v>
      </c>
    </row>
    <row r="11" spans="1:6" ht="13.5" thickBot="1">
      <c r="A11" s="309"/>
      <c r="B11" s="312" t="s">
        <v>811</v>
      </c>
      <c r="C11" s="318"/>
      <c r="D11" s="319"/>
      <c r="E11" s="320"/>
      <c r="F11" s="321"/>
    </row>
    <row r="12" spans="1:6" ht="30.75" customHeight="1" thickBot="1">
      <c r="A12" s="309">
        <v>4100</v>
      </c>
      <c r="B12" s="322" t="s">
        <v>881</v>
      </c>
      <c r="C12" s="323" t="s">
        <v>250</v>
      </c>
      <c r="D12" s="92">
        <f>E12</f>
        <v>33013</v>
      </c>
      <c r="E12" s="92">
        <f>E14+E19+E22</f>
        <v>33013</v>
      </c>
      <c r="F12" s="324" t="str">
        <f>F22</f>
        <v xml:space="preserve"> X</v>
      </c>
    </row>
    <row r="13" spans="1:6" ht="13.5" thickBot="1">
      <c r="A13" s="325"/>
      <c r="B13" s="326" t="s">
        <v>811</v>
      </c>
      <c r="C13" s="327"/>
      <c r="D13" s="328"/>
      <c r="E13" s="329"/>
      <c r="F13" s="330"/>
    </row>
    <row r="14" spans="1:6" ht="24.75" thickBot="1">
      <c r="A14" s="309">
        <v>4110</v>
      </c>
      <c r="B14" s="331" t="s">
        <v>882</v>
      </c>
      <c r="C14" s="323" t="s">
        <v>250</v>
      </c>
      <c r="D14" s="92">
        <f>E14</f>
        <v>33013</v>
      </c>
      <c r="E14" s="97">
        <f>E16+E17+E18</f>
        <v>33013</v>
      </c>
      <c r="F14" s="332" t="s">
        <v>259</v>
      </c>
    </row>
    <row r="15" spans="1:6" ht="13.5" thickBot="1">
      <c r="A15" s="333"/>
      <c r="B15" s="334" t="s">
        <v>808</v>
      </c>
      <c r="C15" s="335"/>
      <c r="D15" s="336"/>
      <c r="E15" s="337"/>
      <c r="F15" s="338"/>
    </row>
    <row r="16" spans="1:6" ht="24">
      <c r="A16" s="339">
        <v>4111</v>
      </c>
      <c r="B16" s="340" t="s">
        <v>744</v>
      </c>
      <c r="C16" s="341" t="s">
        <v>102</v>
      </c>
      <c r="D16" s="98">
        <f>E16</f>
        <v>32063</v>
      </c>
      <c r="E16" s="96">
        <f>Sheet6!G15+Sheet6!G68+Sheet6!G229+Sheet6!G435+Sheet6!G528+Sheet6!G544+Sheet6!G555+Sheet6!G573+Sheet6!G635+Sheet6!H687</f>
        <v>32063</v>
      </c>
      <c r="F16" s="342" t="s">
        <v>259</v>
      </c>
    </row>
    <row r="17" spans="1:6" ht="24">
      <c r="A17" s="339">
        <v>4112</v>
      </c>
      <c r="B17" s="340" t="s">
        <v>745</v>
      </c>
      <c r="C17" s="343" t="s">
        <v>103</v>
      </c>
      <c r="D17" s="98">
        <f>E17</f>
        <v>950</v>
      </c>
      <c r="E17" s="121">
        <f>Sheet6!G17+Sheet6!G70+Sheet6!H723</f>
        <v>950</v>
      </c>
      <c r="F17" s="342" t="s">
        <v>259</v>
      </c>
    </row>
    <row r="18" spans="1:6" ht="13.5" thickBot="1">
      <c r="A18" s="344">
        <v>4114</v>
      </c>
      <c r="B18" s="345" t="s">
        <v>746</v>
      </c>
      <c r="C18" s="346" t="s">
        <v>101</v>
      </c>
      <c r="D18" s="75">
        <f>E18</f>
        <v>0</v>
      </c>
      <c r="E18" s="79"/>
      <c r="F18" s="347" t="s">
        <v>259</v>
      </c>
    </row>
    <row r="19" spans="1:6" ht="24.75" thickBot="1">
      <c r="A19" s="309">
        <v>4120</v>
      </c>
      <c r="B19" s="348" t="s">
        <v>883</v>
      </c>
      <c r="C19" s="323" t="s">
        <v>250</v>
      </c>
      <c r="D19" s="71">
        <f>E19</f>
        <v>0</v>
      </c>
      <c r="E19" s="72">
        <f>E21</f>
        <v>0</v>
      </c>
      <c r="F19" s="332" t="s">
        <v>259</v>
      </c>
    </row>
    <row r="20" spans="1:6" ht="13.5" thickBot="1">
      <c r="A20" s="333"/>
      <c r="B20" s="334" t="s">
        <v>808</v>
      </c>
      <c r="C20" s="335"/>
      <c r="D20" s="336"/>
      <c r="E20" s="337"/>
      <c r="F20" s="338"/>
    </row>
    <row r="21" spans="1:6" ht="13.5" customHeight="1" thickBot="1">
      <c r="A21" s="344">
        <v>4121</v>
      </c>
      <c r="B21" s="345" t="s">
        <v>747</v>
      </c>
      <c r="C21" s="346" t="s">
        <v>104</v>
      </c>
      <c r="D21" s="75">
        <f>E21</f>
        <v>0</v>
      </c>
      <c r="E21" s="349"/>
      <c r="F21" s="347" t="s">
        <v>259</v>
      </c>
    </row>
    <row r="22" spans="1:6" ht="25.5" customHeight="1" thickBot="1">
      <c r="A22" s="309">
        <v>4130</v>
      </c>
      <c r="B22" s="348" t="s">
        <v>884</v>
      </c>
      <c r="C22" s="323" t="s">
        <v>250</v>
      </c>
      <c r="D22" s="92">
        <f>E22</f>
        <v>0</v>
      </c>
      <c r="E22" s="97">
        <f>E24</f>
        <v>0</v>
      </c>
      <c r="F22" s="350" t="s">
        <v>259</v>
      </c>
    </row>
    <row r="23" spans="1:6" ht="13.5" thickBot="1">
      <c r="A23" s="333"/>
      <c r="B23" s="334" t="s">
        <v>808</v>
      </c>
      <c r="C23" s="335"/>
      <c r="D23" s="99"/>
      <c r="E23" s="351"/>
      <c r="F23" s="338"/>
    </row>
    <row r="24" spans="1:6" ht="13.5" customHeight="1" thickBot="1">
      <c r="A24" s="352">
        <v>4131</v>
      </c>
      <c r="B24" s="353" t="s">
        <v>105</v>
      </c>
      <c r="C24" s="354" t="s">
        <v>106</v>
      </c>
      <c r="D24" s="96">
        <f>E24</f>
        <v>0</v>
      </c>
      <c r="E24" s="96"/>
      <c r="F24" s="355" t="s">
        <v>260</v>
      </c>
    </row>
    <row r="25" spans="1:6" ht="36" customHeight="1" thickBot="1">
      <c r="A25" s="309">
        <v>4200</v>
      </c>
      <c r="B25" s="356" t="s">
        <v>885</v>
      </c>
      <c r="C25" s="323" t="s">
        <v>250</v>
      </c>
      <c r="D25" s="92">
        <f>E25</f>
        <v>12473.7</v>
      </c>
      <c r="E25" s="97">
        <f>E27+E36+E41+E51+E54+E58</f>
        <v>12473.7</v>
      </c>
      <c r="F25" s="332" t="s">
        <v>259</v>
      </c>
    </row>
    <row r="26" spans="1:6" ht="13.5" thickBot="1">
      <c r="A26" s="325"/>
      <c r="B26" s="326" t="s">
        <v>811</v>
      </c>
      <c r="C26" s="327"/>
      <c r="D26" s="328"/>
      <c r="E26" s="329"/>
      <c r="F26" s="330"/>
    </row>
    <row r="27" spans="1:6" ht="33.75" thickBot="1">
      <c r="A27" s="309">
        <v>4210</v>
      </c>
      <c r="B27" s="348" t="s">
        <v>886</v>
      </c>
      <c r="C27" s="323" t="s">
        <v>250</v>
      </c>
      <c r="D27" s="92">
        <f>E27</f>
        <v>4304.6000000000004</v>
      </c>
      <c r="E27" s="97">
        <f>E29+E30+E31+E32+E33+E34+E35</f>
        <v>4304.6000000000004</v>
      </c>
      <c r="F27" s="332" t="s">
        <v>259</v>
      </c>
    </row>
    <row r="28" spans="1:6" ht="13.5" thickBot="1">
      <c r="A28" s="333"/>
      <c r="B28" s="334" t="s">
        <v>808</v>
      </c>
      <c r="C28" s="335"/>
      <c r="D28" s="73">
        <f t="shared" ref="D28:D67" si="0">E28</f>
        <v>0</v>
      </c>
      <c r="E28" s="337"/>
      <c r="F28" s="338"/>
    </row>
    <row r="29" spans="1:6" ht="22.5" customHeight="1">
      <c r="A29" s="339">
        <v>4211</v>
      </c>
      <c r="B29" s="340" t="s">
        <v>107</v>
      </c>
      <c r="C29" s="343" t="s">
        <v>108</v>
      </c>
      <c r="D29" s="68">
        <f t="shared" si="0"/>
        <v>0</v>
      </c>
      <c r="E29" s="357"/>
      <c r="F29" s="342" t="s">
        <v>259</v>
      </c>
    </row>
    <row r="30" spans="1:6">
      <c r="A30" s="339">
        <v>4212</v>
      </c>
      <c r="B30" s="358" t="s">
        <v>887</v>
      </c>
      <c r="C30" s="343" t="s">
        <v>109</v>
      </c>
      <c r="D30" s="98">
        <f t="shared" si="0"/>
        <v>3440</v>
      </c>
      <c r="E30" s="359">
        <f>Sheet6!G21+Sheet6!G74+Sheet6!G532+Sheet6!G561+Sheet6!G578+Sheet6!G642+Sheet6!G692+Sheet6!G445</f>
        <v>3440</v>
      </c>
      <c r="F30" s="342" t="s">
        <v>259</v>
      </c>
    </row>
    <row r="31" spans="1:6">
      <c r="A31" s="339">
        <v>4213</v>
      </c>
      <c r="B31" s="340" t="s">
        <v>748</v>
      </c>
      <c r="C31" s="343" t="s">
        <v>110</v>
      </c>
      <c r="D31" s="98">
        <f t="shared" si="0"/>
        <v>53</v>
      </c>
      <c r="E31" s="359">
        <f>Sheet6!G22+Sheet6!G75</f>
        <v>53</v>
      </c>
      <c r="F31" s="342" t="s">
        <v>259</v>
      </c>
    </row>
    <row r="32" spans="1:6">
      <c r="A32" s="339">
        <v>4214</v>
      </c>
      <c r="B32" s="340" t="s">
        <v>749</v>
      </c>
      <c r="C32" s="343" t="s">
        <v>111</v>
      </c>
      <c r="D32" s="98">
        <f t="shared" si="0"/>
        <v>760</v>
      </c>
      <c r="E32" s="359">
        <f>Sheet6!G20+Sheet6!G73+Sheet6!G558+Sheet6!G577+Sheet6!G641+Sheet6!G691</f>
        <v>760</v>
      </c>
      <c r="F32" s="342" t="s">
        <v>259</v>
      </c>
    </row>
    <row r="33" spans="1:6">
      <c r="A33" s="339">
        <v>4215</v>
      </c>
      <c r="B33" s="340" t="s">
        <v>750</v>
      </c>
      <c r="C33" s="343" t="s">
        <v>112</v>
      </c>
      <c r="D33" s="68">
        <f t="shared" si="0"/>
        <v>51.6</v>
      </c>
      <c r="E33" s="357">
        <f>Sheet6!H47</f>
        <v>51.6</v>
      </c>
      <c r="F33" s="342" t="s">
        <v>259</v>
      </c>
    </row>
    <row r="34" spans="1:6" ht="17.25" customHeight="1">
      <c r="A34" s="339">
        <v>4216</v>
      </c>
      <c r="B34" s="340" t="s">
        <v>751</v>
      </c>
      <c r="C34" s="343" t="s">
        <v>113</v>
      </c>
      <c r="D34" s="68">
        <f t="shared" si="0"/>
        <v>0</v>
      </c>
      <c r="E34" s="357"/>
      <c r="F34" s="342" t="s">
        <v>259</v>
      </c>
    </row>
    <row r="35" spans="1:6" ht="13.5" thickBot="1">
      <c r="A35" s="344">
        <v>4217</v>
      </c>
      <c r="B35" s="345" t="s">
        <v>752</v>
      </c>
      <c r="C35" s="346" t="s">
        <v>114</v>
      </c>
      <c r="D35" s="75">
        <f t="shared" si="0"/>
        <v>0</v>
      </c>
      <c r="E35" s="349"/>
      <c r="F35" s="347" t="s">
        <v>259</v>
      </c>
    </row>
    <row r="36" spans="1:6" ht="24.75" thickBot="1">
      <c r="A36" s="309">
        <v>4220</v>
      </c>
      <c r="B36" s="348" t="s">
        <v>888</v>
      </c>
      <c r="C36" s="323" t="s">
        <v>250</v>
      </c>
      <c r="D36" s="92">
        <f t="shared" si="0"/>
        <v>750</v>
      </c>
      <c r="E36" s="97">
        <f>E38+E39+E40</f>
        <v>750</v>
      </c>
      <c r="F36" s="332" t="s">
        <v>259</v>
      </c>
    </row>
    <row r="37" spans="1:6" ht="13.5" thickBot="1">
      <c r="A37" s="333"/>
      <c r="B37" s="334" t="s">
        <v>808</v>
      </c>
      <c r="C37" s="335"/>
      <c r="D37" s="99">
        <f t="shared" si="0"/>
        <v>0</v>
      </c>
      <c r="E37" s="351"/>
      <c r="F37" s="338"/>
    </row>
    <row r="38" spans="1:6">
      <c r="A38" s="339">
        <v>4221</v>
      </c>
      <c r="B38" s="340" t="s">
        <v>753</v>
      </c>
      <c r="C38" s="360">
        <v>4221</v>
      </c>
      <c r="D38" s="98">
        <f t="shared" si="0"/>
        <v>250</v>
      </c>
      <c r="E38" s="359">
        <f>SUM(Sheet6!H26+Sheet6!H69)</f>
        <v>250</v>
      </c>
      <c r="F38" s="342" t="s">
        <v>259</v>
      </c>
    </row>
    <row r="39" spans="1:6">
      <c r="A39" s="339">
        <v>4222</v>
      </c>
      <c r="B39" s="340" t="s">
        <v>754</v>
      </c>
      <c r="C39" s="343" t="s">
        <v>212</v>
      </c>
      <c r="D39" s="68">
        <f t="shared" si="0"/>
        <v>500</v>
      </c>
      <c r="E39" s="357">
        <f>Sheet6!H50</f>
        <v>500</v>
      </c>
      <c r="F39" s="342" t="s">
        <v>259</v>
      </c>
    </row>
    <row r="40" spans="1:6" ht="13.5" thickBot="1">
      <c r="A40" s="344">
        <v>4223</v>
      </c>
      <c r="B40" s="345" t="s">
        <v>755</v>
      </c>
      <c r="C40" s="346" t="s">
        <v>213</v>
      </c>
      <c r="D40" s="75">
        <f t="shared" si="0"/>
        <v>0</v>
      </c>
      <c r="E40" s="349"/>
      <c r="F40" s="347" t="s">
        <v>259</v>
      </c>
    </row>
    <row r="41" spans="1:6" ht="45.75" thickBot="1">
      <c r="A41" s="309">
        <v>4230</v>
      </c>
      <c r="B41" s="348" t="s">
        <v>889</v>
      </c>
      <c r="C41" s="323" t="s">
        <v>250</v>
      </c>
      <c r="D41" s="92">
        <f t="shared" si="0"/>
        <v>2120</v>
      </c>
      <c r="E41" s="97">
        <f>E43+E44+E45+E46+E47+E48+E49+E50</f>
        <v>2120</v>
      </c>
      <c r="F41" s="332" t="s">
        <v>259</v>
      </c>
    </row>
    <row r="42" spans="1:6" ht="13.5" thickBot="1">
      <c r="A42" s="333"/>
      <c r="B42" s="334" t="s">
        <v>808</v>
      </c>
      <c r="C42" s="335"/>
      <c r="D42" s="73">
        <f t="shared" si="0"/>
        <v>0</v>
      </c>
      <c r="E42" s="337"/>
      <c r="F42" s="338"/>
    </row>
    <row r="43" spans="1:6">
      <c r="A43" s="339">
        <v>4231</v>
      </c>
      <c r="B43" s="340" t="s">
        <v>756</v>
      </c>
      <c r="C43" s="343" t="s">
        <v>214</v>
      </c>
      <c r="D43" s="98">
        <f t="shared" si="0"/>
        <v>0</v>
      </c>
      <c r="E43" s="359">
        <f>Sheet6!G77+Sheet6!G579+Sheet6!G643+Sheet6!G693+Sheet6!G446</f>
        <v>0</v>
      </c>
      <c r="F43" s="342" t="s">
        <v>259</v>
      </c>
    </row>
    <row r="44" spans="1:6">
      <c r="A44" s="339">
        <v>4232</v>
      </c>
      <c r="B44" s="340" t="s">
        <v>757</v>
      </c>
      <c r="C44" s="343" t="s">
        <v>215</v>
      </c>
      <c r="D44" s="98">
        <f t="shared" si="0"/>
        <v>320</v>
      </c>
      <c r="E44" s="359">
        <f>Sheet6!H76+Sheet6!H29</f>
        <v>320</v>
      </c>
      <c r="F44" s="342" t="s">
        <v>259</v>
      </c>
    </row>
    <row r="45" spans="1:6" ht="24">
      <c r="A45" s="339">
        <v>4233</v>
      </c>
      <c r="B45" s="340" t="s">
        <v>758</v>
      </c>
      <c r="C45" s="343" t="s">
        <v>216</v>
      </c>
      <c r="D45" s="98">
        <f t="shared" si="0"/>
        <v>0</v>
      </c>
      <c r="E45" s="359"/>
      <c r="F45" s="342" t="s">
        <v>259</v>
      </c>
    </row>
    <row r="46" spans="1:6">
      <c r="A46" s="339">
        <v>4234</v>
      </c>
      <c r="B46" s="340" t="s">
        <v>759</v>
      </c>
      <c r="C46" s="343" t="s">
        <v>217</v>
      </c>
      <c r="D46" s="98">
        <f t="shared" si="0"/>
        <v>300</v>
      </c>
      <c r="E46" s="359">
        <f>Sheet6!H25</f>
        <v>300</v>
      </c>
      <c r="F46" s="342" t="s">
        <v>259</v>
      </c>
    </row>
    <row r="47" spans="1:6">
      <c r="A47" s="339">
        <v>4235</v>
      </c>
      <c r="B47" s="361" t="s">
        <v>760</v>
      </c>
      <c r="C47" s="362">
        <v>4235</v>
      </c>
      <c r="D47" s="68">
        <f t="shared" si="0"/>
        <v>400</v>
      </c>
      <c r="E47" s="357">
        <f>Sheet6!H49</f>
        <v>400</v>
      </c>
      <c r="F47" s="342" t="s">
        <v>259</v>
      </c>
    </row>
    <row r="48" spans="1:6" ht="24">
      <c r="A48" s="339">
        <v>4236</v>
      </c>
      <c r="B48" s="340" t="s">
        <v>761</v>
      </c>
      <c r="C48" s="343" t="s">
        <v>218</v>
      </c>
      <c r="D48" s="68">
        <f t="shared" si="0"/>
        <v>0</v>
      </c>
      <c r="E48" s="357"/>
      <c r="F48" s="342" t="s">
        <v>259</v>
      </c>
    </row>
    <row r="49" spans="1:6">
      <c r="A49" s="339">
        <v>4237</v>
      </c>
      <c r="B49" s="340" t="s">
        <v>762</v>
      </c>
      <c r="C49" s="343" t="s">
        <v>219</v>
      </c>
      <c r="D49" s="68">
        <f t="shared" si="0"/>
        <v>250</v>
      </c>
      <c r="E49" s="357">
        <f>Sheet6!H99</f>
        <v>250</v>
      </c>
      <c r="F49" s="342" t="s">
        <v>259</v>
      </c>
    </row>
    <row r="50" spans="1:6" ht="13.5" thickBot="1">
      <c r="A50" s="344">
        <v>4238</v>
      </c>
      <c r="B50" s="345" t="s">
        <v>763</v>
      </c>
      <c r="C50" s="346" t="s">
        <v>220</v>
      </c>
      <c r="D50" s="100">
        <f t="shared" si="0"/>
        <v>850</v>
      </c>
      <c r="E50" s="349">
        <f>Sheet6!H102+Sheet6!H569+Sheet6!H16+Sheet6!H155</f>
        <v>850</v>
      </c>
      <c r="F50" s="347" t="s">
        <v>259</v>
      </c>
    </row>
    <row r="51" spans="1:6" ht="24.75" thickBot="1">
      <c r="A51" s="309">
        <v>4240</v>
      </c>
      <c r="B51" s="348" t="s">
        <v>890</v>
      </c>
      <c r="C51" s="323" t="s">
        <v>250</v>
      </c>
      <c r="D51" s="92">
        <f t="shared" si="0"/>
        <v>950</v>
      </c>
      <c r="E51" s="97">
        <f>E53</f>
        <v>950</v>
      </c>
      <c r="F51" s="332" t="s">
        <v>259</v>
      </c>
    </row>
    <row r="52" spans="1:6">
      <c r="A52" s="333"/>
      <c r="B52" s="363" t="s">
        <v>808</v>
      </c>
      <c r="C52" s="335"/>
      <c r="D52" s="99">
        <f t="shared" si="0"/>
        <v>0</v>
      </c>
      <c r="E52" s="351"/>
      <c r="F52" s="338"/>
    </row>
    <row r="53" spans="1:6" ht="13.5" thickBot="1">
      <c r="A53" s="344">
        <v>4241</v>
      </c>
      <c r="B53" s="364" t="s">
        <v>764</v>
      </c>
      <c r="C53" s="346" t="s">
        <v>221</v>
      </c>
      <c r="D53" s="100">
        <f t="shared" si="0"/>
        <v>950</v>
      </c>
      <c r="E53" s="365">
        <f>Sheet6!H27+Sheet6!H98+Sheet6!H437+Sheet6!H720+Sheet6!H644+Sheet6!H534</f>
        <v>950</v>
      </c>
      <c r="F53" s="347" t="s">
        <v>259</v>
      </c>
    </row>
    <row r="54" spans="1:6" ht="28.5" customHeight="1" thickBot="1">
      <c r="A54" s="309">
        <v>4250</v>
      </c>
      <c r="B54" s="348" t="s">
        <v>891</v>
      </c>
      <c r="C54" s="323" t="s">
        <v>250</v>
      </c>
      <c r="D54" s="92">
        <f t="shared" si="0"/>
        <v>500</v>
      </c>
      <c r="E54" s="97">
        <f>E56+E57</f>
        <v>500</v>
      </c>
      <c r="F54" s="332" t="s">
        <v>259</v>
      </c>
    </row>
    <row r="55" spans="1:6">
      <c r="A55" s="333"/>
      <c r="B55" s="363" t="s">
        <v>808</v>
      </c>
      <c r="C55" s="335"/>
      <c r="D55" s="73">
        <f t="shared" si="0"/>
        <v>0</v>
      </c>
      <c r="E55" s="337"/>
      <c r="F55" s="338"/>
    </row>
    <row r="56" spans="1:6" ht="24">
      <c r="A56" s="339">
        <v>4251</v>
      </c>
      <c r="B56" s="340" t="s">
        <v>765</v>
      </c>
      <c r="C56" s="343" t="s">
        <v>222</v>
      </c>
      <c r="D56" s="98">
        <f t="shared" si="0"/>
        <v>0</v>
      </c>
      <c r="E56" s="366">
        <f>Sheet6!H439+Sheet6!H560</f>
        <v>0</v>
      </c>
      <c r="F56" s="342" t="s">
        <v>259</v>
      </c>
    </row>
    <row r="57" spans="1:6" ht="24.75" thickBot="1">
      <c r="A57" s="344">
        <v>4252</v>
      </c>
      <c r="B57" s="345" t="s">
        <v>766</v>
      </c>
      <c r="C57" s="346" t="s">
        <v>223</v>
      </c>
      <c r="D57" s="100">
        <f t="shared" si="0"/>
        <v>500</v>
      </c>
      <c r="E57" s="100">
        <f>Sheet6!H28+Sheet6!G443+Sheet6!G721+Sheet6!H79</f>
        <v>500</v>
      </c>
      <c r="F57" s="347" t="s">
        <v>259</v>
      </c>
    </row>
    <row r="58" spans="1:6" ht="33.75" thickBot="1">
      <c r="A58" s="309">
        <v>4260</v>
      </c>
      <c r="B58" s="348" t="s">
        <v>892</v>
      </c>
      <c r="C58" s="323" t="s">
        <v>250</v>
      </c>
      <c r="D58" s="92">
        <f t="shared" si="0"/>
        <v>3849.1</v>
      </c>
      <c r="E58" s="97">
        <f>E60+E61+E62+E63+E64+E65+E66+E67</f>
        <v>3849.1</v>
      </c>
      <c r="F58" s="332" t="s">
        <v>259</v>
      </c>
    </row>
    <row r="59" spans="1:6" ht="13.5" thickBot="1">
      <c r="A59" s="333"/>
      <c r="B59" s="334" t="s">
        <v>808</v>
      </c>
      <c r="C59" s="335"/>
      <c r="D59" s="73">
        <f t="shared" si="0"/>
        <v>0</v>
      </c>
      <c r="E59" s="337"/>
      <c r="F59" s="338"/>
    </row>
    <row r="60" spans="1:6">
      <c r="A60" s="339">
        <v>4261</v>
      </c>
      <c r="B60" s="340" t="s">
        <v>774</v>
      </c>
      <c r="C60" s="343" t="s">
        <v>224</v>
      </c>
      <c r="D60" s="98">
        <f t="shared" si="0"/>
        <v>569.1</v>
      </c>
      <c r="E60" s="359">
        <f>Sheet6!G18+Sheet6!G71+Sheet6!G438+Sheet6!G546+Sheet6!G557+Sheet6!G575+Sheet6!G637+Sheet6!G689</f>
        <v>569.1</v>
      </c>
      <c r="F60" s="342" t="s">
        <v>259</v>
      </c>
    </row>
    <row r="61" spans="1:6">
      <c r="A61" s="339">
        <v>4262</v>
      </c>
      <c r="B61" s="340" t="s">
        <v>775</v>
      </c>
      <c r="C61" s="343" t="s">
        <v>225</v>
      </c>
      <c r="D61" s="68">
        <f t="shared" si="0"/>
        <v>0</v>
      </c>
      <c r="E61" s="357"/>
      <c r="F61" s="342" t="s">
        <v>259</v>
      </c>
    </row>
    <row r="62" spans="1:6" ht="24">
      <c r="A62" s="339">
        <v>4263</v>
      </c>
      <c r="B62" s="340" t="s">
        <v>123</v>
      </c>
      <c r="C62" s="343" t="s">
        <v>226</v>
      </c>
      <c r="D62" s="68">
        <f t="shared" si="0"/>
        <v>0</v>
      </c>
      <c r="E62" s="357"/>
      <c r="F62" s="342" t="s">
        <v>259</v>
      </c>
    </row>
    <row r="63" spans="1:6">
      <c r="A63" s="339">
        <v>4264</v>
      </c>
      <c r="B63" s="340" t="s">
        <v>776</v>
      </c>
      <c r="C63" s="343" t="s">
        <v>227</v>
      </c>
      <c r="D63" s="98">
        <f t="shared" si="0"/>
        <v>1500</v>
      </c>
      <c r="E63" s="359">
        <f>Sheet6!G48</f>
        <v>1500</v>
      </c>
      <c r="F63" s="342" t="s">
        <v>259</v>
      </c>
    </row>
    <row r="64" spans="1:6" ht="24">
      <c r="A64" s="339">
        <v>4265</v>
      </c>
      <c r="B64" s="367" t="s">
        <v>777</v>
      </c>
      <c r="C64" s="343" t="s">
        <v>228</v>
      </c>
      <c r="D64" s="68">
        <f t="shared" si="0"/>
        <v>0</v>
      </c>
      <c r="E64" s="357"/>
      <c r="F64" s="342" t="s">
        <v>259</v>
      </c>
    </row>
    <row r="65" spans="1:6">
      <c r="A65" s="339">
        <v>4266</v>
      </c>
      <c r="B65" s="340" t="s">
        <v>778</v>
      </c>
      <c r="C65" s="343" t="s">
        <v>229</v>
      </c>
      <c r="D65" s="98">
        <f t="shared" si="0"/>
        <v>0</v>
      </c>
      <c r="E65" s="359">
        <f>Sheet6!G531+Sheet6!G638</f>
        <v>0</v>
      </c>
      <c r="F65" s="342" t="s">
        <v>259</v>
      </c>
    </row>
    <row r="66" spans="1:6">
      <c r="A66" s="339">
        <v>4267</v>
      </c>
      <c r="B66" s="340" t="s">
        <v>779</v>
      </c>
      <c r="C66" s="343" t="s">
        <v>230</v>
      </c>
      <c r="D66" s="98">
        <f t="shared" si="0"/>
        <v>580</v>
      </c>
      <c r="E66" s="359">
        <f>Sheet6!G639+Sheet6!H440+Sheet6!H559+Sheet6!H722+Sheet6!H533+Sheet6!H24+Sheet6!H156</f>
        <v>580</v>
      </c>
      <c r="F66" s="342" t="s">
        <v>259</v>
      </c>
    </row>
    <row r="67" spans="1:6" ht="13.5" thickBot="1">
      <c r="A67" s="352">
        <v>4268</v>
      </c>
      <c r="B67" s="368" t="s">
        <v>780</v>
      </c>
      <c r="C67" s="369" t="s">
        <v>231</v>
      </c>
      <c r="D67" s="116">
        <f t="shared" si="0"/>
        <v>1200</v>
      </c>
      <c r="E67" s="370">
        <f>Sheet6!G19+Sheet6!G72+Sheet6!G441+Sheet6!G530+Sheet6!G576+Sheet6!G640+Sheet6!G690+Sheet6!H570</f>
        <v>1200</v>
      </c>
      <c r="F67" s="350" t="s">
        <v>259</v>
      </c>
    </row>
    <row r="68" spans="1:6" ht="15" customHeight="1" thickBot="1">
      <c r="A68" s="309">
        <v>4300</v>
      </c>
      <c r="B68" s="348" t="s">
        <v>893</v>
      </c>
      <c r="C68" s="323" t="s">
        <v>250</v>
      </c>
      <c r="D68" s="71">
        <f>E68</f>
        <v>0</v>
      </c>
      <c r="E68" s="72">
        <f>E69+E74+E78</f>
        <v>0</v>
      </c>
      <c r="F68" s="332" t="s">
        <v>259</v>
      </c>
    </row>
    <row r="69" spans="1:6" ht="13.5" thickBot="1">
      <c r="A69" s="325"/>
      <c r="B69" s="326" t="s">
        <v>811</v>
      </c>
      <c r="C69" s="327"/>
      <c r="D69" s="328"/>
      <c r="E69" s="329"/>
      <c r="F69" s="330"/>
    </row>
    <row r="70" spans="1:6" ht="13.5" thickBot="1">
      <c r="A70" s="309">
        <v>4310</v>
      </c>
      <c r="B70" s="348" t="s">
        <v>894</v>
      </c>
      <c r="C70" s="323" t="s">
        <v>250</v>
      </c>
      <c r="D70" s="71">
        <f>E70</f>
        <v>0</v>
      </c>
      <c r="E70" s="72">
        <f>E72+E73</f>
        <v>0</v>
      </c>
      <c r="F70" s="371" t="s">
        <v>259</v>
      </c>
    </row>
    <row r="71" spans="1:6">
      <c r="A71" s="333"/>
      <c r="B71" s="363" t="s">
        <v>808</v>
      </c>
      <c r="C71" s="335"/>
      <c r="D71" s="73"/>
      <c r="E71" s="337"/>
      <c r="F71" s="338"/>
    </row>
    <row r="72" spans="1:6">
      <c r="A72" s="339">
        <v>4311</v>
      </c>
      <c r="B72" s="372" t="s">
        <v>781</v>
      </c>
      <c r="C72" s="343" t="s">
        <v>232</v>
      </c>
      <c r="D72" s="68">
        <f>E72</f>
        <v>0</v>
      </c>
      <c r="E72" s="357"/>
      <c r="F72" s="342" t="s">
        <v>259</v>
      </c>
    </row>
    <row r="73" spans="1:6" ht="13.5" thickBot="1">
      <c r="A73" s="344">
        <v>4312</v>
      </c>
      <c r="B73" s="345" t="s">
        <v>782</v>
      </c>
      <c r="C73" s="346" t="s">
        <v>233</v>
      </c>
      <c r="D73" s="75">
        <f>E73</f>
        <v>0</v>
      </c>
      <c r="E73" s="349"/>
      <c r="F73" s="347" t="s">
        <v>259</v>
      </c>
    </row>
    <row r="74" spans="1:6" ht="13.5" thickBot="1">
      <c r="A74" s="309">
        <v>4320</v>
      </c>
      <c r="B74" s="348" t="s">
        <v>895</v>
      </c>
      <c r="C74" s="323" t="s">
        <v>250</v>
      </c>
      <c r="D74" s="71">
        <f>E74</f>
        <v>0</v>
      </c>
      <c r="E74" s="72">
        <f>E76+E77</f>
        <v>0</v>
      </c>
      <c r="F74" s="332" t="s">
        <v>259</v>
      </c>
    </row>
    <row r="75" spans="1:6">
      <c r="A75" s="333"/>
      <c r="B75" s="363" t="s">
        <v>808</v>
      </c>
      <c r="C75" s="335"/>
      <c r="D75" s="336"/>
      <c r="E75" s="337"/>
      <c r="F75" s="338"/>
    </row>
    <row r="76" spans="1:6" ht="15.75" customHeight="1">
      <c r="A76" s="339">
        <v>4321</v>
      </c>
      <c r="B76" s="372" t="s">
        <v>783</v>
      </c>
      <c r="C76" s="343" t="s">
        <v>234</v>
      </c>
      <c r="D76" s="68">
        <f>E76</f>
        <v>0</v>
      </c>
      <c r="E76" s="131"/>
      <c r="F76" s="342" t="s">
        <v>259</v>
      </c>
    </row>
    <row r="77" spans="1:6" ht="13.5" thickBot="1">
      <c r="A77" s="344">
        <v>4322</v>
      </c>
      <c r="B77" s="345" t="s">
        <v>784</v>
      </c>
      <c r="C77" s="346" t="s">
        <v>235</v>
      </c>
      <c r="D77" s="75">
        <f>E77</f>
        <v>0</v>
      </c>
      <c r="E77" s="373"/>
      <c r="F77" s="347" t="s">
        <v>259</v>
      </c>
    </row>
    <row r="78" spans="1:6" ht="23.25" thickBot="1">
      <c r="A78" s="309">
        <v>4330</v>
      </c>
      <c r="B78" s="348" t="s">
        <v>896</v>
      </c>
      <c r="C78" s="323" t="s">
        <v>250</v>
      </c>
      <c r="D78" s="71">
        <f>E78</f>
        <v>0</v>
      </c>
      <c r="E78" s="72">
        <f>E80+E81+E82</f>
        <v>0</v>
      </c>
      <c r="F78" s="332" t="s">
        <v>259</v>
      </c>
    </row>
    <row r="79" spans="1:6">
      <c r="A79" s="333"/>
      <c r="B79" s="363" t="s">
        <v>808</v>
      </c>
      <c r="C79" s="335"/>
      <c r="D79" s="336"/>
      <c r="E79" s="337"/>
      <c r="F79" s="338"/>
    </row>
    <row r="80" spans="1:6" ht="24">
      <c r="A80" s="339">
        <v>4331</v>
      </c>
      <c r="B80" s="372" t="s">
        <v>785</v>
      </c>
      <c r="C80" s="343" t="s">
        <v>236</v>
      </c>
      <c r="D80" s="68">
        <f>E80</f>
        <v>0</v>
      </c>
      <c r="E80" s="357"/>
      <c r="F80" s="342" t="s">
        <v>259</v>
      </c>
    </row>
    <row r="81" spans="1:6">
      <c r="A81" s="339">
        <v>4332</v>
      </c>
      <c r="B81" s="340" t="s">
        <v>786</v>
      </c>
      <c r="C81" s="343" t="s">
        <v>237</v>
      </c>
      <c r="D81" s="68">
        <f>E81</f>
        <v>0</v>
      </c>
      <c r="E81" s="357"/>
      <c r="F81" s="342" t="s">
        <v>259</v>
      </c>
    </row>
    <row r="82" spans="1:6" ht="13.5" thickBot="1">
      <c r="A82" s="352">
        <v>4333</v>
      </c>
      <c r="B82" s="368" t="s">
        <v>787</v>
      </c>
      <c r="C82" s="369" t="s">
        <v>238</v>
      </c>
      <c r="D82" s="70">
        <f>E82</f>
        <v>0</v>
      </c>
      <c r="E82" s="374"/>
      <c r="F82" s="350" t="s">
        <v>259</v>
      </c>
    </row>
    <row r="83" spans="1:6" ht="13.5" thickBot="1">
      <c r="A83" s="309">
        <v>4400</v>
      </c>
      <c r="B83" s="356" t="s">
        <v>897</v>
      </c>
      <c r="C83" s="323" t="s">
        <v>250</v>
      </c>
      <c r="D83" s="92">
        <f>E83</f>
        <v>107200</v>
      </c>
      <c r="E83" s="97">
        <f>E85+E89</f>
        <v>107200</v>
      </c>
      <c r="F83" s="332" t="s">
        <v>259</v>
      </c>
    </row>
    <row r="84" spans="1:6" ht="13.5" thickBot="1">
      <c r="A84" s="325"/>
      <c r="B84" s="326" t="s">
        <v>811</v>
      </c>
      <c r="C84" s="327"/>
      <c r="D84" s="714"/>
      <c r="E84" s="329"/>
      <c r="F84" s="330"/>
    </row>
    <row r="85" spans="1:6" ht="24.75" thickBot="1">
      <c r="A85" s="309">
        <v>4410</v>
      </c>
      <c r="B85" s="348" t="s">
        <v>898</v>
      </c>
      <c r="C85" s="323" t="s">
        <v>250</v>
      </c>
      <c r="D85" s="92">
        <f>E85</f>
        <v>106350</v>
      </c>
      <c r="E85" s="97">
        <f>E87+E88</f>
        <v>106350</v>
      </c>
      <c r="F85" s="332" t="s">
        <v>259</v>
      </c>
    </row>
    <row r="86" spans="1:6">
      <c r="A86" s="333"/>
      <c r="B86" s="363" t="s">
        <v>808</v>
      </c>
      <c r="C86" s="335"/>
      <c r="D86" s="379"/>
      <c r="E86" s="337"/>
      <c r="F86" s="338"/>
    </row>
    <row r="87" spans="1:6" ht="24">
      <c r="A87" s="339">
        <v>4411</v>
      </c>
      <c r="B87" s="372" t="s">
        <v>788</v>
      </c>
      <c r="C87" s="343" t="s">
        <v>239</v>
      </c>
      <c r="D87" s="98">
        <f>E87</f>
        <v>106350</v>
      </c>
      <c r="E87" s="789">
        <f>Sheet6!H389+Sheet6!H524+Sheet6!H542+Sheet6!H553+Sheet6!H683+Sheet6!H631+Sheet6!H351</f>
        <v>106350</v>
      </c>
      <c r="F87" s="342" t="s">
        <v>259</v>
      </c>
    </row>
    <row r="88" spans="1:6" ht="24.75" thickBot="1">
      <c r="A88" s="344">
        <v>4412</v>
      </c>
      <c r="B88" s="345" t="s">
        <v>802</v>
      </c>
      <c r="C88" s="346" t="s">
        <v>240</v>
      </c>
      <c r="D88" s="75">
        <f>E88</f>
        <v>0</v>
      </c>
      <c r="E88" s="349"/>
      <c r="F88" s="347" t="s">
        <v>259</v>
      </c>
    </row>
    <row r="89" spans="1:6" ht="35.25" thickBot="1">
      <c r="A89" s="309">
        <v>4420</v>
      </c>
      <c r="B89" s="348" t="s">
        <v>899</v>
      </c>
      <c r="C89" s="323" t="s">
        <v>250</v>
      </c>
      <c r="D89" s="791">
        <f>E89</f>
        <v>850</v>
      </c>
      <c r="E89" s="790">
        <f>E91+E92</f>
        <v>850</v>
      </c>
      <c r="F89" s="332" t="s">
        <v>259</v>
      </c>
    </row>
    <row r="90" spans="1:6">
      <c r="A90" s="333"/>
      <c r="B90" s="363" t="s">
        <v>808</v>
      </c>
      <c r="C90" s="335"/>
      <c r="D90" s="792"/>
      <c r="E90" s="337"/>
      <c r="F90" s="338"/>
    </row>
    <row r="91" spans="1:6" ht="36">
      <c r="A91" s="339">
        <v>4421</v>
      </c>
      <c r="B91" s="372" t="s">
        <v>955</v>
      </c>
      <c r="C91" s="343" t="s">
        <v>241</v>
      </c>
      <c r="D91" s="793">
        <f>E91</f>
        <v>850</v>
      </c>
      <c r="E91" s="182">
        <f>Sheet6!H104</f>
        <v>850</v>
      </c>
      <c r="F91" s="342" t="s">
        <v>259</v>
      </c>
    </row>
    <row r="92" spans="1:6" ht="24.75" thickBot="1">
      <c r="A92" s="352">
        <v>4422</v>
      </c>
      <c r="B92" s="368" t="s">
        <v>34</v>
      </c>
      <c r="C92" s="369" t="s">
        <v>242</v>
      </c>
      <c r="D92" s="70">
        <f>E92</f>
        <v>0</v>
      </c>
      <c r="E92" s="374"/>
      <c r="F92" s="350" t="s">
        <v>259</v>
      </c>
    </row>
    <row r="93" spans="1:6" ht="23.25" thickBot="1">
      <c r="A93" s="309">
        <v>4500</v>
      </c>
      <c r="B93" s="375" t="s">
        <v>900</v>
      </c>
      <c r="C93" s="323" t="s">
        <v>250</v>
      </c>
      <c r="D93" s="92">
        <f>E93</f>
        <v>0</v>
      </c>
      <c r="E93" s="97">
        <f>E95+E99+E103</f>
        <v>0</v>
      </c>
      <c r="F93" s="332" t="s">
        <v>259</v>
      </c>
    </row>
    <row r="94" spans="1:6" ht="13.5" thickBot="1">
      <c r="A94" s="325"/>
      <c r="B94" s="326" t="s">
        <v>811</v>
      </c>
      <c r="C94" s="327"/>
      <c r="D94" s="328"/>
      <c r="E94" s="329"/>
      <c r="F94" s="330"/>
    </row>
    <row r="95" spans="1:6" ht="24.75" thickBot="1">
      <c r="A95" s="309">
        <v>4510</v>
      </c>
      <c r="B95" s="376" t="s">
        <v>901</v>
      </c>
      <c r="C95" s="323" t="s">
        <v>250</v>
      </c>
      <c r="D95" s="71">
        <f>E95</f>
        <v>0</v>
      </c>
      <c r="E95" s="377"/>
      <c r="F95" s="332" t="s">
        <v>259</v>
      </c>
    </row>
    <row r="96" spans="1:6" ht="13.5" thickBot="1">
      <c r="A96" s="333"/>
      <c r="B96" s="334" t="s">
        <v>808</v>
      </c>
      <c r="C96" s="335"/>
      <c r="D96" s="336"/>
      <c r="E96" s="337"/>
      <c r="F96" s="338"/>
    </row>
    <row r="97" spans="1:6" ht="24">
      <c r="A97" s="339">
        <v>4511</v>
      </c>
      <c r="B97" s="378" t="s">
        <v>902</v>
      </c>
      <c r="C97" s="343" t="s">
        <v>243</v>
      </c>
      <c r="D97" s="68">
        <f>E97</f>
        <v>0</v>
      </c>
      <c r="E97" s="357"/>
      <c r="F97" s="342" t="s">
        <v>259</v>
      </c>
    </row>
    <row r="98" spans="1:6" ht="24.75" thickBot="1">
      <c r="A98" s="344">
        <v>4512</v>
      </c>
      <c r="B98" s="345" t="s">
        <v>35</v>
      </c>
      <c r="C98" s="346" t="s">
        <v>244</v>
      </c>
      <c r="D98" s="75">
        <f>E98</f>
        <v>0</v>
      </c>
      <c r="E98" s="349"/>
      <c r="F98" s="347" t="s">
        <v>259</v>
      </c>
    </row>
    <row r="99" spans="1:6" ht="24.75" thickBot="1">
      <c r="A99" s="309">
        <v>4520</v>
      </c>
      <c r="B99" s="376" t="s">
        <v>903</v>
      </c>
      <c r="C99" s="323" t="s">
        <v>250</v>
      </c>
      <c r="D99" s="71">
        <f>E99</f>
        <v>0</v>
      </c>
      <c r="E99" s="72">
        <f>E101+E102</f>
        <v>0</v>
      </c>
      <c r="F99" s="332" t="s">
        <v>259</v>
      </c>
    </row>
    <row r="100" spans="1:6" ht="13.5" thickBot="1">
      <c r="A100" s="333"/>
      <c r="B100" s="334" t="s">
        <v>808</v>
      </c>
      <c r="C100" s="335"/>
      <c r="D100" s="336"/>
      <c r="E100" s="337"/>
      <c r="F100" s="338"/>
    </row>
    <row r="101" spans="1:6" ht="30" customHeight="1">
      <c r="A101" s="339">
        <v>4521</v>
      </c>
      <c r="B101" s="340" t="s">
        <v>860</v>
      </c>
      <c r="C101" s="343" t="s">
        <v>245</v>
      </c>
      <c r="D101" s="68">
        <f>E101</f>
        <v>0</v>
      </c>
      <c r="E101" s="357"/>
      <c r="F101" s="342" t="s">
        <v>259</v>
      </c>
    </row>
    <row r="102" spans="1:6" ht="24.75" thickBot="1">
      <c r="A102" s="344">
        <v>4522</v>
      </c>
      <c r="B102" s="345" t="s">
        <v>0</v>
      </c>
      <c r="C102" s="346" t="s">
        <v>246</v>
      </c>
      <c r="D102" s="75">
        <f>E102</f>
        <v>0</v>
      </c>
      <c r="E102" s="349"/>
      <c r="F102" s="347" t="s">
        <v>259</v>
      </c>
    </row>
    <row r="103" spans="1:6" ht="38.25" customHeight="1" thickBot="1">
      <c r="A103" s="309">
        <v>4530</v>
      </c>
      <c r="B103" s="376" t="s">
        <v>904</v>
      </c>
      <c r="C103" s="323" t="s">
        <v>250</v>
      </c>
      <c r="D103" s="92">
        <f>E103+F103</f>
        <v>0</v>
      </c>
      <c r="E103" s="97">
        <f>E105+E106+E107</f>
        <v>0</v>
      </c>
      <c r="F103" s="76">
        <f>F105+F106+F107</f>
        <v>0</v>
      </c>
    </row>
    <row r="104" spans="1:6" ht="13.5" thickBot="1">
      <c r="A104" s="333"/>
      <c r="B104" s="334" t="s">
        <v>808</v>
      </c>
      <c r="C104" s="335"/>
      <c r="D104" s="379"/>
      <c r="E104" s="351"/>
      <c r="F104" s="338"/>
    </row>
    <row r="105" spans="1:6" ht="38.25" customHeight="1">
      <c r="A105" s="339">
        <v>4531</v>
      </c>
      <c r="B105" s="380" t="s">
        <v>861</v>
      </c>
      <c r="C105" s="341" t="s">
        <v>133</v>
      </c>
      <c r="D105" s="98">
        <f>E105+F105</f>
        <v>0</v>
      </c>
      <c r="E105" s="359">
        <f>SUM(Sheet6!H103)</f>
        <v>0</v>
      </c>
      <c r="F105" s="381"/>
    </row>
    <row r="106" spans="1:6" ht="38.25" customHeight="1">
      <c r="A106" s="339">
        <v>4532</v>
      </c>
      <c r="B106" s="380" t="s">
        <v>945</v>
      </c>
      <c r="C106" s="343" t="s">
        <v>134</v>
      </c>
      <c r="D106" s="68">
        <f>E106+F106</f>
        <v>0</v>
      </c>
      <c r="E106" s="357"/>
      <c r="F106" s="381"/>
    </row>
    <row r="107" spans="1:6" ht="24">
      <c r="A107" s="344">
        <v>4533</v>
      </c>
      <c r="B107" s="382" t="s">
        <v>905</v>
      </c>
      <c r="C107" s="343" t="s">
        <v>135</v>
      </c>
      <c r="D107" s="68">
        <f>E107+F107</f>
        <v>0</v>
      </c>
      <c r="E107" s="67">
        <f>E109+E113+E114</f>
        <v>0</v>
      </c>
      <c r="F107" s="69">
        <f>F109+F113+F114</f>
        <v>0</v>
      </c>
    </row>
    <row r="108" spans="1:6">
      <c r="A108" s="344"/>
      <c r="B108" s="383" t="s">
        <v>811</v>
      </c>
      <c r="C108" s="343"/>
      <c r="D108" s="384"/>
      <c r="E108" s="131"/>
      <c r="F108" s="342"/>
    </row>
    <row r="109" spans="1:6" ht="24">
      <c r="A109" s="344">
        <v>4534</v>
      </c>
      <c r="B109" s="383" t="s">
        <v>699</v>
      </c>
      <c r="C109" s="343"/>
      <c r="D109" s="68">
        <f>E109+F109</f>
        <v>0</v>
      </c>
      <c r="E109" s="67">
        <f>E111+E112</f>
        <v>0</v>
      </c>
      <c r="F109" s="69">
        <f>F111+F112</f>
        <v>0</v>
      </c>
    </row>
    <row r="110" spans="1:6">
      <c r="A110" s="344"/>
      <c r="B110" s="383" t="s">
        <v>827</v>
      </c>
      <c r="C110" s="343"/>
      <c r="D110" s="384"/>
      <c r="E110" s="131"/>
      <c r="F110" s="342"/>
    </row>
    <row r="111" spans="1:6" ht="21.75" customHeight="1">
      <c r="A111" s="385">
        <v>4535</v>
      </c>
      <c r="B111" s="386" t="s">
        <v>826</v>
      </c>
      <c r="C111" s="343"/>
      <c r="D111" s="68">
        <f>E111+F111</f>
        <v>0</v>
      </c>
      <c r="E111" s="357"/>
      <c r="F111" s="381"/>
    </row>
    <row r="112" spans="1:6">
      <c r="A112" s="339">
        <v>4536</v>
      </c>
      <c r="B112" s="383" t="s">
        <v>828</v>
      </c>
      <c r="C112" s="343"/>
      <c r="D112" s="68">
        <f>E112+F112</f>
        <v>0</v>
      </c>
      <c r="E112" s="357"/>
      <c r="F112" s="381"/>
    </row>
    <row r="113" spans="1:6">
      <c r="A113" s="339">
        <v>4537</v>
      </c>
      <c r="B113" s="383" t="s">
        <v>829</v>
      </c>
      <c r="C113" s="343"/>
      <c r="D113" s="68">
        <f>E113+F113</f>
        <v>0</v>
      </c>
      <c r="E113" s="357"/>
      <c r="F113" s="381"/>
    </row>
    <row r="114" spans="1:6" ht="13.5" thickBot="1">
      <c r="A114" s="344">
        <v>4538</v>
      </c>
      <c r="B114" s="387" t="s">
        <v>831</v>
      </c>
      <c r="C114" s="346"/>
      <c r="D114" s="75">
        <f>E114+F114</f>
        <v>0</v>
      </c>
      <c r="E114" s="349"/>
      <c r="F114" s="388"/>
    </row>
    <row r="115" spans="1:6" ht="35.25" thickBot="1">
      <c r="A115" s="309">
        <v>4540</v>
      </c>
      <c r="B115" s="376" t="s">
        <v>906</v>
      </c>
      <c r="C115" s="323" t="s">
        <v>250</v>
      </c>
      <c r="D115" s="71">
        <f>F115</f>
        <v>0</v>
      </c>
      <c r="E115" s="389" t="s">
        <v>259</v>
      </c>
      <c r="F115" s="76">
        <f>F117+F118+F119</f>
        <v>0</v>
      </c>
    </row>
    <row r="116" spans="1:6">
      <c r="A116" s="333"/>
      <c r="B116" s="363" t="s">
        <v>808</v>
      </c>
      <c r="C116" s="335"/>
      <c r="D116" s="73"/>
      <c r="E116" s="337"/>
      <c r="F116" s="338"/>
    </row>
    <row r="117" spans="1:6" ht="38.25" customHeight="1">
      <c r="A117" s="339">
        <v>4541</v>
      </c>
      <c r="B117" s="390" t="s">
        <v>136</v>
      </c>
      <c r="C117" s="343" t="s">
        <v>138</v>
      </c>
      <c r="D117" s="68">
        <f>F117</f>
        <v>0</v>
      </c>
      <c r="E117" s="391" t="s">
        <v>259</v>
      </c>
      <c r="F117" s="381"/>
    </row>
    <row r="118" spans="1:6" ht="38.25" customHeight="1">
      <c r="A118" s="339">
        <v>4542</v>
      </c>
      <c r="B118" s="380" t="s">
        <v>137</v>
      </c>
      <c r="C118" s="343" t="s">
        <v>139</v>
      </c>
      <c r="D118" s="68">
        <f>F118</f>
        <v>0</v>
      </c>
      <c r="E118" s="391" t="s">
        <v>259</v>
      </c>
      <c r="F118" s="381"/>
    </row>
    <row r="119" spans="1:6" ht="24.75" thickBot="1">
      <c r="A119" s="352">
        <v>4543</v>
      </c>
      <c r="B119" s="392" t="s">
        <v>907</v>
      </c>
      <c r="C119" s="343" t="s">
        <v>140</v>
      </c>
      <c r="D119" s="68">
        <f>F119</f>
        <v>0</v>
      </c>
      <c r="E119" s="391" t="s">
        <v>259</v>
      </c>
      <c r="F119" s="69">
        <f>F121+F124+F125+F126</f>
        <v>0</v>
      </c>
    </row>
    <row r="120" spans="1:6">
      <c r="A120" s="344"/>
      <c r="B120" s="383" t="s">
        <v>811</v>
      </c>
      <c r="C120" s="343"/>
      <c r="D120" s="384"/>
      <c r="E120" s="131"/>
      <c r="F120" s="342"/>
    </row>
    <row r="121" spans="1:6" ht="24">
      <c r="A121" s="344">
        <v>4544</v>
      </c>
      <c r="B121" s="383" t="s">
        <v>700</v>
      </c>
      <c r="C121" s="343"/>
      <c r="D121" s="68">
        <f>F121</f>
        <v>0</v>
      </c>
      <c r="E121" s="391" t="s">
        <v>259</v>
      </c>
      <c r="F121" s="69">
        <f>F123+F124</f>
        <v>0</v>
      </c>
    </row>
    <row r="122" spans="1:6">
      <c r="A122" s="344"/>
      <c r="B122" s="383" t="s">
        <v>827</v>
      </c>
      <c r="C122" s="343"/>
      <c r="D122" s="384"/>
      <c r="E122" s="131"/>
      <c r="F122" s="393"/>
    </row>
    <row r="123" spans="1:6" ht="24" customHeight="1">
      <c r="A123" s="385">
        <v>4545</v>
      </c>
      <c r="B123" s="386" t="s">
        <v>826</v>
      </c>
      <c r="C123" s="343"/>
      <c r="D123" s="68">
        <f>F123</f>
        <v>0</v>
      </c>
      <c r="E123" s="391" t="s">
        <v>259</v>
      </c>
      <c r="F123" s="381"/>
    </row>
    <row r="124" spans="1:6">
      <c r="A124" s="339">
        <v>4546</v>
      </c>
      <c r="B124" s="394" t="s">
        <v>830</v>
      </c>
      <c r="C124" s="343"/>
      <c r="D124" s="68">
        <f>F124</f>
        <v>0</v>
      </c>
      <c r="E124" s="391" t="s">
        <v>259</v>
      </c>
      <c r="F124" s="381"/>
    </row>
    <row r="125" spans="1:6">
      <c r="A125" s="339">
        <v>4547</v>
      </c>
      <c r="B125" s="383" t="s">
        <v>829</v>
      </c>
      <c r="C125" s="343"/>
      <c r="D125" s="68">
        <f>F125</f>
        <v>0</v>
      </c>
      <c r="E125" s="391" t="s">
        <v>259</v>
      </c>
      <c r="F125" s="381"/>
    </row>
    <row r="126" spans="1:6" ht="13.5" thickBot="1">
      <c r="A126" s="352">
        <v>4548</v>
      </c>
      <c r="B126" s="395" t="s">
        <v>831</v>
      </c>
      <c r="C126" s="369"/>
      <c r="D126" s="70">
        <f>F126</f>
        <v>0</v>
      </c>
      <c r="E126" s="396" t="s">
        <v>259</v>
      </c>
      <c r="F126" s="397"/>
    </row>
    <row r="127" spans="1:6" ht="32.25" customHeight="1" thickBot="1">
      <c r="A127" s="309">
        <v>4600</v>
      </c>
      <c r="B127" s="376" t="s">
        <v>908</v>
      </c>
      <c r="C127" s="323" t="s">
        <v>250</v>
      </c>
      <c r="D127" s="92">
        <f>E127</f>
        <v>1700</v>
      </c>
      <c r="E127" s="97">
        <f>E131+E133+E139</f>
        <v>1700</v>
      </c>
      <c r="F127" s="332" t="s">
        <v>259</v>
      </c>
    </row>
    <row r="128" spans="1:6" ht="13.5" thickBot="1">
      <c r="A128" s="398"/>
      <c r="B128" s="399" t="s">
        <v>811</v>
      </c>
      <c r="C128" s="400"/>
      <c r="D128" s="336"/>
      <c r="E128" s="337"/>
      <c r="F128" s="401"/>
    </row>
    <row r="129" spans="1:6" s="62" customFormat="1">
      <c r="A129" s="402">
        <v>4610</v>
      </c>
      <c r="B129" s="403" t="s">
        <v>5</v>
      </c>
      <c r="C129" s="404"/>
      <c r="D129" s="68">
        <f>E129</f>
        <v>0</v>
      </c>
      <c r="E129" s="67">
        <f>E131+E132</f>
        <v>0</v>
      </c>
      <c r="F129" s="342" t="s">
        <v>260</v>
      </c>
    </row>
    <row r="130" spans="1:6">
      <c r="A130" s="398"/>
      <c r="B130" s="405" t="s">
        <v>811</v>
      </c>
      <c r="C130" s="404"/>
      <c r="D130" s="384"/>
      <c r="E130" s="131"/>
      <c r="F130" s="342"/>
    </row>
    <row r="131" spans="1:6" ht="38.25">
      <c r="A131" s="398">
        <v>4610</v>
      </c>
      <c r="B131" s="406" t="s">
        <v>717</v>
      </c>
      <c r="C131" s="404" t="s">
        <v>716</v>
      </c>
      <c r="D131" s="68">
        <f>E131</f>
        <v>0</v>
      </c>
      <c r="E131" s="357"/>
      <c r="F131" s="342" t="s">
        <v>259</v>
      </c>
    </row>
    <row r="132" spans="1:6" ht="26.25" thickBot="1">
      <c r="A132" s="407">
        <v>4620</v>
      </c>
      <c r="B132" s="408" t="s">
        <v>7</v>
      </c>
      <c r="C132" s="409" t="s">
        <v>6</v>
      </c>
      <c r="D132" s="75">
        <f>E132</f>
        <v>0</v>
      </c>
      <c r="E132" s="349"/>
      <c r="F132" s="347" t="s">
        <v>259</v>
      </c>
    </row>
    <row r="133" spans="1:6" ht="35.25" thickBot="1">
      <c r="A133" s="410">
        <v>4630</v>
      </c>
      <c r="B133" s="411" t="s">
        <v>909</v>
      </c>
      <c r="C133" s="323" t="s">
        <v>250</v>
      </c>
      <c r="D133" s="92">
        <f t="shared" ref="D133:D141" si="1">E133</f>
        <v>1700</v>
      </c>
      <c r="E133" s="97">
        <f>E135+E136+E137+E138</f>
        <v>1700</v>
      </c>
      <c r="F133" s="332" t="s">
        <v>259</v>
      </c>
    </row>
    <row r="134" spans="1:6" ht="13.5" thickBot="1">
      <c r="A134" s="398"/>
      <c r="B134" s="399" t="s">
        <v>808</v>
      </c>
      <c r="C134" s="335"/>
      <c r="D134" s="73">
        <f t="shared" si="1"/>
        <v>0</v>
      </c>
      <c r="E134" s="337"/>
      <c r="F134" s="338"/>
    </row>
    <row r="135" spans="1:6">
      <c r="A135" s="402">
        <v>4631</v>
      </c>
      <c r="B135" s="412" t="s">
        <v>145</v>
      </c>
      <c r="C135" s="343" t="s">
        <v>141</v>
      </c>
      <c r="D135" s="68">
        <f t="shared" si="1"/>
        <v>0</v>
      </c>
      <c r="E135" s="357"/>
      <c r="F135" s="342" t="s">
        <v>259</v>
      </c>
    </row>
    <row r="136" spans="1:6" ht="25.5" customHeight="1">
      <c r="A136" s="402">
        <v>4632</v>
      </c>
      <c r="B136" s="412" t="s">
        <v>146</v>
      </c>
      <c r="C136" s="343" t="s">
        <v>142</v>
      </c>
      <c r="D136" s="68">
        <f t="shared" si="1"/>
        <v>0</v>
      </c>
      <c r="E136" s="357"/>
      <c r="F136" s="342" t="s">
        <v>259</v>
      </c>
    </row>
    <row r="137" spans="1:6" ht="17.25" customHeight="1">
      <c r="A137" s="402">
        <v>4633</v>
      </c>
      <c r="B137" s="412" t="s">
        <v>147</v>
      </c>
      <c r="C137" s="343" t="s">
        <v>143</v>
      </c>
      <c r="D137" s="68">
        <f t="shared" si="1"/>
        <v>0</v>
      </c>
      <c r="E137" s="357"/>
      <c r="F137" s="342" t="s">
        <v>259</v>
      </c>
    </row>
    <row r="138" spans="1:6" ht="14.25" customHeight="1" thickBot="1">
      <c r="A138" s="413">
        <v>4634</v>
      </c>
      <c r="B138" s="414" t="s">
        <v>148</v>
      </c>
      <c r="C138" s="346" t="s">
        <v>144</v>
      </c>
      <c r="D138" s="100">
        <f t="shared" si="1"/>
        <v>1700</v>
      </c>
      <c r="E138" s="100">
        <f>Sheet6!G785</f>
        <v>1700</v>
      </c>
      <c r="F138" s="347" t="s">
        <v>259</v>
      </c>
    </row>
    <row r="139" spans="1:6" ht="13.5" thickBot="1">
      <c r="A139" s="410">
        <v>4640</v>
      </c>
      <c r="B139" s="411" t="s">
        <v>910</v>
      </c>
      <c r="C139" s="323" t="s">
        <v>250</v>
      </c>
      <c r="D139" s="71">
        <f t="shared" si="1"/>
        <v>0</v>
      </c>
      <c r="E139" s="72">
        <f>E141</f>
        <v>0</v>
      </c>
      <c r="F139" s="332" t="s">
        <v>259</v>
      </c>
    </row>
    <row r="140" spans="1:6" ht="13.5" thickBot="1">
      <c r="A140" s="398"/>
      <c r="B140" s="399" t="s">
        <v>808</v>
      </c>
      <c r="C140" s="335"/>
      <c r="D140" s="73"/>
      <c r="E140" s="337"/>
      <c r="F140" s="338"/>
    </row>
    <row r="141" spans="1:6" ht="13.5" thickBot="1">
      <c r="A141" s="415">
        <v>4641</v>
      </c>
      <c r="B141" s="416" t="s">
        <v>149</v>
      </c>
      <c r="C141" s="369" t="s">
        <v>150</v>
      </c>
      <c r="D141" s="70">
        <f t="shared" si="1"/>
        <v>0</v>
      </c>
      <c r="E141" s="374"/>
      <c r="F141" s="350" t="s">
        <v>259</v>
      </c>
    </row>
    <row r="142" spans="1:6" ht="38.25" customHeight="1" thickBot="1">
      <c r="A142" s="309">
        <v>4700</v>
      </c>
      <c r="B142" s="348" t="s">
        <v>911</v>
      </c>
      <c r="C142" s="323" t="s">
        <v>250</v>
      </c>
      <c r="D142" s="93">
        <f>E142+F142-Sheet1!F141</f>
        <v>1405</v>
      </c>
      <c r="E142" s="108">
        <f>E144+E148+E154+E157+E161+E164+E167</f>
        <v>9605</v>
      </c>
      <c r="F142" s="80">
        <f>F167</f>
        <v>0</v>
      </c>
    </row>
    <row r="143" spans="1:6" ht="13.5" thickBot="1">
      <c r="A143" s="325"/>
      <c r="B143" s="326" t="s">
        <v>811</v>
      </c>
      <c r="C143" s="327"/>
      <c r="D143" s="328"/>
      <c r="E143" s="329"/>
      <c r="F143" s="330"/>
    </row>
    <row r="144" spans="1:6" ht="40.5" customHeight="1" thickBot="1">
      <c r="A144" s="309">
        <v>4710</v>
      </c>
      <c r="B144" s="348" t="s">
        <v>912</v>
      </c>
      <c r="C144" s="323" t="s">
        <v>250</v>
      </c>
      <c r="D144" s="92">
        <f>E144</f>
        <v>150</v>
      </c>
      <c r="E144" s="97">
        <f>E146+E147</f>
        <v>150</v>
      </c>
      <c r="F144" s="332" t="s">
        <v>259</v>
      </c>
    </row>
    <row r="145" spans="1:6" ht="13.5" thickBot="1">
      <c r="A145" s="333"/>
      <c r="B145" s="334" t="s">
        <v>808</v>
      </c>
      <c r="C145" s="335"/>
      <c r="D145" s="379"/>
      <c r="E145" s="351"/>
      <c r="F145" s="338"/>
    </row>
    <row r="146" spans="1:6" ht="51" customHeight="1">
      <c r="A146" s="339">
        <v>4711</v>
      </c>
      <c r="B146" s="340" t="s">
        <v>718</v>
      </c>
      <c r="C146" s="343" t="s">
        <v>151</v>
      </c>
      <c r="D146" s="98">
        <f>E146</f>
        <v>0</v>
      </c>
      <c r="E146" s="359"/>
      <c r="F146" s="342" t="s">
        <v>259</v>
      </c>
    </row>
    <row r="147" spans="1:6" ht="29.25" customHeight="1" thickBot="1">
      <c r="A147" s="344">
        <v>4712</v>
      </c>
      <c r="B147" s="345" t="s">
        <v>174</v>
      </c>
      <c r="C147" s="346" t="s">
        <v>152</v>
      </c>
      <c r="D147" s="100">
        <f>E147</f>
        <v>150</v>
      </c>
      <c r="E147" s="729">
        <f>SUM(Sheet6!H101)</f>
        <v>150</v>
      </c>
      <c r="F147" s="347" t="s">
        <v>259</v>
      </c>
    </row>
    <row r="148" spans="1:6" ht="50.25" customHeight="1" thickBot="1">
      <c r="A148" s="309">
        <v>4720</v>
      </c>
      <c r="B148" s="348" t="s">
        <v>913</v>
      </c>
      <c r="C148" s="323" t="s">
        <v>4</v>
      </c>
      <c r="D148" s="92">
        <f>E148</f>
        <v>1255</v>
      </c>
      <c r="E148" s="97">
        <f>E150+E151+E152+E153</f>
        <v>1255</v>
      </c>
      <c r="F148" s="332" t="s">
        <v>259</v>
      </c>
    </row>
    <row r="149" spans="1:6" ht="13.5" thickBot="1">
      <c r="A149" s="333"/>
      <c r="B149" s="334" t="s">
        <v>808</v>
      </c>
      <c r="C149" s="335"/>
      <c r="D149" s="73"/>
      <c r="E149" s="337"/>
      <c r="F149" s="338"/>
    </row>
    <row r="150" spans="1:6" ht="15.75" customHeight="1">
      <c r="A150" s="339">
        <v>4721</v>
      </c>
      <c r="B150" s="340" t="s">
        <v>36</v>
      </c>
      <c r="C150" s="343" t="s">
        <v>175</v>
      </c>
      <c r="D150" s="68">
        <f>E150</f>
        <v>0</v>
      </c>
      <c r="E150" s="357"/>
      <c r="F150" s="342" t="s">
        <v>259</v>
      </c>
    </row>
    <row r="151" spans="1:6">
      <c r="A151" s="339">
        <v>4722</v>
      </c>
      <c r="B151" s="340" t="s">
        <v>37</v>
      </c>
      <c r="C151" s="362">
        <v>4822</v>
      </c>
      <c r="D151" s="68">
        <f>E151</f>
        <v>0</v>
      </c>
      <c r="E151" s="357"/>
      <c r="F151" s="342" t="s">
        <v>259</v>
      </c>
    </row>
    <row r="152" spans="1:6">
      <c r="A152" s="339">
        <v>4723</v>
      </c>
      <c r="B152" s="340" t="s">
        <v>178</v>
      </c>
      <c r="C152" s="343" t="s">
        <v>176</v>
      </c>
      <c r="D152" s="98">
        <f>E152</f>
        <v>1255</v>
      </c>
      <c r="E152" s="98">
        <f>Sheet6!G23+Sheet6!G444+Sheet6!H100</f>
        <v>1255</v>
      </c>
      <c r="F152" s="342" t="s">
        <v>259</v>
      </c>
    </row>
    <row r="153" spans="1:6" ht="24.75" thickBot="1">
      <c r="A153" s="344">
        <v>4724</v>
      </c>
      <c r="B153" s="345" t="s">
        <v>179</v>
      </c>
      <c r="C153" s="346" t="s">
        <v>177</v>
      </c>
      <c r="D153" s="75">
        <f>E153</f>
        <v>0</v>
      </c>
      <c r="E153" s="349"/>
      <c r="F153" s="347" t="s">
        <v>259</v>
      </c>
    </row>
    <row r="154" spans="1:6" ht="24.75" thickBot="1">
      <c r="A154" s="309">
        <v>4730</v>
      </c>
      <c r="B154" s="348" t="s">
        <v>914</v>
      </c>
      <c r="C154" s="323" t="s">
        <v>250</v>
      </c>
      <c r="D154" s="71">
        <f>E154</f>
        <v>0</v>
      </c>
      <c r="E154" s="72">
        <f>E156</f>
        <v>0</v>
      </c>
      <c r="F154" s="332" t="s">
        <v>259</v>
      </c>
    </row>
    <row r="155" spans="1:6" ht="13.5" thickBot="1">
      <c r="A155" s="333"/>
      <c r="B155" s="334" t="s">
        <v>808</v>
      </c>
      <c r="C155" s="335"/>
      <c r="D155" s="336"/>
      <c r="E155" s="337"/>
      <c r="F155" s="338"/>
    </row>
    <row r="156" spans="1:6" ht="24.75" thickBot="1">
      <c r="A156" s="344">
        <v>4731</v>
      </c>
      <c r="B156" s="417" t="s">
        <v>915</v>
      </c>
      <c r="C156" s="346" t="s">
        <v>180</v>
      </c>
      <c r="D156" s="75">
        <f>E156</f>
        <v>0</v>
      </c>
      <c r="E156" s="349"/>
      <c r="F156" s="347" t="s">
        <v>259</v>
      </c>
    </row>
    <row r="157" spans="1:6" ht="47.25" thickBot="1">
      <c r="A157" s="309">
        <v>4740</v>
      </c>
      <c r="B157" s="418" t="s">
        <v>916</v>
      </c>
      <c r="C157" s="323" t="s">
        <v>250</v>
      </c>
      <c r="D157" s="71">
        <f>E157</f>
        <v>0</v>
      </c>
      <c r="E157" s="72">
        <f>E159+E160</f>
        <v>0</v>
      </c>
      <c r="F157" s="332" t="s">
        <v>259</v>
      </c>
    </row>
    <row r="158" spans="1:6" ht="13.5" thickBot="1">
      <c r="A158" s="333"/>
      <c r="B158" s="334" t="s">
        <v>808</v>
      </c>
      <c r="C158" s="335"/>
      <c r="D158" s="336"/>
      <c r="E158" s="337"/>
      <c r="F158" s="338"/>
    </row>
    <row r="159" spans="1:6" ht="27.75" customHeight="1">
      <c r="A159" s="339">
        <v>4741</v>
      </c>
      <c r="B159" s="340" t="s">
        <v>38</v>
      </c>
      <c r="C159" s="343" t="s">
        <v>181</v>
      </c>
      <c r="D159" s="68">
        <f>E159</f>
        <v>0</v>
      </c>
      <c r="E159" s="357"/>
      <c r="F159" s="342" t="s">
        <v>259</v>
      </c>
    </row>
    <row r="160" spans="1:6" ht="27" customHeight="1" thickBot="1">
      <c r="A160" s="344">
        <v>4742</v>
      </c>
      <c r="B160" s="345" t="s">
        <v>183</v>
      </c>
      <c r="C160" s="346" t="s">
        <v>182</v>
      </c>
      <c r="D160" s="75">
        <f>E160</f>
        <v>0</v>
      </c>
      <c r="E160" s="349"/>
      <c r="F160" s="347" t="s">
        <v>259</v>
      </c>
    </row>
    <row r="161" spans="1:6" ht="39.75" customHeight="1" thickBot="1">
      <c r="A161" s="309">
        <v>4750</v>
      </c>
      <c r="B161" s="348" t="s">
        <v>917</v>
      </c>
      <c r="C161" s="323" t="s">
        <v>250</v>
      </c>
      <c r="D161" s="71">
        <f>E161</f>
        <v>0</v>
      </c>
      <c r="E161" s="72">
        <f>E163</f>
        <v>0</v>
      </c>
      <c r="F161" s="332" t="s">
        <v>259</v>
      </c>
    </row>
    <row r="162" spans="1:6" ht="13.5" thickBot="1">
      <c r="A162" s="333"/>
      <c r="B162" s="334" t="s">
        <v>808</v>
      </c>
      <c r="C162" s="335"/>
      <c r="D162" s="336"/>
      <c r="E162" s="337"/>
      <c r="F162" s="338"/>
    </row>
    <row r="163" spans="1:6" ht="39.75" customHeight="1" thickBot="1">
      <c r="A163" s="344">
        <v>4751</v>
      </c>
      <c r="B163" s="345" t="s">
        <v>184</v>
      </c>
      <c r="C163" s="346" t="s">
        <v>185</v>
      </c>
      <c r="D163" s="75">
        <f>E163</f>
        <v>0</v>
      </c>
      <c r="E163" s="349"/>
      <c r="F163" s="347" t="s">
        <v>259</v>
      </c>
    </row>
    <row r="164" spans="1:6" ht="17.25" customHeight="1" thickBot="1">
      <c r="A164" s="309">
        <v>4760</v>
      </c>
      <c r="B164" s="418" t="s">
        <v>918</v>
      </c>
      <c r="C164" s="323" t="s">
        <v>250</v>
      </c>
      <c r="D164" s="71">
        <f>E164</f>
        <v>0</v>
      </c>
      <c r="E164" s="72">
        <f>E166</f>
        <v>0</v>
      </c>
      <c r="F164" s="332" t="s">
        <v>259</v>
      </c>
    </row>
    <row r="165" spans="1:6" ht="13.5" thickBot="1">
      <c r="A165" s="333"/>
      <c r="B165" s="334" t="s">
        <v>808</v>
      </c>
      <c r="C165" s="335"/>
      <c r="D165" s="336"/>
      <c r="E165" s="337"/>
      <c r="F165" s="338"/>
    </row>
    <row r="166" spans="1:6" ht="17.25" customHeight="1" thickBot="1">
      <c r="A166" s="344">
        <v>4761</v>
      </c>
      <c r="B166" s="345" t="s">
        <v>187</v>
      </c>
      <c r="C166" s="346" t="s">
        <v>186</v>
      </c>
      <c r="D166" s="75">
        <f>E166</f>
        <v>0</v>
      </c>
      <c r="E166" s="349"/>
      <c r="F166" s="347" t="s">
        <v>259</v>
      </c>
    </row>
    <row r="167" spans="1:6" ht="13.5" thickBot="1">
      <c r="A167" s="309">
        <v>4770</v>
      </c>
      <c r="B167" s="348" t="s">
        <v>919</v>
      </c>
      <c r="C167" s="323" t="s">
        <v>250</v>
      </c>
      <c r="D167" s="93">
        <f>E167+F167-Sheet1!F141</f>
        <v>0</v>
      </c>
      <c r="E167" s="108">
        <f>E169</f>
        <v>8200</v>
      </c>
      <c r="F167" s="80">
        <f>F169</f>
        <v>0</v>
      </c>
    </row>
    <row r="168" spans="1:6" ht="13.5" thickBot="1">
      <c r="A168" s="325"/>
      <c r="B168" s="326" t="s">
        <v>808</v>
      </c>
      <c r="C168" s="419"/>
      <c r="D168" s="328"/>
      <c r="E168" s="420"/>
      <c r="F168" s="421"/>
    </row>
    <row r="169" spans="1:6" ht="13.5" thickBot="1">
      <c r="A169" s="309">
        <v>4771</v>
      </c>
      <c r="B169" s="356" t="s">
        <v>192</v>
      </c>
      <c r="C169" s="422" t="s">
        <v>188</v>
      </c>
      <c r="D169" s="93">
        <f>E169+F169-Sheet1!F141</f>
        <v>0</v>
      </c>
      <c r="E169" s="108">
        <f>Sheet1!F141</f>
        <v>8200</v>
      </c>
      <c r="F169" s="80"/>
    </row>
    <row r="170" spans="1:6" ht="36.75" thickBot="1">
      <c r="A170" s="423">
        <v>4772</v>
      </c>
      <c r="B170" s="424" t="s">
        <v>8</v>
      </c>
      <c r="C170" s="425" t="s">
        <v>250</v>
      </c>
      <c r="D170" s="78"/>
      <c r="E170" s="78"/>
      <c r="F170" s="426"/>
    </row>
    <row r="171" spans="1:6" s="60" customFormat="1" ht="56.25" customHeight="1" thickBot="1">
      <c r="A171" s="309">
        <v>5000</v>
      </c>
      <c r="B171" s="427" t="s">
        <v>920</v>
      </c>
      <c r="C171" s="323" t="s">
        <v>250</v>
      </c>
      <c r="D171" s="92">
        <f>F171</f>
        <v>28153.200000000001</v>
      </c>
      <c r="E171" s="428" t="s">
        <v>259</v>
      </c>
      <c r="F171" s="110">
        <f>F173+F191+F197+F200</f>
        <v>28153.200000000001</v>
      </c>
    </row>
    <row r="172" spans="1:6" ht="13.5" thickBot="1">
      <c r="A172" s="423"/>
      <c r="B172" s="326" t="s">
        <v>811</v>
      </c>
      <c r="C172" s="327"/>
      <c r="D172" s="328"/>
      <c r="E172" s="329"/>
      <c r="F172" s="330"/>
    </row>
    <row r="173" spans="1:6" ht="23.25" thickBot="1">
      <c r="A173" s="333">
        <v>5100</v>
      </c>
      <c r="B173" s="356" t="s">
        <v>921</v>
      </c>
      <c r="C173" s="323" t="s">
        <v>250</v>
      </c>
      <c r="D173" s="92">
        <f>F173</f>
        <v>28153.200000000001</v>
      </c>
      <c r="E173" s="429" t="s">
        <v>259</v>
      </c>
      <c r="F173" s="110">
        <f>F175+F180+F185</f>
        <v>28153.200000000001</v>
      </c>
    </row>
    <row r="174" spans="1:6" ht="13.5" thickBot="1">
      <c r="A174" s="430"/>
      <c r="B174" s="326" t="s">
        <v>811</v>
      </c>
      <c r="C174" s="327"/>
      <c r="D174" s="328"/>
      <c r="E174" s="329"/>
      <c r="F174" s="330"/>
    </row>
    <row r="175" spans="1:6" ht="24.75" thickBot="1">
      <c r="A175" s="309">
        <v>5110</v>
      </c>
      <c r="B175" s="348" t="s">
        <v>922</v>
      </c>
      <c r="C175" s="323" t="s">
        <v>250</v>
      </c>
      <c r="D175" s="92">
        <f>F175</f>
        <v>22903.200000000001</v>
      </c>
      <c r="E175" s="429" t="s">
        <v>259</v>
      </c>
      <c r="F175" s="110">
        <f>F177+F178+F179</f>
        <v>22903.200000000001</v>
      </c>
    </row>
    <row r="176" spans="1:6">
      <c r="A176" s="333"/>
      <c r="B176" s="363" t="s">
        <v>808</v>
      </c>
      <c r="C176" s="335"/>
      <c r="D176" s="73"/>
      <c r="E176" s="337"/>
      <c r="F176" s="338"/>
    </row>
    <row r="177" spans="1:7">
      <c r="A177" s="339">
        <v>5111</v>
      </c>
      <c r="B177" s="372" t="s">
        <v>952</v>
      </c>
      <c r="C177" s="431" t="s">
        <v>189</v>
      </c>
      <c r="D177" s="68">
        <f>F177</f>
        <v>0</v>
      </c>
      <c r="E177" s="391" t="s">
        <v>259</v>
      </c>
      <c r="F177" s="432"/>
    </row>
    <row r="178" spans="1:7" ht="20.25" customHeight="1">
      <c r="A178" s="339">
        <v>5112</v>
      </c>
      <c r="B178" s="340" t="s">
        <v>953</v>
      </c>
      <c r="C178" s="431" t="s">
        <v>190</v>
      </c>
      <c r="D178" s="68">
        <f>F178</f>
        <v>0</v>
      </c>
      <c r="E178" s="391" t="s">
        <v>259</v>
      </c>
      <c r="F178" s="432"/>
    </row>
    <row r="179" spans="1:7" ht="26.25" customHeight="1" thickBot="1">
      <c r="A179" s="344">
        <v>5113</v>
      </c>
      <c r="B179" s="345" t="s">
        <v>954</v>
      </c>
      <c r="C179" s="433" t="s">
        <v>191</v>
      </c>
      <c r="D179" s="100">
        <f>F179</f>
        <v>22903.200000000001</v>
      </c>
      <c r="E179" s="434" t="s">
        <v>259</v>
      </c>
      <c r="F179" s="100">
        <f>Sheet6!G279+Sheet6!I53+Sheet6!I105+Sheet6!I389+Sheet6!I286+Sheet6!I647+Sheet6!I522</f>
        <v>22903.200000000001</v>
      </c>
    </row>
    <row r="180" spans="1:7" ht="28.5" customHeight="1" thickBot="1">
      <c r="A180" s="309">
        <v>5120</v>
      </c>
      <c r="B180" s="348" t="s">
        <v>923</v>
      </c>
      <c r="C180" s="323" t="s">
        <v>250</v>
      </c>
      <c r="D180" s="92">
        <f>F180</f>
        <v>3950</v>
      </c>
      <c r="E180" s="429" t="s">
        <v>259</v>
      </c>
      <c r="F180" s="110">
        <f>F182+F183+F184</f>
        <v>3950</v>
      </c>
    </row>
    <row r="181" spans="1:7">
      <c r="A181" s="333"/>
      <c r="B181" s="435" t="s">
        <v>808</v>
      </c>
      <c r="C181" s="335"/>
      <c r="D181" s="73"/>
      <c r="E181" s="337"/>
      <c r="F181" s="338"/>
    </row>
    <row r="182" spans="1:7">
      <c r="A182" s="339">
        <v>5121</v>
      </c>
      <c r="B182" s="340" t="s">
        <v>949</v>
      </c>
      <c r="C182" s="431" t="s">
        <v>193</v>
      </c>
      <c r="D182" s="98">
        <f>F182</f>
        <v>0</v>
      </c>
      <c r="E182" s="391" t="s">
        <v>259</v>
      </c>
      <c r="F182" s="720">
        <f>Sheet6!I54</f>
        <v>0</v>
      </c>
    </row>
    <row r="183" spans="1:7">
      <c r="A183" s="339">
        <v>5122</v>
      </c>
      <c r="B183" s="340" t="s">
        <v>950</v>
      </c>
      <c r="C183" s="431" t="s">
        <v>194</v>
      </c>
      <c r="D183" s="98">
        <f>F183</f>
        <v>1750</v>
      </c>
      <c r="E183" s="391" t="s">
        <v>259</v>
      </c>
      <c r="F183" s="98">
        <f>Sheet6!G51+Sheet6!I646+Sheet6!I80+Sheet6!I107</f>
        <v>1750</v>
      </c>
    </row>
    <row r="184" spans="1:7" ht="17.25" customHeight="1" thickBot="1">
      <c r="A184" s="344">
        <v>5123</v>
      </c>
      <c r="B184" s="345" t="s">
        <v>951</v>
      </c>
      <c r="C184" s="433" t="s">
        <v>195</v>
      </c>
      <c r="D184" s="100">
        <f>F184</f>
        <v>2200</v>
      </c>
      <c r="E184" s="436" t="s">
        <v>259</v>
      </c>
      <c r="F184" s="437">
        <f>SUM(Sheet6!I724)+Sheet6!I645+Sheet6!I52+Sheet6!I81+Sheet6!I108</f>
        <v>2200</v>
      </c>
      <c r="G184" s="743"/>
    </row>
    <row r="185" spans="1:7" ht="28.5" customHeight="1" thickBot="1">
      <c r="A185" s="309">
        <v>5130</v>
      </c>
      <c r="B185" s="348" t="s">
        <v>924</v>
      </c>
      <c r="C185" s="323" t="s">
        <v>250</v>
      </c>
      <c r="D185" s="92">
        <f>E185+F185</f>
        <v>1300</v>
      </c>
      <c r="E185" s="72">
        <f>E189+E190</f>
        <v>0</v>
      </c>
      <c r="F185" s="110">
        <f>F187+F188+F189+F190</f>
        <v>1300</v>
      </c>
    </row>
    <row r="186" spans="1:7">
      <c r="A186" s="333"/>
      <c r="B186" s="363" t="s">
        <v>808</v>
      </c>
      <c r="C186" s="335"/>
      <c r="D186" s="336"/>
      <c r="E186" s="337"/>
      <c r="F186" s="338"/>
    </row>
    <row r="187" spans="1:7" ht="17.25" customHeight="1">
      <c r="A187" s="339">
        <v>5131</v>
      </c>
      <c r="B187" s="372" t="s">
        <v>198</v>
      </c>
      <c r="C187" s="431" t="s">
        <v>196</v>
      </c>
      <c r="D187" s="68">
        <f>F187</f>
        <v>0</v>
      </c>
      <c r="E187" s="391" t="s">
        <v>259</v>
      </c>
      <c r="F187" s="432"/>
    </row>
    <row r="188" spans="1:7" ht="17.25" customHeight="1">
      <c r="A188" s="339">
        <v>5132</v>
      </c>
      <c r="B188" s="340" t="s">
        <v>946</v>
      </c>
      <c r="C188" s="431" t="s">
        <v>197</v>
      </c>
      <c r="D188" s="68">
        <f>F188</f>
        <v>350</v>
      </c>
      <c r="E188" s="391" t="s">
        <v>259</v>
      </c>
      <c r="F188" s="432">
        <f>Sheet6!I55</f>
        <v>350</v>
      </c>
    </row>
    <row r="189" spans="1:7" ht="17.25" customHeight="1">
      <c r="A189" s="339">
        <v>5133</v>
      </c>
      <c r="B189" s="340" t="s">
        <v>947</v>
      </c>
      <c r="C189" s="431" t="s">
        <v>204</v>
      </c>
      <c r="D189" s="68">
        <f>E189+F189</f>
        <v>0</v>
      </c>
      <c r="E189" s="438"/>
      <c r="F189" s="432"/>
    </row>
    <row r="190" spans="1:7" ht="17.25" customHeight="1" thickBot="1">
      <c r="A190" s="344">
        <v>5134</v>
      </c>
      <c r="B190" s="345" t="s">
        <v>948</v>
      </c>
      <c r="C190" s="433" t="s">
        <v>205</v>
      </c>
      <c r="D190" s="100">
        <f>E190+F190</f>
        <v>950</v>
      </c>
      <c r="E190" s="439"/>
      <c r="F190" s="437">
        <f>Sheet6!I92+Sheet6!I106</f>
        <v>950</v>
      </c>
    </row>
    <row r="191" spans="1:7" ht="19.5" customHeight="1" thickBot="1">
      <c r="A191" s="309">
        <v>5200</v>
      </c>
      <c r="B191" s="348" t="s">
        <v>925</v>
      </c>
      <c r="C191" s="323" t="s">
        <v>250</v>
      </c>
      <c r="D191" s="71">
        <f>F191</f>
        <v>0</v>
      </c>
      <c r="E191" s="429" t="s">
        <v>259</v>
      </c>
      <c r="F191" s="76">
        <f>F193+F194+F195+F196</f>
        <v>0</v>
      </c>
    </row>
    <row r="192" spans="1:7">
      <c r="A192" s="333"/>
      <c r="B192" s="363" t="s">
        <v>811</v>
      </c>
      <c r="C192" s="400"/>
      <c r="D192" s="336"/>
      <c r="E192" s="337"/>
      <c r="F192" s="401"/>
    </row>
    <row r="193" spans="1:6" ht="27" customHeight="1">
      <c r="A193" s="333">
        <v>5211</v>
      </c>
      <c r="B193" s="372" t="s">
        <v>9</v>
      </c>
      <c r="C193" s="431" t="s">
        <v>199</v>
      </c>
      <c r="D193" s="68">
        <f>F193</f>
        <v>0</v>
      </c>
      <c r="E193" s="391" t="s">
        <v>259</v>
      </c>
      <c r="F193" s="432"/>
    </row>
    <row r="194" spans="1:6" ht="17.25" customHeight="1">
      <c r="A194" s="339">
        <v>5221</v>
      </c>
      <c r="B194" s="340" t="s">
        <v>10</v>
      </c>
      <c r="C194" s="431" t="s">
        <v>200</v>
      </c>
      <c r="D194" s="68">
        <f>F194</f>
        <v>0</v>
      </c>
      <c r="E194" s="391" t="s">
        <v>259</v>
      </c>
      <c r="F194" s="432"/>
    </row>
    <row r="195" spans="1:6" ht="24.75" customHeight="1">
      <c r="A195" s="339">
        <v>5231</v>
      </c>
      <c r="B195" s="340" t="s">
        <v>11</v>
      </c>
      <c r="C195" s="431" t="s">
        <v>201</v>
      </c>
      <c r="D195" s="68">
        <f>F195</f>
        <v>0</v>
      </c>
      <c r="E195" s="391" t="s">
        <v>259</v>
      </c>
      <c r="F195" s="432"/>
    </row>
    <row r="196" spans="1:6" ht="17.25" customHeight="1" thickBot="1">
      <c r="A196" s="344">
        <v>5241</v>
      </c>
      <c r="B196" s="345" t="s">
        <v>203</v>
      </c>
      <c r="C196" s="433" t="s">
        <v>202</v>
      </c>
      <c r="D196" s="75">
        <f>F196</f>
        <v>0</v>
      </c>
      <c r="E196" s="436" t="s">
        <v>259</v>
      </c>
      <c r="F196" s="440"/>
    </row>
    <row r="197" spans="1:6" ht="16.5" customHeight="1" thickBot="1">
      <c r="A197" s="309">
        <v>5300</v>
      </c>
      <c r="B197" s="348" t="s">
        <v>926</v>
      </c>
      <c r="C197" s="323" t="s">
        <v>250</v>
      </c>
      <c r="D197" s="71">
        <f>F197</f>
        <v>0</v>
      </c>
      <c r="E197" s="429" t="s">
        <v>259</v>
      </c>
      <c r="F197" s="76">
        <f>F199</f>
        <v>0</v>
      </c>
    </row>
    <row r="198" spans="1:6">
      <c r="A198" s="441"/>
      <c r="B198" s="442" t="s">
        <v>811</v>
      </c>
      <c r="C198" s="400"/>
      <c r="D198" s="73"/>
      <c r="E198" s="337"/>
      <c r="F198" s="401"/>
    </row>
    <row r="199" spans="1:6" ht="13.5" customHeight="1" thickBot="1">
      <c r="A199" s="325">
        <v>5311</v>
      </c>
      <c r="B199" s="364" t="s">
        <v>39</v>
      </c>
      <c r="C199" s="433" t="s">
        <v>206</v>
      </c>
      <c r="D199" s="75">
        <f>F199</f>
        <v>0</v>
      </c>
      <c r="E199" s="436" t="s">
        <v>259</v>
      </c>
      <c r="F199" s="440"/>
    </row>
    <row r="200" spans="1:6" ht="23.25" thickBot="1">
      <c r="A200" s="309">
        <v>5400</v>
      </c>
      <c r="B200" s="348" t="s">
        <v>927</v>
      </c>
      <c r="C200" s="323" t="s">
        <v>250</v>
      </c>
      <c r="D200" s="71">
        <f>F200</f>
        <v>0</v>
      </c>
      <c r="E200" s="429" t="s">
        <v>259</v>
      </c>
      <c r="F200" s="76">
        <f>F202+F203+F204+F205</f>
        <v>0</v>
      </c>
    </row>
    <row r="201" spans="1:6" ht="13.5" thickBot="1">
      <c r="A201" s="423"/>
      <c r="B201" s="442" t="s">
        <v>811</v>
      </c>
      <c r="C201" s="400"/>
      <c r="D201" s="336"/>
      <c r="E201" s="337"/>
      <c r="F201" s="401"/>
    </row>
    <row r="202" spans="1:6">
      <c r="A202" s="339">
        <v>5411</v>
      </c>
      <c r="B202" s="372" t="s">
        <v>40</v>
      </c>
      <c r="C202" s="431" t="s">
        <v>207</v>
      </c>
      <c r="D202" s="68">
        <f>F202</f>
        <v>0</v>
      </c>
      <c r="E202" s="391" t="s">
        <v>259</v>
      </c>
      <c r="F202" s="432"/>
    </row>
    <row r="203" spans="1:6">
      <c r="A203" s="339">
        <v>5421</v>
      </c>
      <c r="B203" s="340" t="s">
        <v>41</v>
      </c>
      <c r="C203" s="431" t="s">
        <v>208</v>
      </c>
      <c r="D203" s="68">
        <f>F203</f>
        <v>0</v>
      </c>
      <c r="E203" s="391" t="s">
        <v>259</v>
      </c>
      <c r="F203" s="432"/>
    </row>
    <row r="204" spans="1:6">
      <c r="A204" s="339">
        <v>5431</v>
      </c>
      <c r="B204" s="340" t="s">
        <v>210</v>
      </c>
      <c r="C204" s="431" t="s">
        <v>209</v>
      </c>
      <c r="D204" s="68">
        <f>F204</f>
        <v>0</v>
      </c>
      <c r="E204" s="391" t="s">
        <v>259</v>
      </c>
      <c r="F204" s="432"/>
    </row>
    <row r="205" spans="1:6" ht="13.5" thickBot="1">
      <c r="A205" s="352">
        <v>5441</v>
      </c>
      <c r="B205" s="443" t="s">
        <v>126</v>
      </c>
      <c r="C205" s="444" t="s">
        <v>211</v>
      </c>
      <c r="D205" s="70">
        <f>F205</f>
        <v>0</v>
      </c>
      <c r="E205" s="396" t="s">
        <v>259</v>
      </c>
      <c r="F205" s="445"/>
    </row>
    <row r="206" spans="1:6" s="55" customFormat="1" ht="59.25" customHeight="1" thickBot="1">
      <c r="A206" s="446" t="s">
        <v>701</v>
      </c>
      <c r="B206" s="447" t="s">
        <v>928</v>
      </c>
      <c r="C206" s="448" t="s">
        <v>250</v>
      </c>
      <c r="D206" s="92">
        <f>F206</f>
        <v>-13000</v>
      </c>
      <c r="E206" s="429" t="s">
        <v>259</v>
      </c>
      <c r="F206" s="110">
        <f>F208+F213+F221+F224</f>
        <v>-13000</v>
      </c>
    </row>
    <row r="207" spans="1:6" s="55" customFormat="1" ht="13.5" thickBot="1">
      <c r="A207" s="449"/>
      <c r="B207" s="450" t="s">
        <v>807</v>
      </c>
      <c r="C207" s="451"/>
      <c r="D207" s="452"/>
      <c r="E207" s="453"/>
      <c r="F207" s="454"/>
    </row>
    <row r="208" spans="1:6" s="1" customFormat="1" ht="29.25" thickBot="1">
      <c r="A208" s="455" t="s">
        <v>702</v>
      </c>
      <c r="B208" s="456" t="s">
        <v>929</v>
      </c>
      <c r="C208" s="457" t="s">
        <v>250</v>
      </c>
      <c r="D208" s="92">
        <f>F208</f>
        <v>-1000</v>
      </c>
      <c r="E208" s="429" t="s">
        <v>259</v>
      </c>
      <c r="F208" s="110">
        <f>F210+F211+F212</f>
        <v>-1000</v>
      </c>
    </row>
    <row r="209" spans="1:7" s="1" customFormat="1">
      <c r="A209" s="458"/>
      <c r="B209" s="459" t="s">
        <v>807</v>
      </c>
      <c r="C209" s="460"/>
      <c r="D209" s="336"/>
      <c r="E209" s="337"/>
      <c r="F209" s="401"/>
    </row>
    <row r="210" spans="1:7" s="1" customFormat="1">
      <c r="A210" s="461" t="s">
        <v>703</v>
      </c>
      <c r="B210" s="462" t="s">
        <v>48</v>
      </c>
      <c r="C210" s="461" t="s">
        <v>43</v>
      </c>
      <c r="D210" s="98">
        <f>F210</f>
        <v>-1000</v>
      </c>
      <c r="E210" s="391" t="s">
        <v>260</v>
      </c>
      <c r="F210" s="463">
        <v>-1000</v>
      </c>
    </row>
    <row r="211" spans="1:7" s="36" customFormat="1">
      <c r="A211" s="461" t="s">
        <v>704</v>
      </c>
      <c r="B211" s="462" t="s">
        <v>47</v>
      </c>
      <c r="C211" s="461" t="s">
        <v>44</v>
      </c>
      <c r="D211" s="68">
        <f>F211</f>
        <v>0</v>
      </c>
      <c r="E211" s="391" t="s">
        <v>260</v>
      </c>
      <c r="F211" s="464"/>
    </row>
    <row r="212" spans="1:7" s="1" customFormat="1" ht="35.25" customHeight="1" thickBot="1">
      <c r="A212" s="465" t="s">
        <v>705</v>
      </c>
      <c r="B212" s="466" t="s">
        <v>50</v>
      </c>
      <c r="C212" s="467" t="s">
        <v>45</v>
      </c>
      <c r="D212" s="75">
        <f>F212</f>
        <v>0</v>
      </c>
      <c r="E212" s="396" t="s">
        <v>259</v>
      </c>
      <c r="F212" s="468"/>
      <c r="G212" s="3"/>
    </row>
    <row r="213" spans="1:7" s="1" customFormat="1" ht="37.5" customHeight="1" thickBot="1">
      <c r="A213" s="469" t="s">
        <v>706</v>
      </c>
      <c r="B213" s="456" t="s">
        <v>930</v>
      </c>
      <c r="C213" s="457" t="s">
        <v>250</v>
      </c>
      <c r="D213" s="71">
        <f>F213</f>
        <v>0</v>
      </c>
      <c r="E213" s="377" t="s">
        <v>249</v>
      </c>
      <c r="F213" s="76">
        <f>F215+F216</f>
        <v>0</v>
      </c>
      <c r="G213" s="3"/>
    </row>
    <row r="214" spans="1:7" s="1" customFormat="1">
      <c r="A214" s="470"/>
      <c r="B214" s="459" t="s">
        <v>807</v>
      </c>
      <c r="C214" s="460"/>
      <c r="D214" s="73"/>
      <c r="E214" s="337"/>
      <c r="F214" s="74"/>
      <c r="G214" s="3"/>
    </row>
    <row r="215" spans="1:7" s="1" customFormat="1" ht="35.25" customHeight="1" thickBot="1">
      <c r="A215" s="465" t="s">
        <v>707</v>
      </c>
      <c r="B215" s="466" t="s">
        <v>33</v>
      </c>
      <c r="C215" s="471" t="s">
        <v>51</v>
      </c>
      <c r="D215" s="75">
        <f>F215</f>
        <v>0</v>
      </c>
      <c r="E215" s="373" t="s">
        <v>249</v>
      </c>
      <c r="F215" s="77">
        <f>F216</f>
        <v>0</v>
      </c>
      <c r="G215" s="3"/>
    </row>
    <row r="216" spans="1:7" s="1" customFormat="1" ht="26.25" thickBot="1">
      <c r="A216" s="469" t="s">
        <v>708</v>
      </c>
      <c r="B216" s="472" t="s">
        <v>931</v>
      </c>
      <c r="C216" s="457" t="s">
        <v>250</v>
      </c>
      <c r="D216" s="71">
        <f>F216</f>
        <v>0</v>
      </c>
      <c r="E216" s="377" t="s">
        <v>249</v>
      </c>
      <c r="F216" s="76">
        <f>F218+F219+F220</f>
        <v>0</v>
      </c>
      <c r="G216" s="3"/>
    </row>
    <row r="217" spans="1:7" s="1" customFormat="1">
      <c r="A217" s="470"/>
      <c r="B217" s="459" t="s">
        <v>808</v>
      </c>
      <c r="C217" s="460"/>
      <c r="D217" s="73"/>
      <c r="E217" s="337"/>
      <c r="F217" s="401"/>
      <c r="G217" s="3"/>
    </row>
    <row r="218" spans="1:7" s="1" customFormat="1">
      <c r="A218" s="473" t="s">
        <v>709</v>
      </c>
      <c r="B218" s="474" t="s">
        <v>30</v>
      </c>
      <c r="C218" s="461" t="s">
        <v>55</v>
      </c>
      <c r="D218" s="68">
        <f>F218</f>
        <v>0</v>
      </c>
      <c r="E218" s="131"/>
      <c r="F218" s="475"/>
      <c r="G218" s="3"/>
    </row>
    <row r="219" spans="1:7" s="1" customFormat="1" ht="25.5">
      <c r="A219" s="476" t="s">
        <v>710</v>
      </c>
      <c r="B219" s="474" t="s">
        <v>29</v>
      </c>
      <c r="C219" s="477" t="s">
        <v>56</v>
      </c>
      <c r="D219" s="68">
        <f>F219</f>
        <v>0</v>
      </c>
      <c r="E219" s="131" t="s">
        <v>249</v>
      </c>
      <c r="F219" s="475"/>
      <c r="G219" s="3"/>
    </row>
    <row r="220" spans="1:7" s="1" customFormat="1" ht="26.25" thickBot="1">
      <c r="A220" s="465" t="s">
        <v>711</v>
      </c>
      <c r="B220" s="478" t="s">
        <v>28</v>
      </c>
      <c r="C220" s="471" t="s">
        <v>57</v>
      </c>
      <c r="D220" s="75">
        <f>F220</f>
        <v>0</v>
      </c>
      <c r="E220" s="373" t="s">
        <v>249</v>
      </c>
      <c r="F220" s="468"/>
      <c r="G220" s="3"/>
    </row>
    <row r="221" spans="1:7" s="1" customFormat="1" ht="29.25" thickBot="1">
      <c r="A221" s="469" t="s">
        <v>712</v>
      </c>
      <c r="B221" s="456" t="s">
        <v>932</v>
      </c>
      <c r="C221" s="457" t="s">
        <v>250</v>
      </c>
      <c r="D221" s="71">
        <f>F221</f>
        <v>0</v>
      </c>
      <c r="E221" s="377" t="s">
        <v>249</v>
      </c>
      <c r="F221" s="76">
        <f>F223</f>
        <v>0</v>
      </c>
    </row>
    <row r="222" spans="1:7" s="1" customFormat="1">
      <c r="A222" s="470"/>
      <c r="B222" s="459" t="s">
        <v>807</v>
      </c>
      <c r="C222" s="460"/>
      <c r="D222" s="73"/>
      <c r="E222" s="337"/>
      <c r="F222" s="401"/>
    </row>
    <row r="223" spans="1:7" s="1" customFormat="1" ht="26.25" thickBot="1">
      <c r="A223" s="479" t="s">
        <v>713</v>
      </c>
      <c r="B223" s="466" t="s">
        <v>31</v>
      </c>
      <c r="C223" s="449" t="s">
        <v>59</v>
      </c>
      <c r="D223" s="75">
        <f>F223</f>
        <v>0</v>
      </c>
      <c r="E223" s="373" t="s">
        <v>249</v>
      </c>
      <c r="F223" s="468"/>
    </row>
    <row r="224" spans="1:7" s="1" customFormat="1" ht="56.25" thickBot="1">
      <c r="A224" s="469" t="s">
        <v>714</v>
      </c>
      <c r="B224" s="456" t="s">
        <v>933</v>
      </c>
      <c r="C224" s="457" t="s">
        <v>250</v>
      </c>
      <c r="D224" s="92">
        <f>F224</f>
        <v>-12000</v>
      </c>
      <c r="E224" s="480" t="s">
        <v>249</v>
      </c>
      <c r="F224" s="110">
        <f>F226+F227+F228+F229</f>
        <v>-12000</v>
      </c>
    </row>
    <row r="225" spans="1:9" s="1" customFormat="1">
      <c r="A225" s="470"/>
      <c r="B225" s="459" t="s">
        <v>807</v>
      </c>
      <c r="C225" s="460"/>
      <c r="D225" s="99"/>
      <c r="E225" s="351"/>
      <c r="F225" s="481"/>
    </row>
    <row r="226" spans="1:9" s="1" customFormat="1">
      <c r="A226" s="473" t="s">
        <v>715</v>
      </c>
      <c r="B226" s="462" t="s">
        <v>118</v>
      </c>
      <c r="C226" s="461" t="s">
        <v>62</v>
      </c>
      <c r="D226" s="98">
        <f>F226</f>
        <v>-12000</v>
      </c>
      <c r="E226" s="482" t="s">
        <v>249</v>
      </c>
      <c r="F226" s="483">
        <v>-12000</v>
      </c>
      <c r="G226" s="772"/>
      <c r="I226" s="771"/>
    </row>
    <row r="227" spans="1:9" s="1" customFormat="1" ht="15.75" customHeight="1">
      <c r="A227" s="476" t="s">
        <v>720</v>
      </c>
      <c r="B227" s="462" t="s">
        <v>60</v>
      </c>
      <c r="C227" s="484" t="s">
        <v>63</v>
      </c>
      <c r="D227" s="68">
        <f>F227</f>
        <v>0</v>
      </c>
      <c r="E227" s="131" t="s">
        <v>249</v>
      </c>
      <c r="F227" s="475"/>
    </row>
    <row r="228" spans="1:9" s="1" customFormat="1" ht="25.5">
      <c r="A228" s="473" t="s">
        <v>721</v>
      </c>
      <c r="B228" s="462" t="s">
        <v>61</v>
      </c>
      <c r="C228" s="477" t="s">
        <v>64</v>
      </c>
      <c r="D228" s="68">
        <f>F228</f>
        <v>0</v>
      </c>
      <c r="E228" s="131" t="s">
        <v>249</v>
      </c>
      <c r="F228" s="475"/>
    </row>
    <row r="229" spans="1:9" s="1" customFormat="1" ht="26.25" thickBot="1">
      <c r="A229" s="485" t="s">
        <v>722</v>
      </c>
      <c r="B229" s="486" t="s">
        <v>32</v>
      </c>
      <c r="C229" s="487" t="s">
        <v>65</v>
      </c>
      <c r="D229" s="70">
        <f>F229</f>
        <v>0</v>
      </c>
      <c r="E229" s="488" t="s">
        <v>249</v>
      </c>
      <c r="F229" s="489"/>
    </row>
    <row r="230" spans="1:9" s="63" customFormat="1">
      <c r="A230" s="14"/>
      <c r="B230" s="17"/>
      <c r="C230" s="45"/>
      <c r="F230" s="15"/>
    </row>
    <row r="231" spans="1:9" s="63" customFormat="1" hidden="1" outlineLevel="1">
      <c r="A231" s="14"/>
      <c r="B231" s="21"/>
      <c r="C231" s="44"/>
      <c r="D231" s="81"/>
      <c r="E231" s="82" t="s">
        <v>296</v>
      </c>
      <c r="F231" s="15"/>
    </row>
    <row r="232" spans="1:9" s="63" customFormat="1" hidden="1" outlineLevel="1">
      <c r="A232" s="14"/>
      <c r="B232" s="22"/>
      <c r="C232" s="44"/>
      <c r="D232" s="83"/>
      <c r="E232" s="82" t="s">
        <v>297</v>
      </c>
      <c r="F232" s="15"/>
    </row>
    <row r="233" spans="1:9" s="63" customFormat="1" ht="29.25" hidden="1" customHeight="1" outlineLevel="1">
      <c r="A233" s="14"/>
      <c r="B233" s="23"/>
      <c r="C233" s="47"/>
      <c r="D233" s="84"/>
      <c r="E233" s="85" t="s">
        <v>298</v>
      </c>
      <c r="F233" s="15"/>
    </row>
    <row r="234" spans="1:9" s="63" customFormat="1" collapsed="1">
      <c r="A234" s="14"/>
      <c r="B234" s="21"/>
      <c r="C234" s="44"/>
      <c r="F234" s="15"/>
    </row>
    <row r="235" spans="1:9" s="63" customFormat="1">
      <c r="A235" s="14"/>
      <c r="B235" s="24"/>
      <c r="C235" s="44"/>
      <c r="F235" s="15"/>
    </row>
    <row r="236" spans="1:9" s="63" customFormat="1">
      <c r="A236" s="14"/>
      <c r="B236" s="24"/>
      <c r="C236" s="44"/>
      <c r="F236" s="15"/>
    </row>
    <row r="237" spans="1:9" s="63" customFormat="1">
      <c r="A237" s="14"/>
      <c r="B237" s="24"/>
      <c r="C237" s="44"/>
      <c r="F237" s="15"/>
    </row>
    <row r="238" spans="1:9" s="63" customFormat="1">
      <c r="A238" s="14"/>
      <c r="B238" s="24"/>
      <c r="C238" s="44"/>
      <c r="F238" s="15"/>
    </row>
    <row r="239" spans="1:9" s="63" customFormat="1">
      <c r="A239" s="14"/>
      <c r="B239" s="23"/>
      <c r="C239" s="47"/>
      <c r="F239" s="15"/>
    </row>
    <row r="240" spans="1:9" s="63" customFormat="1">
      <c r="A240" s="14"/>
      <c r="B240" s="24"/>
      <c r="C240" s="44"/>
      <c r="F240" s="15"/>
    </row>
    <row r="241" spans="1:6" s="63" customFormat="1">
      <c r="A241" s="14"/>
      <c r="B241" s="24"/>
      <c r="C241" s="44"/>
      <c r="F241" s="15"/>
    </row>
    <row r="242" spans="1:6" s="63" customFormat="1">
      <c r="A242" s="14"/>
      <c r="B242" s="24"/>
      <c r="C242" s="44"/>
      <c r="F242" s="15"/>
    </row>
    <row r="243" spans="1:6" s="63" customFormat="1">
      <c r="A243" s="14"/>
      <c r="B243" s="24"/>
      <c r="C243" s="44"/>
      <c r="F243" s="15"/>
    </row>
    <row r="244" spans="1:6" s="63" customFormat="1">
      <c r="A244" s="14"/>
      <c r="B244" s="24"/>
      <c r="C244" s="44"/>
      <c r="F244" s="15"/>
    </row>
    <row r="245" spans="1:6" s="63" customFormat="1">
      <c r="A245" s="14"/>
      <c r="B245" s="24"/>
      <c r="C245" s="44"/>
      <c r="F245" s="15"/>
    </row>
    <row r="246" spans="1:6" s="63" customFormat="1">
      <c r="A246" s="14"/>
      <c r="B246" s="23"/>
      <c r="C246" s="47"/>
      <c r="F246" s="15"/>
    </row>
    <row r="247" spans="1:6" s="63" customFormat="1">
      <c r="A247" s="14"/>
      <c r="B247" s="24"/>
      <c r="C247" s="44"/>
      <c r="F247" s="15"/>
    </row>
    <row r="248" spans="1:6" s="63" customFormat="1">
      <c r="A248" s="14"/>
      <c r="B248" s="21"/>
      <c r="C248" s="44"/>
      <c r="F248" s="15"/>
    </row>
    <row r="249" spans="1:6" s="63" customFormat="1">
      <c r="A249" s="14"/>
      <c r="B249" s="24"/>
      <c r="C249" s="44"/>
      <c r="F249" s="15"/>
    </row>
    <row r="250" spans="1:6" s="63" customFormat="1">
      <c r="A250" s="14"/>
      <c r="B250" s="19"/>
      <c r="C250" s="44"/>
      <c r="F250" s="15"/>
    </row>
    <row r="251" spans="1:6" s="63" customFormat="1">
      <c r="A251" s="14"/>
      <c r="B251" s="23"/>
      <c r="C251" s="47"/>
      <c r="F251" s="15"/>
    </row>
    <row r="252" spans="1:6" s="63" customFormat="1">
      <c r="A252" s="14"/>
      <c r="B252" s="24"/>
      <c r="C252" s="44"/>
      <c r="F252" s="15"/>
    </row>
    <row r="253" spans="1:6" s="63" customFormat="1">
      <c r="A253" s="14"/>
      <c r="B253" s="24"/>
      <c r="C253" s="44"/>
      <c r="F253" s="15"/>
    </row>
    <row r="254" spans="1:6" s="63" customFormat="1">
      <c r="A254" s="14"/>
      <c r="B254" s="23"/>
      <c r="C254" s="47"/>
      <c r="F254" s="15"/>
    </row>
    <row r="255" spans="1:6" s="63" customFormat="1">
      <c r="A255" s="14"/>
      <c r="B255" s="24"/>
      <c r="C255" s="44"/>
      <c r="F255" s="15"/>
    </row>
    <row r="256" spans="1:6" s="63" customFormat="1">
      <c r="A256" s="14"/>
      <c r="B256" s="24"/>
      <c r="C256" s="44"/>
      <c r="F256" s="15"/>
    </row>
    <row r="257" spans="1:6" s="63" customFormat="1">
      <c r="A257" s="14"/>
      <c r="B257" s="19"/>
      <c r="C257" s="44"/>
      <c r="F257" s="15"/>
    </row>
    <row r="258" spans="1:6" s="63" customFormat="1">
      <c r="A258" s="14"/>
      <c r="B258" s="23"/>
      <c r="C258" s="47"/>
      <c r="F258" s="15"/>
    </row>
    <row r="259" spans="1:6" s="63" customFormat="1">
      <c r="A259" s="14"/>
      <c r="B259" s="24"/>
      <c r="C259" s="44"/>
      <c r="F259" s="15"/>
    </row>
    <row r="260" spans="1:6" s="63" customFormat="1">
      <c r="A260" s="14"/>
      <c r="B260" s="24"/>
      <c r="C260" s="44"/>
      <c r="F260" s="15"/>
    </row>
    <row r="261" spans="1:6" s="63" customFormat="1">
      <c r="A261" s="14"/>
      <c r="B261" s="23"/>
      <c r="C261" s="47"/>
      <c r="F261" s="15"/>
    </row>
    <row r="262" spans="1:6" s="63" customFormat="1">
      <c r="A262" s="14"/>
      <c r="B262" s="24"/>
      <c r="C262" s="44"/>
      <c r="F262" s="15"/>
    </row>
    <row r="263" spans="1:6" s="63" customFormat="1">
      <c r="A263" s="14"/>
      <c r="B263" s="24"/>
      <c r="C263" s="44"/>
      <c r="F263" s="15"/>
    </row>
    <row r="264" spans="1:6" s="63" customFormat="1">
      <c r="A264" s="14"/>
      <c r="B264" s="24"/>
      <c r="C264" s="44"/>
      <c r="F264" s="15"/>
    </row>
    <row r="265" spans="1:6" s="63" customFormat="1">
      <c r="A265" s="14"/>
      <c r="B265" s="24"/>
      <c r="C265" s="44"/>
      <c r="F265" s="15"/>
    </row>
    <row r="266" spans="1:6" s="63" customFormat="1">
      <c r="A266" s="14"/>
      <c r="B266" s="24"/>
      <c r="C266" s="44"/>
      <c r="F266" s="15"/>
    </row>
    <row r="267" spans="1:6" s="63" customFormat="1">
      <c r="A267" s="14"/>
      <c r="B267" s="23"/>
      <c r="C267" s="47"/>
      <c r="F267" s="15"/>
    </row>
    <row r="268" spans="1:6" s="63" customFormat="1">
      <c r="A268" s="14"/>
      <c r="B268" s="24"/>
      <c r="C268" s="44"/>
      <c r="F268" s="15"/>
    </row>
    <row r="269" spans="1:6" s="63" customFormat="1">
      <c r="A269" s="14"/>
      <c r="B269" s="24"/>
      <c r="C269" s="44"/>
      <c r="F269" s="15"/>
    </row>
    <row r="270" spans="1:6" s="63" customFormat="1">
      <c r="A270" s="14"/>
      <c r="B270" s="24"/>
      <c r="C270" s="44"/>
      <c r="F270" s="15"/>
    </row>
    <row r="271" spans="1:6" s="63" customFormat="1">
      <c r="A271" s="14"/>
      <c r="B271" s="21"/>
      <c r="C271" s="44"/>
      <c r="F271" s="15"/>
    </row>
    <row r="272" spans="1:6" s="63" customFormat="1">
      <c r="A272" s="14"/>
      <c r="B272" s="21"/>
      <c r="C272" s="44"/>
      <c r="F272" s="15"/>
    </row>
    <row r="273" spans="1:6" s="63" customFormat="1">
      <c r="A273" s="14"/>
      <c r="B273" s="21"/>
      <c r="C273" s="44"/>
      <c r="F273" s="15"/>
    </row>
    <row r="274" spans="1:6" s="63" customFormat="1">
      <c r="A274" s="14"/>
      <c r="B274" s="21"/>
      <c r="C274" s="44"/>
      <c r="F274" s="15"/>
    </row>
    <row r="275" spans="1:6" s="63" customFormat="1">
      <c r="A275" s="14"/>
      <c r="B275" s="21"/>
      <c r="C275" s="44"/>
      <c r="F275" s="15"/>
    </row>
    <row r="276" spans="1:6" s="63" customFormat="1">
      <c r="A276" s="14"/>
      <c r="B276" s="24"/>
      <c r="C276" s="44"/>
      <c r="F276" s="15"/>
    </row>
    <row r="277" spans="1:6" s="63" customFormat="1">
      <c r="A277" s="14"/>
      <c r="B277" s="24"/>
      <c r="C277" s="44"/>
      <c r="F277" s="15"/>
    </row>
    <row r="278" spans="1:6" s="63" customFormat="1">
      <c r="A278" s="14"/>
      <c r="B278" s="24"/>
      <c r="C278" s="44"/>
      <c r="F278" s="15"/>
    </row>
    <row r="279" spans="1:6" s="63" customFormat="1">
      <c r="A279" s="14"/>
      <c r="B279" s="22"/>
      <c r="C279" s="44"/>
      <c r="F279" s="15"/>
    </row>
    <row r="280" spans="1:6" s="63" customFormat="1">
      <c r="A280" s="14"/>
      <c r="B280" s="21"/>
      <c r="C280" s="47"/>
      <c r="F280" s="15"/>
    </row>
    <row r="281" spans="1:6" s="63" customFormat="1" ht="65.25" customHeight="1">
      <c r="A281" s="14"/>
      <c r="B281" s="24"/>
      <c r="C281" s="44"/>
      <c r="F281" s="15"/>
    </row>
    <row r="282" spans="1:6" s="63" customFormat="1" ht="39.75" customHeight="1">
      <c r="A282" s="14"/>
      <c r="B282" s="24"/>
      <c r="C282" s="44"/>
      <c r="F282" s="15"/>
    </row>
    <row r="283" spans="1:6" s="63" customFormat="1">
      <c r="A283" s="14"/>
      <c r="B283" s="24"/>
      <c r="C283" s="44"/>
      <c r="F283" s="15"/>
    </row>
    <row r="284" spans="1:6" s="63" customFormat="1">
      <c r="A284" s="14"/>
      <c r="B284" s="24"/>
      <c r="C284" s="44"/>
      <c r="F284" s="15"/>
    </row>
    <row r="285" spans="1:6" s="63" customFormat="1">
      <c r="A285" s="14"/>
      <c r="B285" s="24"/>
      <c r="C285" s="44"/>
      <c r="F285" s="15"/>
    </row>
    <row r="286" spans="1:6" s="63" customFormat="1">
      <c r="A286" s="14"/>
      <c r="B286" s="24"/>
      <c r="C286" s="44"/>
      <c r="F286" s="15"/>
    </row>
    <row r="287" spans="1:6" s="63" customFormat="1">
      <c r="A287" s="14"/>
      <c r="B287" s="24"/>
      <c r="C287" s="44"/>
      <c r="F287" s="15"/>
    </row>
    <row r="288" spans="1:6" s="63" customFormat="1">
      <c r="A288" s="14"/>
      <c r="B288" s="24"/>
      <c r="C288" s="44"/>
      <c r="F288" s="15"/>
    </row>
    <row r="289" spans="1:6" s="63" customFormat="1">
      <c r="A289" s="14"/>
      <c r="B289" s="24"/>
      <c r="C289" s="44"/>
      <c r="F289" s="15"/>
    </row>
    <row r="290" spans="1:6" s="63" customFormat="1">
      <c r="A290" s="14"/>
      <c r="B290" s="24"/>
      <c r="C290" s="44"/>
      <c r="F290" s="15"/>
    </row>
    <row r="291" spans="1:6" s="63" customFormat="1">
      <c r="A291" s="14"/>
      <c r="B291" s="24"/>
      <c r="C291" s="44"/>
      <c r="F291" s="15"/>
    </row>
    <row r="292" spans="1:6" s="63" customFormat="1">
      <c r="A292" s="14"/>
      <c r="B292" s="24"/>
      <c r="C292" s="44"/>
      <c r="F292" s="15"/>
    </row>
    <row r="293" spans="1:6" s="63" customFormat="1">
      <c r="A293" s="14"/>
      <c r="B293" s="24"/>
      <c r="C293" s="44"/>
      <c r="F293" s="15"/>
    </row>
    <row r="294" spans="1:6" s="63" customFormat="1">
      <c r="A294" s="14"/>
      <c r="B294" s="25"/>
      <c r="C294" s="44"/>
      <c r="F294" s="15"/>
    </row>
    <row r="295" spans="1:6" s="63" customFormat="1">
      <c r="A295" s="14"/>
      <c r="B295" s="24"/>
      <c r="C295" s="44"/>
      <c r="F295" s="15"/>
    </row>
    <row r="296" spans="1:6" s="63" customFormat="1">
      <c r="A296" s="14"/>
      <c r="B296" s="18"/>
      <c r="C296" s="44"/>
      <c r="F296" s="15"/>
    </row>
    <row r="297" spans="1:6" s="63" customFormat="1">
      <c r="A297" s="14"/>
      <c r="B297" s="18"/>
      <c r="C297" s="44"/>
      <c r="F297" s="15"/>
    </row>
    <row r="298" spans="1:6" s="63" customFormat="1">
      <c r="A298" s="14"/>
      <c r="B298" s="18"/>
      <c r="C298" s="46"/>
      <c r="F298" s="15"/>
    </row>
    <row r="299" spans="1:6" s="63" customFormat="1">
      <c r="A299" s="14"/>
      <c r="B299" s="18"/>
      <c r="C299" s="46"/>
      <c r="F299" s="15"/>
    </row>
    <row r="300" spans="1:6" s="63" customFormat="1">
      <c r="A300" s="14"/>
      <c r="B300" s="16"/>
      <c r="C300" s="46"/>
      <c r="F300" s="15"/>
    </row>
    <row r="301" spans="1:6" s="63" customFormat="1">
      <c r="A301" s="14"/>
      <c r="B301" s="24"/>
      <c r="C301" s="44"/>
      <c r="F301" s="15"/>
    </row>
    <row r="302" spans="1:6" s="63" customFormat="1">
      <c r="A302" s="14"/>
      <c r="B302" s="24"/>
      <c r="C302" s="44"/>
      <c r="F302" s="15"/>
    </row>
    <row r="303" spans="1:6" s="63" customFormat="1">
      <c r="A303" s="14"/>
      <c r="B303" s="24"/>
      <c r="C303" s="44"/>
      <c r="F303" s="15"/>
    </row>
    <row r="304" spans="1:6" s="63" customFormat="1">
      <c r="A304" s="14"/>
      <c r="B304" s="24"/>
      <c r="C304" s="44"/>
      <c r="F304" s="15"/>
    </row>
    <row r="305" spans="1:6" s="63" customFormat="1">
      <c r="A305" s="14"/>
      <c r="B305" s="26"/>
      <c r="C305" s="44"/>
      <c r="F305" s="15"/>
    </row>
    <row r="306" spans="1:6" s="63" customFormat="1">
      <c r="A306" s="14"/>
      <c r="B306" s="26"/>
      <c r="C306" s="48"/>
      <c r="F306" s="15"/>
    </row>
    <row r="307" spans="1:6" s="63" customFormat="1">
      <c r="A307" s="14"/>
      <c r="B307" s="27"/>
      <c r="C307" s="48"/>
      <c r="F307" s="15"/>
    </row>
    <row r="308" spans="1:6" s="63" customFormat="1">
      <c r="A308" s="14"/>
      <c r="B308" s="26"/>
      <c r="C308" s="48"/>
      <c r="F308" s="15"/>
    </row>
    <row r="309" spans="1:6" s="63" customFormat="1">
      <c r="A309" s="14"/>
      <c r="B309" s="26"/>
      <c r="C309" s="48"/>
      <c r="F309" s="15"/>
    </row>
    <row r="310" spans="1:6" s="63" customFormat="1">
      <c r="A310" s="14"/>
      <c r="B310" s="26"/>
      <c r="C310" s="48"/>
      <c r="F310" s="15"/>
    </row>
    <row r="311" spans="1:6" s="63" customFormat="1">
      <c r="A311" s="14"/>
      <c r="B311" s="26"/>
      <c r="C311" s="48"/>
      <c r="F311" s="15"/>
    </row>
    <row r="312" spans="1:6" s="63" customFormat="1">
      <c r="A312" s="14"/>
      <c r="B312" s="26"/>
      <c r="C312" s="48"/>
      <c r="F312" s="15"/>
    </row>
    <row r="313" spans="1:6" s="63" customFormat="1">
      <c r="A313" s="14"/>
      <c r="B313" s="26"/>
      <c r="C313" s="48"/>
      <c r="F313" s="15"/>
    </row>
    <row r="314" spans="1:6" s="63" customFormat="1">
      <c r="A314" s="14"/>
      <c r="B314" s="26"/>
      <c r="C314" s="48"/>
      <c r="F314" s="15"/>
    </row>
    <row r="315" spans="1:6" s="63" customFormat="1">
      <c r="A315" s="14"/>
      <c r="B315" s="26"/>
      <c r="C315" s="48"/>
      <c r="F315" s="15"/>
    </row>
    <row r="316" spans="1:6" s="63" customFormat="1">
      <c r="A316" s="14"/>
      <c r="B316" s="26"/>
      <c r="C316" s="48"/>
      <c r="F316" s="15"/>
    </row>
    <row r="317" spans="1:6" s="63" customFormat="1">
      <c r="A317" s="14"/>
      <c r="B317" s="26"/>
      <c r="C317" s="48"/>
      <c r="F317" s="15"/>
    </row>
    <row r="318" spans="1:6" s="63" customFormat="1">
      <c r="A318" s="14"/>
      <c r="B318" s="26"/>
      <c r="C318" s="48"/>
      <c r="F318" s="15"/>
    </row>
    <row r="319" spans="1:6" s="63" customFormat="1">
      <c r="A319" s="14"/>
      <c r="B319" s="26"/>
      <c r="C319" s="48"/>
      <c r="F319" s="15"/>
    </row>
    <row r="320" spans="1:6" s="63" customFormat="1">
      <c r="A320" s="14"/>
      <c r="B320" s="26"/>
      <c r="C320" s="48"/>
      <c r="F320" s="15"/>
    </row>
    <row r="321" spans="1:6" s="63" customFormat="1">
      <c r="A321" s="14"/>
      <c r="B321" s="26"/>
      <c r="C321" s="48"/>
      <c r="F321" s="15"/>
    </row>
    <row r="322" spans="1:6" s="63" customFormat="1">
      <c r="A322" s="14"/>
      <c r="B322" s="26"/>
      <c r="C322" s="48"/>
      <c r="F322" s="15"/>
    </row>
    <row r="323" spans="1:6" s="63" customFormat="1">
      <c r="A323" s="14"/>
      <c r="B323" s="26"/>
      <c r="C323" s="48"/>
      <c r="F323" s="15"/>
    </row>
    <row r="324" spans="1:6" s="63" customFormat="1">
      <c r="A324" s="14"/>
      <c r="B324" s="26"/>
      <c r="C324" s="48"/>
      <c r="F324" s="15"/>
    </row>
    <row r="325" spans="1:6" s="63" customFormat="1">
      <c r="A325" s="14"/>
      <c r="B325" s="26"/>
      <c r="C325" s="48"/>
      <c r="F325" s="15"/>
    </row>
    <row r="326" spans="1:6" s="63" customFormat="1">
      <c r="A326" s="14"/>
      <c r="B326" s="26"/>
      <c r="C326" s="48"/>
      <c r="F326" s="15"/>
    </row>
    <row r="327" spans="1:6" s="63" customFormat="1">
      <c r="A327" s="14"/>
      <c r="B327" s="26"/>
      <c r="C327" s="48"/>
      <c r="F327" s="15"/>
    </row>
    <row r="328" spans="1:6" s="63" customFormat="1">
      <c r="A328" s="14"/>
      <c r="B328" s="26"/>
      <c r="C328" s="48"/>
      <c r="F328" s="15"/>
    </row>
    <row r="329" spans="1:6" s="63" customFormat="1">
      <c r="A329" s="14"/>
      <c r="B329" s="26"/>
      <c r="C329" s="48"/>
      <c r="F329" s="15"/>
    </row>
    <row r="330" spans="1:6" s="63" customFormat="1">
      <c r="A330" s="14"/>
      <c r="B330" s="26"/>
      <c r="C330" s="48"/>
      <c r="F330" s="15"/>
    </row>
    <row r="331" spans="1:6" s="63" customFormat="1">
      <c r="A331" s="14"/>
      <c r="B331" s="26"/>
      <c r="C331" s="48"/>
      <c r="F331" s="15"/>
    </row>
    <row r="332" spans="1:6" s="63" customFormat="1">
      <c r="A332" s="14"/>
      <c r="B332" s="28"/>
      <c r="C332" s="49"/>
      <c r="F332" s="15"/>
    </row>
    <row r="333" spans="1:6" s="63" customFormat="1">
      <c r="A333" s="14"/>
      <c r="B333" s="26"/>
      <c r="C333" s="48"/>
      <c r="F333" s="15"/>
    </row>
    <row r="334" spans="1:6" s="63" customFormat="1">
      <c r="A334" s="14"/>
      <c r="B334" s="26"/>
      <c r="C334" s="48"/>
      <c r="F334" s="15"/>
    </row>
    <row r="335" spans="1:6" s="63" customFormat="1">
      <c r="A335" s="14"/>
      <c r="B335" s="26"/>
      <c r="C335" s="48"/>
      <c r="F335" s="15"/>
    </row>
    <row r="336" spans="1:6" s="63" customFormat="1">
      <c r="A336" s="14"/>
      <c r="B336" s="26"/>
      <c r="C336" s="48"/>
      <c r="F336" s="15"/>
    </row>
    <row r="337" spans="1:6" s="63" customFormat="1">
      <c r="A337" s="14"/>
      <c r="B337" s="26"/>
      <c r="C337" s="48"/>
      <c r="F337" s="15"/>
    </row>
    <row r="338" spans="1:6" s="63" customFormat="1">
      <c r="A338" s="14"/>
      <c r="B338" s="26"/>
      <c r="C338" s="48"/>
      <c r="F338" s="15"/>
    </row>
    <row r="339" spans="1:6" s="63" customFormat="1">
      <c r="A339" s="14"/>
      <c r="B339" s="26"/>
      <c r="C339" s="48"/>
      <c r="F339" s="15"/>
    </row>
    <row r="340" spans="1:6" s="63" customFormat="1">
      <c r="A340" s="14"/>
      <c r="B340" s="26"/>
      <c r="C340" s="48"/>
      <c r="F340" s="15"/>
    </row>
    <row r="341" spans="1:6" s="63" customFormat="1">
      <c r="A341" s="14"/>
      <c r="B341" s="26"/>
      <c r="C341" s="48"/>
      <c r="F341" s="15"/>
    </row>
    <row r="342" spans="1:6" s="63" customFormat="1">
      <c r="A342" s="14"/>
      <c r="B342" s="26"/>
      <c r="C342" s="48"/>
      <c r="F342" s="15"/>
    </row>
    <row r="343" spans="1:6" s="63" customFormat="1">
      <c r="A343" s="14"/>
      <c r="B343" s="26"/>
      <c r="C343" s="48"/>
      <c r="F343" s="15"/>
    </row>
    <row r="344" spans="1:6" s="63" customFormat="1">
      <c r="A344" s="14"/>
      <c r="B344" s="26"/>
      <c r="C344" s="48"/>
      <c r="F344" s="15"/>
    </row>
    <row r="345" spans="1:6" s="63" customFormat="1">
      <c r="A345" s="14"/>
      <c r="B345" s="26"/>
      <c r="C345" s="48"/>
      <c r="F345" s="15"/>
    </row>
    <row r="346" spans="1:6" s="63" customFormat="1">
      <c r="A346" s="14"/>
      <c r="B346" s="26"/>
      <c r="C346" s="48"/>
      <c r="F346" s="15"/>
    </row>
    <row r="347" spans="1:6" s="63" customFormat="1">
      <c r="A347" s="14"/>
      <c r="B347" s="26"/>
      <c r="C347" s="48"/>
      <c r="F347" s="15"/>
    </row>
    <row r="348" spans="1:6" s="63" customFormat="1">
      <c r="A348" s="14"/>
      <c r="B348" s="29"/>
      <c r="C348" s="44"/>
      <c r="F348" s="15"/>
    </row>
    <row r="349" spans="1:6" s="63" customFormat="1">
      <c r="A349" s="14"/>
      <c r="B349" s="18"/>
      <c r="C349" s="46"/>
      <c r="F349" s="15"/>
    </row>
    <row r="350" spans="1:6" s="63" customFormat="1">
      <c r="A350" s="14"/>
      <c r="B350" s="18"/>
      <c r="C350" s="50"/>
      <c r="F350" s="15"/>
    </row>
    <row r="351" spans="1:6" s="63" customFormat="1">
      <c r="A351" s="14"/>
      <c r="B351" s="18"/>
      <c r="C351" s="50"/>
      <c r="F351" s="15"/>
    </row>
    <row r="352" spans="1:6" s="63" customFormat="1">
      <c r="A352" s="14"/>
      <c r="B352" s="18"/>
      <c r="C352" s="50"/>
      <c r="F352" s="15"/>
    </row>
    <row r="353" spans="1:6" s="63" customFormat="1">
      <c r="A353" s="14"/>
      <c r="B353" s="18"/>
      <c r="C353" s="50"/>
      <c r="F353" s="15"/>
    </row>
    <row r="354" spans="1:6" s="63" customFormat="1">
      <c r="A354" s="14"/>
      <c r="B354" s="19"/>
      <c r="C354" s="50"/>
      <c r="F354" s="15"/>
    </row>
    <row r="355" spans="1:6" s="63" customFormat="1">
      <c r="A355" s="14"/>
      <c r="B355" s="20"/>
      <c r="C355" s="51"/>
      <c r="F355" s="15"/>
    </row>
    <row r="356" spans="1:6" s="63" customFormat="1">
      <c r="A356" s="14"/>
      <c r="B356" s="18"/>
      <c r="C356" s="50"/>
      <c r="F356" s="15"/>
    </row>
    <row r="357" spans="1:6" s="63" customFormat="1">
      <c r="A357" s="14"/>
      <c r="B357" s="18"/>
      <c r="C357" s="50"/>
      <c r="F357" s="15"/>
    </row>
    <row r="358" spans="1:6" s="63" customFormat="1">
      <c r="A358" s="14"/>
      <c r="B358" s="18"/>
      <c r="C358" s="50"/>
      <c r="F358" s="15"/>
    </row>
    <row r="359" spans="1:6" s="63" customFormat="1">
      <c r="A359" s="14"/>
      <c r="B359" s="20"/>
      <c r="C359" s="51"/>
      <c r="F359" s="15"/>
    </row>
    <row r="360" spans="1:6" s="63" customFormat="1">
      <c r="A360" s="14"/>
      <c r="B360" s="18"/>
      <c r="C360" s="50"/>
      <c r="F360" s="15"/>
    </row>
    <row r="361" spans="1:6" s="63" customFormat="1">
      <c r="A361" s="14"/>
      <c r="B361" s="18"/>
      <c r="C361" s="50"/>
      <c r="F361" s="15"/>
    </row>
    <row r="362" spans="1:6" s="63" customFormat="1">
      <c r="A362" s="14"/>
      <c r="B362" s="18"/>
      <c r="C362" s="50"/>
      <c r="F362" s="15"/>
    </row>
    <row r="363" spans="1:6" s="63" customFormat="1">
      <c r="A363" s="14"/>
      <c r="B363" s="18"/>
      <c r="C363" s="50"/>
      <c r="F363" s="15"/>
    </row>
    <row r="364" spans="1:6" s="63" customFormat="1">
      <c r="A364" s="14"/>
      <c r="B364" s="18"/>
      <c r="C364" s="50"/>
      <c r="F364" s="15"/>
    </row>
    <row r="365" spans="1:6" s="63" customFormat="1">
      <c r="A365" s="14"/>
      <c r="B365" s="18"/>
      <c r="C365" s="50"/>
      <c r="F365" s="15"/>
    </row>
    <row r="366" spans="1:6" s="63" customFormat="1">
      <c r="A366" s="14"/>
      <c r="B366" s="18"/>
      <c r="C366" s="50"/>
      <c r="F366" s="15"/>
    </row>
    <row r="367" spans="1:6" s="63" customFormat="1">
      <c r="A367" s="14"/>
      <c r="B367" s="18"/>
      <c r="C367" s="50"/>
      <c r="F367" s="15"/>
    </row>
    <row r="368" spans="1:6" s="63" customFormat="1">
      <c r="A368" s="14"/>
      <c r="B368" s="18"/>
      <c r="C368" s="50"/>
      <c r="F368" s="15"/>
    </row>
    <row r="369" spans="1:6" s="63" customFormat="1">
      <c r="A369" s="14"/>
      <c r="B369" s="18"/>
      <c r="C369" s="50"/>
      <c r="F369" s="15"/>
    </row>
    <row r="370" spans="1:6" s="63" customFormat="1">
      <c r="A370" s="14"/>
      <c r="B370" s="18"/>
      <c r="C370" s="50"/>
      <c r="F370" s="15"/>
    </row>
    <row r="371" spans="1:6" s="63" customFormat="1">
      <c r="A371" s="14"/>
      <c r="B371" s="18"/>
      <c r="C371" s="50"/>
      <c r="F371" s="15"/>
    </row>
    <row r="372" spans="1:6" s="63" customFormat="1">
      <c r="A372" s="14"/>
      <c r="B372" s="18"/>
      <c r="C372" s="50"/>
      <c r="F372" s="15"/>
    </row>
    <row r="373" spans="1:6" s="63" customFormat="1">
      <c r="A373" s="14"/>
      <c r="B373" s="18"/>
      <c r="C373" s="50"/>
      <c r="F373" s="15"/>
    </row>
    <row r="374" spans="1:6" s="63" customFormat="1">
      <c r="A374" s="14"/>
      <c r="B374" s="20"/>
      <c r="C374" s="51"/>
      <c r="F374" s="15"/>
    </row>
    <row r="375" spans="1:6" s="63" customFormat="1">
      <c r="A375" s="14"/>
      <c r="B375" s="18"/>
      <c r="C375" s="50"/>
      <c r="F375" s="15"/>
    </row>
    <row r="376" spans="1:6" s="63" customFormat="1">
      <c r="A376" s="14"/>
      <c r="B376" s="20"/>
      <c r="C376" s="49"/>
      <c r="F376" s="15"/>
    </row>
    <row r="377" spans="1:6" s="63" customFormat="1">
      <c r="A377" s="14"/>
      <c r="B377" s="18"/>
      <c r="C377" s="50"/>
      <c r="F377" s="15"/>
    </row>
    <row r="378" spans="1:6" s="63" customFormat="1">
      <c r="A378" s="14"/>
      <c r="B378" s="18"/>
      <c r="C378" s="50"/>
      <c r="F378" s="15"/>
    </row>
    <row r="379" spans="1:6" s="63" customFormat="1">
      <c r="A379" s="14"/>
      <c r="B379" s="18"/>
      <c r="C379" s="50"/>
      <c r="F379" s="15"/>
    </row>
    <row r="380" spans="1:6" s="63" customFormat="1">
      <c r="A380" s="14"/>
      <c r="B380" s="20"/>
      <c r="C380" s="49"/>
      <c r="F380" s="15"/>
    </row>
    <row r="381" spans="1:6" s="63" customFormat="1">
      <c r="A381" s="14"/>
      <c r="B381" s="18"/>
      <c r="C381" s="50"/>
      <c r="F381" s="15"/>
    </row>
    <row r="382" spans="1:6" s="63" customFormat="1">
      <c r="A382" s="14"/>
      <c r="B382" s="20"/>
      <c r="C382" s="51"/>
      <c r="F382" s="15"/>
    </row>
    <row r="383" spans="1:6" s="63" customFormat="1">
      <c r="A383" s="14"/>
      <c r="B383" s="18"/>
      <c r="C383" s="50"/>
      <c r="F383" s="15"/>
    </row>
    <row r="384" spans="1:6" s="63" customFormat="1">
      <c r="A384" s="14"/>
      <c r="B384" s="18"/>
      <c r="C384" s="50"/>
      <c r="F384" s="15"/>
    </row>
    <row r="385" spans="1:6" s="63" customFormat="1">
      <c r="A385" s="14"/>
      <c r="B385" s="18"/>
      <c r="C385" s="50"/>
      <c r="F385" s="15"/>
    </row>
    <row r="386" spans="1:6" s="63" customFormat="1">
      <c r="A386" s="14"/>
      <c r="B386" s="20"/>
      <c r="C386" s="51"/>
      <c r="F386" s="15"/>
    </row>
    <row r="387" spans="1:6" s="63" customFormat="1">
      <c r="A387" s="14"/>
      <c r="B387" s="18"/>
      <c r="C387" s="50"/>
      <c r="F387" s="15"/>
    </row>
    <row r="388" spans="1:6" s="63" customFormat="1">
      <c r="A388" s="14"/>
      <c r="B388" s="18"/>
      <c r="C388" s="50"/>
    </row>
    <row r="389" spans="1:6" s="63" customFormat="1" ht="14.25">
      <c r="A389" s="14"/>
      <c r="B389" s="30"/>
      <c r="C389" s="50"/>
    </row>
    <row r="390" spans="1:6" s="63" customFormat="1">
      <c r="A390" s="14"/>
      <c r="B390" s="19"/>
      <c r="C390" s="50"/>
    </row>
    <row r="391" spans="1:6" s="63" customFormat="1">
      <c r="A391" s="14"/>
      <c r="B391" s="20"/>
      <c r="C391" s="51"/>
      <c r="E391" s="15"/>
    </row>
    <row r="392" spans="1:6" s="63" customFormat="1">
      <c r="A392" s="14"/>
      <c r="B392" s="19"/>
      <c r="C392" s="51"/>
      <c r="E392" s="15"/>
    </row>
    <row r="393" spans="1:6" s="63" customFormat="1">
      <c r="A393" s="14"/>
      <c r="B393" s="18"/>
      <c r="C393" s="50"/>
      <c r="E393" s="15"/>
    </row>
    <row r="394" spans="1:6" s="63" customFormat="1">
      <c r="A394" s="14"/>
      <c r="B394" s="18"/>
      <c r="C394" s="50"/>
      <c r="E394" s="15"/>
    </row>
    <row r="395" spans="1:6" s="63" customFormat="1">
      <c r="A395" s="14"/>
      <c r="B395" s="18"/>
      <c r="C395" s="50"/>
      <c r="E395" s="15"/>
    </row>
    <row r="396" spans="1:6" s="63" customFormat="1">
      <c r="A396" s="14"/>
      <c r="B396" s="18"/>
      <c r="C396" s="50"/>
      <c r="E396" s="15"/>
    </row>
    <row r="397" spans="1:6" s="63" customFormat="1">
      <c r="A397" s="14"/>
      <c r="B397" s="18"/>
      <c r="C397" s="50"/>
      <c r="E397" s="15"/>
    </row>
    <row r="398" spans="1:6" s="63" customFormat="1">
      <c r="A398" s="14"/>
      <c r="B398" s="18"/>
      <c r="C398" s="50"/>
      <c r="E398" s="15"/>
    </row>
    <row r="399" spans="1:6" s="63" customFormat="1">
      <c r="A399" s="14"/>
      <c r="B399" s="18"/>
      <c r="C399" s="50"/>
      <c r="E399" s="15"/>
    </row>
    <row r="400" spans="1:6" s="63" customFormat="1">
      <c r="A400" s="14"/>
      <c r="B400" s="18"/>
      <c r="C400" s="50"/>
      <c r="E400" s="15"/>
    </row>
    <row r="401" spans="1:5" s="63" customFormat="1">
      <c r="A401" s="14"/>
      <c r="B401" s="18"/>
      <c r="C401" s="50"/>
      <c r="E401" s="15"/>
    </row>
    <row r="402" spans="1:5" s="63" customFormat="1">
      <c r="A402" s="14"/>
      <c r="B402" s="18"/>
      <c r="C402" s="50"/>
      <c r="E402" s="15"/>
    </row>
    <row r="403" spans="1:5" s="63" customFormat="1">
      <c r="A403" s="14"/>
      <c r="B403" s="18"/>
      <c r="C403" s="50"/>
      <c r="E403" s="15"/>
    </row>
    <row r="404" spans="1:5" s="63" customFormat="1">
      <c r="A404" s="14"/>
      <c r="B404" s="18"/>
      <c r="C404" s="50"/>
      <c r="E404" s="15"/>
    </row>
    <row r="405" spans="1:5" s="63" customFormat="1">
      <c r="A405" s="14"/>
      <c r="B405" s="18"/>
      <c r="C405" s="50"/>
      <c r="E405" s="15"/>
    </row>
    <row r="406" spans="1:5" s="63" customFormat="1">
      <c r="A406" s="14"/>
      <c r="B406" s="18"/>
      <c r="C406" s="50"/>
      <c r="E406" s="15"/>
    </row>
    <row r="407" spans="1:5" s="63" customFormat="1">
      <c r="A407" s="14"/>
      <c r="B407" s="18"/>
      <c r="C407" s="50"/>
      <c r="E407" s="15"/>
    </row>
    <row r="408" spans="1:5" s="63" customFormat="1">
      <c r="A408" s="14"/>
      <c r="B408" s="18"/>
      <c r="C408" s="50"/>
      <c r="E408" s="15"/>
    </row>
    <row r="409" spans="1:5" s="63" customFormat="1">
      <c r="A409" s="14"/>
      <c r="B409" s="19"/>
      <c r="C409" s="50"/>
      <c r="E409" s="15"/>
    </row>
    <row r="410" spans="1:5" s="63" customFormat="1">
      <c r="A410" s="14"/>
      <c r="B410" s="18"/>
      <c r="C410" s="50"/>
      <c r="E410" s="15"/>
    </row>
    <row r="411" spans="1:5" s="63" customFormat="1">
      <c r="A411" s="14"/>
      <c r="B411" s="18"/>
      <c r="C411" s="50"/>
      <c r="E411" s="15"/>
    </row>
    <row r="412" spans="1:5" s="63" customFormat="1">
      <c r="A412" s="14"/>
      <c r="B412" s="18"/>
      <c r="C412" s="50"/>
      <c r="E412" s="15"/>
    </row>
    <row r="413" spans="1:5" s="63" customFormat="1">
      <c r="A413" s="14"/>
      <c r="B413" s="18"/>
      <c r="C413" s="50"/>
      <c r="E413" s="15"/>
    </row>
    <row r="414" spans="1:5" s="63" customFormat="1">
      <c r="A414" s="14"/>
      <c r="B414" s="18"/>
      <c r="C414" s="50"/>
      <c r="E414" s="15"/>
    </row>
    <row r="415" spans="1:5" s="63" customFormat="1">
      <c r="A415" s="14"/>
      <c r="B415" s="18"/>
      <c r="C415" s="50"/>
      <c r="E415" s="15"/>
    </row>
    <row r="416" spans="1:5" s="63" customFormat="1">
      <c r="A416" s="14"/>
      <c r="B416" s="18"/>
      <c r="C416" s="50"/>
      <c r="E416" s="15"/>
    </row>
    <row r="417" spans="1:5" s="63" customFormat="1">
      <c r="A417" s="14"/>
      <c r="B417" s="18"/>
      <c r="C417" s="50"/>
      <c r="E417" s="15"/>
    </row>
    <row r="418" spans="1:5" s="63" customFormat="1">
      <c r="A418" s="14"/>
      <c r="B418" s="18"/>
      <c r="C418" s="50"/>
      <c r="E418" s="15"/>
    </row>
    <row r="419" spans="1:5" s="63" customFormat="1">
      <c r="A419" s="14"/>
      <c r="B419" s="18"/>
      <c r="C419" s="50"/>
      <c r="E419" s="15"/>
    </row>
    <row r="420" spans="1:5" s="63" customFormat="1">
      <c r="A420" s="14"/>
      <c r="B420" s="18"/>
      <c r="C420" s="50"/>
      <c r="E420" s="15"/>
    </row>
    <row r="421" spans="1:5" s="63" customFormat="1">
      <c r="A421" s="14"/>
      <c r="B421" s="18"/>
      <c r="C421" s="50"/>
      <c r="E421" s="15"/>
    </row>
    <row r="422" spans="1:5" s="63" customFormat="1">
      <c r="A422" s="14"/>
      <c r="B422" s="18"/>
      <c r="C422" s="50"/>
      <c r="E422" s="15"/>
    </row>
    <row r="423" spans="1:5" s="63" customFormat="1">
      <c r="A423" s="14"/>
      <c r="B423" s="18"/>
      <c r="C423" s="50"/>
      <c r="E423" s="15"/>
    </row>
    <row r="424" spans="1:5" s="63" customFormat="1">
      <c r="A424" s="14"/>
      <c r="B424" s="18"/>
      <c r="C424" s="50"/>
      <c r="E424" s="15"/>
    </row>
    <row r="425" spans="1:5" s="63" customFormat="1">
      <c r="A425" s="14"/>
      <c r="B425" s="18"/>
      <c r="C425" s="50"/>
      <c r="E425" s="15"/>
    </row>
    <row r="426" spans="1:5" s="63" customFormat="1">
      <c r="A426" s="14"/>
      <c r="B426" s="18"/>
      <c r="C426" s="50"/>
      <c r="E426" s="15"/>
    </row>
    <row r="427" spans="1:5" s="63" customFormat="1">
      <c r="A427" s="14"/>
      <c r="B427" s="18"/>
      <c r="C427" s="50"/>
      <c r="E427" s="15"/>
    </row>
    <row r="428" spans="1:5" s="63" customFormat="1">
      <c r="A428" s="14"/>
      <c r="B428" s="18"/>
      <c r="C428" s="50"/>
      <c r="E428" s="15"/>
    </row>
    <row r="429" spans="1:5" s="63" customFormat="1">
      <c r="A429" s="14"/>
      <c r="B429" s="18"/>
      <c r="C429" s="50"/>
      <c r="E429" s="15"/>
    </row>
    <row r="430" spans="1:5" s="63" customFormat="1">
      <c r="A430" s="14"/>
      <c r="B430" s="18"/>
      <c r="C430" s="50"/>
      <c r="E430" s="15"/>
    </row>
    <row r="431" spans="1:5" s="63" customFormat="1">
      <c r="A431" s="14"/>
      <c r="B431" s="18"/>
      <c r="C431" s="50"/>
      <c r="E431" s="15"/>
    </row>
    <row r="432" spans="1:5" s="63" customFormat="1">
      <c r="A432" s="14"/>
      <c r="B432" s="18"/>
      <c r="C432" s="50"/>
      <c r="E432" s="15"/>
    </row>
    <row r="433" spans="1:5" s="63" customFormat="1">
      <c r="A433" s="14"/>
      <c r="B433" s="18"/>
      <c r="C433" s="50"/>
      <c r="E433" s="15"/>
    </row>
    <row r="434" spans="1:5" s="63" customFormat="1">
      <c r="A434" s="14"/>
      <c r="B434" s="18"/>
      <c r="C434" s="50"/>
      <c r="E434" s="15"/>
    </row>
    <row r="435" spans="1:5" s="63" customFormat="1">
      <c r="A435" s="14"/>
      <c r="B435" s="18"/>
      <c r="C435" s="50"/>
      <c r="E435" s="15"/>
    </row>
    <row r="436" spans="1:5" s="63" customFormat="1">
      <c r="A436" s="14"/>
      <c r="B436" s="31"/>
      <c r="C436" s="50"/>
      <c r="E436" s="15"/>
    </row>
    <row r="437" spans="1:5" s="63" customFormat="1">
      <c r="A437" s="14"/>
      <c r="B437" s="18"/>
      <c r="C437" s="50"/>
      <c r="E437" s="15"/>
    </row>
    <row r="438" spans="1:5" s="63" customFormat="1">
      <c r="A438" s="14"/>
      <c r="B438" s="18"/>
      <c r="C438" s="50"/>
      <c r="E438" s="15"/>
    </row>
    <row r="439" spans="1:5" s="63" customFormat="1">
      <c r="A439" s="14"/>
      <c r="B439" s="18"/>
      <c r="C439" s="50"/>
      <c r="E439" s="15"/>
    </row>
    <row r="440" spans="1:5" s="63" customFormat="1">
      <c r="A440" s="14"/>
      <c r="B440" s="18"/>
      <c r="C440" s="50"/>
      <c r="E440" s="15"/>
    </row>
    <row r="441" spans="1:5" s="63" customFormat="1">
      <c r="A441" s="14"/>
      <c r="B441" s="18"/>
      <c r="C441" s="50"/>
      <c r="E441" s="15"/>
    </row>
    <row r="442" spans="1:5" s="63" customFormat="1">
      <c r="A442" s="14"/>
      <c r="B442" s="18"/>
      <c r="C442" s="50"/>
      <c r="E442" s="15"/>
    </row>
    <row r="443" spans="1:5" s="63" customFormat="1">
      <c r="A443" s="14"/>
      <c r="B443" s="18"/>
      <c r="C443" s="50"/>
      <c r="E443" s="15"/>
    </row>
    <row r="444" spans="1:5" s="63" customFormat="1">
      <c r="A444" s="14"/>
      <c r="B444" s="18"/>
      <c r="C444" s="50"/>
      <c r="E444" s="15"/>
    </row>
    <row r="445" spans="1:5" s="63" customFormat="1">
      <c r="A445" s="14"/>
      <c r="B445" s="18"/>
      <c r="C445" s="50"/>
      <c r="E445" s="15"/>
    </row>
    <row r="446" spans="1:5" s="63" customFormat="1">
      <c r="A446" s="14"/>
      <c r="B446" s="18"/>
      <c r="C446" s="50"/>
      <c r="E446" s="15"/>
    </row>
    <row r="447" spans="1:5" s="63" customFormat="1">
      <c r="A447" s="14"/>
      <c r="B447" s="18"/>
      <c r="C447" s="50"/>
      <c r="E447" s="15"/>
    </row>
    <row r="448" spans="1:5" s="63" customFormat="1">
      <c r="A448" s="14"/>
      <c r="B448" s="18"/>
      <c r="C448" s="50"/>
      <c r="E448" s="15"/>
    </row>
    <row r="449" spans="1:5" s="63" customFormat="1">
      <c r="A449" s="14"/>
      <c r="B449" s="18"/>
      <c r="C449" s="50"/>
      <c r="E449" s="15"/>
    </row>
    <row r="450" spans="1:5" s="63" customFormat="1">
      <c r="A450" s="14"/>
      <c r="B450" s="18"/>
      <c r="C450" s="50"/>
      <c r="E450" s="15"/>
    </row>
    <row r="451" spans="1:5" s="63" customFormat="1">
      <c r="A451" s="14"/>
      <c r="B451" s="18"/>
      <c r="C451" s="50"/>
      <c r="E451" s="15"/>
    </row>
    <row r="452" spans="1:5" s="63" customFormat="1">
      <c r="A452" s="14"/>
      <c r="B452" s="18"/>
      <c r="C452" s="50"/>
      <c r="E452" s="15"/>
    </row>
    <row r="453" spans="1:5" s="63" customFormat="1">
      <c r="A453" s="14"/>
      <c r="B453" s="18"/>
      <c r="C453" s="50"/>
      <c r="E453" s="15"/>
    </row>
    <row r="454" spans="1:5" s="63" customFormat="1">
      <c r="A454" s="14"/>
      <c r="B454" s="18"/>
      <c r="C454" s="50"/>
      <c r="E454" s="15"/>
    </row>
    <row r="455" spans="1:5" s="63" customFormat="1">
      <c r="A455" s="14"/>
      <c r="B455" s="18"/>
      <c r="C455" s="50"/>
      <c r="E455" s="15"/>
    </row>
    <row r="456" spans="1:5" s="63" customFormat="1">
      <c r="A456" s="14"/>
      <c r="B456" s="18"/>
      <c r="C456" s="50"/>
      <c r="E456" s="15"/>
    </row>
    <row r="457" spans="1:5" s="63" customFormat="1">
      <c r="A457" s="14"/>
      <c r="B457" s="18"/>
      <c r="C457" s="50"/>
      <c r="E457" s="15"/>
    </row>
    <row r="458" spans="1:5" s="63" customFormat="1">
      <c r="A458" s="14"/>
      <c r="B458" s="18"/>
      <c r="C458" s="50"/>
      <c r="E458" s="15"/>
    </row>
    <row r="459" spans="1:5" s="63" customFormat="1">
      <c r="A459" s="14"/>
      <c r="B459" s="18"/>
      <c r="C459" s="50"/>
      <c r="E459" s="15"/>
    </row>
    <row r="460" spans="1:5" s="63" customFormat="1">
      <c r="A460" s="14"/>
      <c r="B460" s="18"/>
      <c r="C460" s="50"/>
      <c r="E460" s="15"/>
    </row>
    <row r="461" spans="1:5" s="63" customFormat="1">
      <c r="A461" s="14"/>
      <c r="B461" s="18"/>
      <c r="C461" s="50"/>
      <c r="E461" s="15"/>
    </row>
    <row r="462" spans="1:5" s="63" customFormat="1">
      <c r="A462" s="14"/>
      <c r="B462" s="18"/>
      <c r="C462" s="50"/>
      <c r="E462" s="15"/>
    </row>
    <row r="463" spans="1:5" s="63" customFormat="1">
      <c r="A463" s="14"/>
      <c r="B463" s="32"/>
      <c r="C463" s="49"/>
      <c r="E463" s="15"/>
    </row>
    <row r="464" spans="1:5" s="63" customFormat="1">
      <c r="A464" s="14"/>
      <c r="B464" s="19"/>
      <c r="C464" s="50"/>
      <c r="E464" s="15"/>
    </row>
    <row r="465" spans="1:5" s="63" customFormat="1">
      <c r="A465" s="14"/>
      <c r="B465" s="18"/>
      <c r="C465" s="50"/>
      <c r="E465" s="15"/>
    </row>
    <row r="466" spans="1:5" s="63" customFormat="1">
      <c r="A466" s="14"/>
      <c r="B466" s="18"/>
      <c r="C466" s="50"/>
      <c r="E466" s="15"/>
    </row>
    <row r="467" spans="1:5" s="63" customFormat="1">
      <c r="A467" s="14"/>
      <c r="B467" s="18"/>
      <c r="C467" s="50"/>
      <c r="E467" s="15"/>
    </row>
    <row r="468" spans="1:5" s="63" customFormat="1">
      <c r="A468" s="14"/>
      <c r="B468" s="18"/>
      <c r="C468" s="50"/>
      <c r="E468" s="15"/>
    </row>
    <row r="469" spans="1:5" s="63" customFormat="1">
      <c r="A469" s="14"/>
      <c r="B469" s="18"/>
      <c r="C469" s="50"/>
      <c r="E469" s="15"/>
    </row>
    <row r="470" spans="1:5" s="63" customFormat="1">
      <c r="A470" s="14"/>
      <c r="B470" s="18"/>
      <c r="C470" s="50"/>
      <c r="E470" s="15"/>
    </row>
    <row r="471" spans="1:5" s="63" customFormat="1">
      <c r="A471" s="14"/>
      <c r="B471" s="18"/>
      <c r="C471" s="50"/>
      <c r="E471" s="15"/>
    </row>
    <row r="472" spans="1:5" s="63" customFormat="1">
      <c r="A472" s="14"/>
      <c r="B472" s="18"/>
      <c r="C472" s="50"/>
      <c r="E472" s="15"/>
    </row>
    <row r="473" spans="1:5" s="63" customFormat="1">
      <c r="A473" s="14"/>
      <c r="B473" s="18"/>
      <c r="C473" s="50"/>
      <c r="E473" s="15"/>
    </row>
    <row r="474" spans="1:5" s="63" customFormat="1">
      <c r="A474" s="14"/>
      <c r="B474" s="18"/>
      <c r="C474" s="50"/>
      <c r="E474" s="15"/>
    </row>
    <row r="475" spans="1:5" s="63" customFormat="1">
      <c r="A475" s="14"/>
      <c r="B475" s="18"/>
      <c r="C475" s="50"/>
      <c r="E475" s="15"/>
    </row>
    <row r="476" spans="1:5" s="63" customFormat="1">
      <c r="A476" s="14"/>
      <c r="B476" s="18"/>
      <c r="C476" s="50"/>
      <c r="E476" s="15"/>
    </row>
    <row r="477" spans="1:5" s="63" customFormat="1">
      <c r="A477" s="14"/>
      <c r="B477" s="18"/>
      <c r="C477" s="50"/>
      <c r="E477" s="15"/>
    </row>
    <row r="478" spans="1:5" s="63" customFormat="1">
      <c r="A478" s="14"/>
      <c r="B478" s="18"/>
      <c r="C478" s="50"/>
      <c r="E478" s="15"/>
    </row>
    <row r="479" spans="1:5" s="63" customFormat="1">
      <c r="A479" s="14"/>
      <c r="B479" s="18"/>
      <c r="C479" s="50"/>
      <c r="E479" s="15"/>
    </row>
    <row r="480" spans="1:5" s="63" customFormat="1">
      <c r="A480" s="14"/>
      <c r="B480" s="19"/>
      <c r="C480" s="50"/>
      <c r="E480" s="15"/>
    </row>
    <row r="481" spans="1:5" s="63" customFormat="1">
      <c r="A481" s="14"/>
      <c r="B481" s="18"/>
      <c r="C481" s="50"/>
      <c r="E481" s="15"/>
    </row>
    <row r="482" spans="1:5" s="63" customFormat="1">
      <c r="A482" s="14"/>
      <c r="B482" s="18"/>
      <c r="C482" s="50"/>
      <c r="E482" s="15"/>
    </row>
    <row r="483" spans="1:5" s="63" customFormat="1">
      <c r="A483" s="14"/>
      <c r="B483" s="18"/>
      <c r="C483" s="50"/>
      <c r="E483" s="15"/>
    </row>
    <row r="484" spans="1:5" s="63" customFormat="1">
      <c r="A484" s="14"/>
      <c r="B484" s="18"/>
      <c r="C484" s="50"/>
      <c r="E484" s="15"/>
    </row>
    <row r="485" spans="1:5" s="63" customFormat="1">
      <c r="A485" s="14"/>
      <c r="B485" s="19"/>
      <c r="C485" s="50"/>
      <c r="E485" s="15"/>
    </row>
    <row r="486" spans="1:5" s="63" customFormat="1">
      <c r="A486" s="14"/>
      <c r="B486" s="18"/>
      <c r="C486" s="50"/>
      <c r="E486" s="15"/>
    </row>
    <row r="487" spans="1:5" s="63" customFormat="1">
      <c r="A487" s="14"/>
      <c r="B487" s="18"/>
      <c r="C487" s="50"/>
      <c r="E487" s="15"/>
    </row>
    <row r="488" spans="1:5" s="63" customFormat="1">
      <c r="A488" s="14"/>
      <c r="B488" s="18"/>
      <c r="C488" s="50"/>
      <c r="E488" s="15"/>
    </row>
    <row r="489" spans="1:5" s="63" customFormat="1">
      <c r="A489" s="14"/>
      <c r="B489" s="18"/>
      <c r="C489" s="50"/>
      <c r="E489" s="15"/>
    </row>
    <row r="490" spans="1:5" s="63" customFormat="1">
      <c r="A490" s="14"/>
      <c r="B490" s="18"/>
      <c r="C490" s="50"/>
      <c r="E490" s="15"/>
    </row>
    <row r="491" spans="1:5" s="63" customFormat="1">
      <c r="A491" s="14"/>
      <c r="B491" s="18"/>
      <c r="C491" s="50"/>
      <c r="E491" s="15"/>
    </row>
    <row r="492" spans="1:5" s="63" customFormat="1">
      <c r="A492" s="14"/>
      <c r="B492" s="18"/>
      <c r="C492" s="50"/>
      <c r="E492" s="15"/>
    </row>
    <row r="493" spans="1:5" s="63" customFormat="1">
      <c r="A493" s="14"/>
      <c r="B493" s="18"/>
      <c r="C493" s="50"/>
      <c r="E493" s="15"/>
    </row>
    <row r="494" spans="1:5" s="63" customFormat="1">
      <c r="A494" s="14"/>
      <c r="B494" s="18"/>
      <c r="C494" s="50"/>
      <c r="E494" s="15"/>
    </row>
    <row r="495" spans="1:5" s="63" customFormat="1">
      <c r="A495" s="14"/>
      <c r="B495" s="18"/>
      <c r="C495" s="50"/>
      <c r="E495" s="15"/>
    </row>
    <row r="496" spans="1:5" s="63" customFormat="1">
      <c r="A496" s="14"/>
      <c r="B496" s="18"/>
      <c r="C496" s="50"/>
      <c r="E496" s="15"/>
    </row>
    <row r="497" spans="1:5" s="63" customFormat="1">
      <c r="A497" s="14"/>
      <c r="B497" s="18"/>
      <c r="C497" s="50"/>
      <c r="E497" s="15"/>
    </row>
    <row r="498" spans="1:5" s="63" customFormat="1">
      <c r="A498" s="14"/>
      <c r="B498" s="18"/>
      <c r="C498" s="48"/>
      <c r="E498" s="15"/>
    </row>
    <row r="499" spans="1:5" s="63" customFormat="1">
      <c r="A499" s="14"/>
      <c r="B499" s="18"/>
      <c r="C499" s="50"/>
      <c r="E499" s="15"/>
    </row>
    <row r="500" spans="1:5" s="63" customFormat="1">
      <c r="A500" s="14"/>
      <c r="B500" s="18"/>
      <c r="C500" s="50"/>
      <c r="E500" s="15"/>
    </row>
    <row r="501" spans="1:5" s="63" customFormat="1">
      <c r="A501" s="14"/>
      <c r="B501" s="18"/>
      <c r="C501" s="50"/>
      <c r="E501" s="15"/>
    </row>
    <row r="502" spans="1:5" s="63" customFormat="1">
      <c r="A502" s="14"/>
      <c r="B502" s="18"/>
      <c r="C502" s="50"/>
      <c r="E502" s="15"/>
    </row>
    <row r="503" spans="1:5" s="63" customFormat="1">
      <c r="A503" s="14"/>
      <c r="B503" s="18"/>
      <c r="C503" s="50"/>
      <c r="E503" s="15"/>
    </row>
    <row r="504" spans="1:5" s="63" customFormat="1">
      <c r="A504" s="14"/>
      <c r="B504" s="19"/>
      <c r="C504" s="50"/>
      <c r="E504" s="15"/>
    </row>
    <row r="505" spans="1:5" s="63" customFormat="1">
      <c r="A505" s="14"/>
      <c r="B505" s="18"/>
      <c r="C505" s="50"/>
      <c r="E505" s="15"/>
    </row>
    <row r="506" spans="1:5" s="63" customFormat="1">
      <c r="A506" s="14"/>
      <c r="B506" s="18"/>
      <c r="C506" s="50"/>
      <c r="E506" s="15"/>
    </row>
    <row r="507" spans="1:5" s="63" customFormat="1">
      <c r="A507" s="14"/>
      <c r="B507" s="18"/>
      <c r="C507" s="50"/>
      <c r="E507" s="15"/>
    </row>
    <row r="508" spans="1:5" s="63" customFormat="1">
      <c r="A508" s="14"/>
      <c r="B508" s="18"/>
      <c r="C508" s="50"/>
      <c r="E508" s="15"/>
    </row>
    <row r="509" spans="1:5" s="63" customFormat="1">
      <c r="A509" s="14"/>
      <c r="B509" s="18"/>
      <c r="C509" s="50"/>
      <c r="E509" s="15"/>
    </row>
    <row r="510" spans="1:5" s="63" customFormat="1">
      <c r="A510" s="14"/>
      <c r="B510" s="18"/>
      <c r="C510" s="50"/>
      <c r="E510" s="15"/>
    </row>
    <row r="511" spans="1:5" s="63" customFormat="1">
      <c r="A511" s="14"/>
      <c r="B511" s="18"/>
      <c r="C511" s="50"/>
      <c r="E511" s="15"/>
    </row>
    <row r="512" spans="1:5" s="63" customFormat="1">
      <c r="A512" s="14"/>
      <c r="B512" s="20"/>
      <c r="C512" s="51"/>
      <c r="E512" s="15"/>
    </row>
    <row r="513" spans="1:5" s="63" customFormat="1">
      <c r="A513" s="14"/>
      <c r="B513" s="19"/>
      <c r="C513" s="50"/>
      <c r="E513" s="15"/>
    </row>
    <row r="514" spans="1:5" s="63" customFormat="1">
      <c r="A514" s="14"/>
      <c r="B514" s="18"/>
      <c r="C514" s="50"/>
      <c r="E514" s="15"/>
    </row>
    <row r="515" spans="1:5" s="63" customFormat="1">
      <c r="A515" s="14"/>
      <c r="B515" s="18"/>
      <c r="C515" s="50"/>
      <c r="E515" s="15"/>
    </row>
    <row r="516" spans="1:5" s="63" customFormat="1">
      <c r="A516" s="14"/>
      <c r="B516" s="18"/>
      <c r="C516" s="50"/>
      <c r="E516" s="15"/>
    </row>
    <row r="517" spans="1:5" s="63" customFormat="1">
      <c r="A517" s="14"/>
      <c r="B517" s="18"/>
      <c r="C517" s="50"/>
      <c r="E517" s="15"/>
    </row>
    <row r="518" spans="1:5" s="63" customFormat="1">
      <c r="A518" s="14"/>
      <c r="B518" s="18"/>
      <c r="C518" s="50"/>
      <c r="E518" s="15"/>
    </row>
    <row r="519" spans="1:5" s="63" customFormat="1">
      <c r="A519" s="14"/>
      <c r="B519" s="18"/>
      <c r="C519" s="50"/>
      <c r="E519" s="15"/>
    </row>
    <row r="520" spans="1:5" s="63" customFormat="1">
      <c r="A520" s="14"/>
      <c r="B520" s="18"/>
      <c r="C520" s="50"/>
      <c r="E520" s="15"/>
    </row>
    <row r="521" spans="1:5" s="63" customFormat="1">
      <c r="A521" s="14"/>
      <c r="B521" s="18"/>
      <c r="C521" s="50"/>
      <c r="E521" s="15"/>
    </row>
    <row r="522" spans="1:5" s="63" customFormat="1">
      <c r="A522" s="14"/>
      <c r="B522" s="18"/>
      <c r="C522" s="50"/>
      <c r="E522" s="15"/>
    </row>
    <row r="523" spans="1:5" s="63" customFormat="1">
      <c r="A523" s="14"/>
      <c r="B523" s="18"/>
      <c r="C523" s="50"/>
      <c r="E523" s="15"/>
    </row>
    <row r="524" spans="1:5" s="63" customFormat="1">
      <c r="A524" s="14"/>
      <c r="B524" s="18"/>
      <c r="C524" s="50"/>
      <c r="E524" s="15"/>
    </row>
    <row r="525" spans="1:5" s="63" customFormat="1">
      <c r="A525" s="14"/>
      <c r="B525" s="19"/>
      <c r="C525" s="50"/>
      <c r="E525" s="15"/>
    </row>
    <row r="526" spans="1:5" s="63" customFormat="1">
      <c r="A526" s="14"/>
      <c r="B526" s="18"/>
      <c r="C526" s="50"/>
      <c r="E526" s="15"/>
    </row>
    <row r="527" spans="1:5" s="63" customFormat="1">
      <c r="A527" s="14"/>
      <c r="B527" s="18"/>
      <c r="C527" s="50"/>
      <c r="E527" s="15"/>
    </row>
    <row r="528" spans="1:5" s="63" customFormat="1">
      <c r="A528" s="14"/>
      <c r="B528" s="18"/>
      <c r="C528" s="50"/>
      <c r="E528" s="15"/>
    </row>
    <row r="529" spans="1:5" s="63" customFormat="1">
      <c r="A529" s="14"/>
      <c r="B529" s="18"/>
      <c r="C529" s="50"/>
      <c r="E529" s="15"/>
    </row>
    <row r="530" spans="1:5" s="63" customFormat="1">
      <c r="A530" s="14"/>
      <c r="B530" s="18"/>
      <c r="C530" s="50"/>
      <c r="E530" s="15"/>
    </row>
    <row r="531" spans="1:5" s="63" customFormat="1">
      <c r="A531" s="14"/>
      <c r="B531" s="18"/>
      <c r="C531" s="50"/>
      <c r="E531" s="15"/>
    </row>
    <row r="532" spans="1:5" s="63" customFormat="1">
      <c r="A532" s="14"/>
      <c r="B532" s="18"/>
      <c r="C532" s="50"/>
      <c r="E532" s="15"/>
    </row>
    <row r="533" spans="1:5" s="63" customFormat="1">
      <c r="A533" s="14"/>
      <c r="B533" s="18"/>
      <c r="C533" s="50"/>
      <c r="E533" s="15"/>
    </row>
    <row r="534" spans="1:5" s="63" customFormat="1">
      <c r="A534" s="14"/>
      <c r="B534" s="18"/>
      <c r="C534" s="50"/>
      <c r="E534" s="15"/>
    </row>
    <row r="535" spans="1:5" s="63" customFormat="1">
      <c r="A535" s="14"/>
      <c r="B535" s="18"/>
      <c r="C535" s="50"/>
      <c r="E535" s="15"/>
    </row>
    <row r="536" spans="1:5" s="63" customFormat="1">
      <c r="A536" s="14"/>
      <c r="B536" s="18"/>
      <c r="C536" s="50"/>
      <c r="E536" s="15"/>
    </row>
    <row r="537" spans="1:5" s="63" customFormat="1">
      <c r="A537" s="14"/>
      <c r="B537" s="18"/>
      <c r="C537" s="50"/>
      <c r="E537" s="15"/>
    </row>
    <row r="538" spans="1:5" s="63" customFormat="1">
      <c r="A538" s="14"/>
      <c r="B538" s="18"/>
      <c r="C538" s="50"/>
      <c r="E538" s="15"/>
    </row>
    <row r="539" spans="1:5" s="63" customFormat="1">
      <c r="A539" s="14"/>
      <c r="B539" s="18"/>
      <c r="C539" s="50"/>
      <c r="E539" s="15"/>
    </row>
    <row r="540" spans="1:5" s="63" customFormat="1">
      <c r="A540" s="14"/>
      <c r="B540" s="18"/>
      <c r="C540" s="50"/>
      <c r="E540" s="15"/>
    </row>
    <row r="541" spans="1:5" s="63" customFormat="1">
      <c r="A541" s="14"/>
      <c r="B541" s="18"/>
      <c r="C541" s="50"/>
      <c r="E541" s="15"/>
    </row>
    <row r="542" spans="1:5" s="63" customFormat="1">
      <c r="A542" s="14"/>
      <c r="B542" s="19"/>
      <c r="C542" s="50"/>
      <c r="E542" s="15"/>
    </row>
    <row r="543" spans="1:5" s="63" customFormat="1">
      <c r="A543" s="14"/>
      <c r="B543" s="20"/>
      <c r="C543" s="51"/>
      <c r="E543" s="15"/>
    </row>
    <row r="544" spans="1:5" s="63" customFormat="1">
      <c r="A544" s="14"/>
      <c r="B544" s="18"/>
      <c r="C544" s="50"/>
      <c r="E544" s="15"/>
    </row>
    <row r="545" spans="1:5" s="63" customFormat="1">
      <c r="A545" s="14"/>
      <c r="B545" s="20"/>
      <c r="C545" s="51"/>
      <c r="E545" s="15"/>
    </row>
    <row r="546" spans="1:5" s="63" customFormat="1">
      <c r="A546" s="14"/>
      <c r="B546" s="18"/>
      <c r="C546" s="50"/>
      <c r="E546" s="15"/>
    </row>
    <row r="547" spans="1:5" s="63" customFormat="1">
      <c r="A547" s="14"/>
      <c r="B547" s="20"/>
      <c r="C547" s="51"/>
      <c r="E547" s="15"/>
    </row>
    <row r="548" spans="1:5" s="63" customFormat="1">
      <c r="A548" s="14"/>
      <c r="B548" s="18"/>
      <c r="C548" s="50"/>
      <c r="E548" s="15"/>
    </row>
    <row r="549" spans="1:5" s="63" customFormat="1">
      <c r="A549" s="14"/>
      <c r="B549" s="20"/>
      <c r="C549" s="51"/>
      <c r="E549" s="15"/>
    </row>
    <row r="550" spans="1:5" s="63" customFormat="1">
      <c r="A550" s="14"/>
      <c r="B550" s="18"/>
      <c r="C550" s="50"/>
      <c r="E550" s="15"/>
    </row>
    <row r="551" spans="1:5" s="63" customFormat="1">
      <c r="A551" s="14"/>
      <c r="B551" s="18"/>
      <c r="C551" s="50"/>
      <c r="E551" s="15"/>
    </row>
    <row r="552" spans="1:5" s="63" customFormat="1">
      <c r="A552" s="14"/>
      <c r="B552" s="18"/>
      <c r="C552" s="50"/>
      <c r="E552" s="15"/>
    </row>
    <row r="553" spans="1:5" s="63" customFormat="1">
      <c r="A553" s="14"/>
      <c r="B553" s="18"/>
      <c r="C553" s="50"/>
      <c r="E553" s="15"/>
    </row>
    <row r="554" spans="1:5" s="63" customFormat="1">
      <c r="A554" s="14"/>
      <c r="B554" s="18"/>
      <c r="C554" s="50"/>
      <c r="E554" s="15"/>
    </row>
    <row r="555" spans="1:5" s="63" customFormat="1">
      <c r="A555" s="14"/>
      <c r="B555" s="18"/>
      <c r="C555" s="46"/>
      <c r="E555" s="15"/>
    </row>
    <row r="556" spans="1:5" s="63" customFormat="1">
      <c r="A556" s="33"/>
      <c r="B556" s="21"/>
      <c r="C556" s="44"/>
      <c r="E556" s="15"/>
    </row>
    <row r="557" spans="1:5" s="63" customFormat="1">
      <c r="A557" s="34"/>
      <c r="B557" s="20"/>
      <c r="C557" s="52"/>
      <c r="E557" s="15"/>
    </row>
    <row r="558" spans="1:5" s="63" customFormat="1">
      <c r="A558" s="34"/>
      <c r="B558" s="18"/>
      <c r="C558" s="46"/>
      <c r="E558" s="15"/>
    </row>
    <row r="559" spans="1:5" s="63" customFormat="1">
      <c r="A559" s="34"/>
      <c r="B559" s="19"/>
      <c r="C559" s="46"/>
      <c r="E559" s="15"/>
    </row>
    <row r="560" spans="1:5" s="63" customFormat="1">
      <c r="A560" s="34"/>
      <c r="B560" s="20"/>
      <c r="C560" s="52"/>
      <c r="E560" s="15"/>
    </row>
    <row r="561" spans="1:5" s="63" customFormat="1">
      <c r="A561" s="34"/>
      <c r="B561" s="18"/>
      <c r="C561" s="46"/>
      <c r="E561" s="15"/>
    </row>
    <row r="562" spans="1:5" s="63" customFormat="1">
      <c r="A562" s="34"/>
      <c r="B562" s="18"/>
      <c r="C562" s="46"/>
      <c r="E562" s="15"/>
    </row>
    <row r="563" spans="1:5" s="63" customFormat="1">
      <c r="A563" s="34"/>
      <c r="B563" s="18"/>
      <c r="C563" s="46"/>
      <c r="E563" s="15"/>
    </row>
    <row r="564" spans="1:5" s="63" customFormat="1">
      <c r="A564" s="34"/>
      <c r="B564" s="20"/>
      <c r="C564" s="52"/>
      <c r="E564" s="15"/>
    </row>
    <row r="565" spans="1:5" s="63" customFormat="1">
      <c r="A565" s="34"/>
      <c r="B565" s="18"/>
      <c r="C565" s="46"/>
      <c r="E565" s="15"/>
    </row>
    <row r="566" spans="1:5" s="63" customFormat="1">
      <c r="A566" s="34"/>
      <c r="B566" s="18"/>
      <c r="C566" s="46"/>
      <c r="E566" s="15"/>
    </row>
    <row r="567" spans="1:5" s="63" customFormat="1">
      <c r="A567" s="34"/>
      <c r="B567" s="20"/>
      <c r="C567" s="52"/>
      <c r="E567" s="15"/>
    </row>
    <row r="568" spans="1:5" s="63" customFormat="1">
      <c r="A568" s="34"/>
      <c r="B568" s="18"/>
      <c r="C568" s="46"/>
      <c r="E568" s="15"/>
    </row>
    <row r="569" spans="1:5" s="63" customFormat="1">
      <c r="A569" s="34"/>
      <c r="B569" s="20"/>
      <c r="C569" s="52"/>
      <c r="E569" s="15"/>
    </row>
    <row r="570" spans="1:5" s="63" customFormat="1">
      <c r="A570" s="34"/>
      <c r="B570" s="18"/>
      <c r="C570" s="46"/>
      <c r="E570" s="15"/>
    </row>
    <row r="571" spans="1:5" s="63" customFormat="1" ht="14.25">
      <c r="A571" s="14"/>
      <c r="B571" s="30"/>
      <c r="C571" s="50"/>
      <c r="E571" s="15"/>
    </row>
    <row r="572" spans="1:5" s="63" customFormat="1">
      <c r="A572" s="14"/>
      <c r="B572" s="19"/>
      <c r="C572" s="52"/>
      <c r="E572" s="15"/>
    </row>
    <row r="573" spans="1:5" s="63" customFormat="1">
      <c r="A573" s="14"/>
      <c r="B573" s="20"/>
      <c r="C573" s="52"/>
      <c r="E573" s="15"/>
    </row>
    <row r="574" spans="1:5" s="63" customFormat="1">
      <c r="A574" s="14"/>
      <c r="B574" s="18"/>
      <c r="C574" s="46"/>
      <c r="E574" s="15"/>
    </row>
    <row r="575" spans="1:5" s="63" customFormat="1">
      <c r="A575" s="14"/>
      <c r="B575" s="18"/>
      <c r="C575" s="46"/>
      <c r="E575" s="15"/>
    </row>
    <row r="576" spans="1:5" s="63" customFormat="1">
      <c r="A576" s="14"/>
      <c r="B576" s="18"/>
      <c r="C576" s="46"/>
      <c r="E576" s="15"/>
    </row>
    <row r="577" spans="1:5" s="63" customFormat="1">
      <c r="A577" s="14"/>
      <c r="B577" s="18"/>
      <c r="C577" s="46"/>
      <c r="E577" s="15"/>
    </row>
    <row r="578" spans="1:5" s="63" customFormat="1">
      <c r="A578" s="14"/>
      <c r="B578" s="18"/>
      <c r="C578" s="46"/>
      <c r="E578" s="15"/>
    </row>
    <row r="579" spans="1:5" s="63" customFormat="1">
      <c r="A579" s="14"/>
      <c r="B579" s="18"/>
      <c r="C579" s="46"/>
      <c r="E579" s="15"/>
    </row>
    <row r="580" spans="1:5" s="63" customFormat="1">
      <c r="A580" s="14"/>
      <c r="B580" s="18"/>
      <c r="C580" s="46"/>
      <c r="E580" s="15"/>
    </row>
    <row r="581" spans="1:5" s="63" customFormat="1">
      <c r="A581" s="14"/>
      <c r="B581" s="18"/>
      <c r="C581" s="46"/>
      <c r="E581" s="15"/>
    </row>
    <row r="582" spans="1:5" s="63" customFormat="1">
      <c r="A582" s="14"/>
      <c r="B582" s="18"/>
      <c r="C582" s="46"/>
      <c r="E582" s="15"/>
    </row>
    <row r="583" spans="1:5" s="63" customFormat="1">
      <c r="A583" s="14"/>
      <c r="B583" s="18"/>
      <c r="C583" s="46"/>
      <c r="E583" s="15"/>
    </row>
    <row r="584" spans="1:5" s="63" customFormat="1">
      <c r="A584" s="14"/>
      <c r="B584" s="18"/>
      <c r="C584" s="46"/>
      <c r="E584" s="15"/>
    </row>
    <row r="585" spans="1:5" s="63" customFormat="1">
      <c r="A585" s="14"/>
      <c r="B585" s="18"/>
      <c r="C585" s="46"/>
      <c r="E585" s="15"/>
    </row>
    <row r="586" spans="1:5" s="63" customFormat="1">
      <c r="A586" s="14"/>
      <c r="B586" s="18"/>
      <c r="C586" s="46"/>
      <c r="E586" s="15"/>
    </row>
    <row r="587" spans="1:5" s="63" customFormat="1">
      <c r="A587" s="14"/>
      <c r="B587" s="20"/>
      <c r="C587" s="52"/>
      <c r="E587" s="15"/>
    </row>
    <row r="588" spans="1:5" s="63" customFormat="1" ht="25.5" customHeight="1">
      <c r="A588" s="14"/>
      <c r="B588" s="18"/>
      <c r="C588" s="46"/>
      <c r="E588" s="15"/>
    </row>
    <row r="589" spans="1:5" s="63" customFormat="1">
      <c r="A589" s="14"/>
      <c r="B589" s="18"/>
      <c r="C589" s="46"/>
      <c r="E589" s="15"/>
    </row>
    <row r="590" spans="1:5" s="63" customFormat="1">
      <c r="A590" s="14"/>
      <c r="B590" s="18"/>
      <c r="C590" s="46"/>
      <c r="E590" s="15"/>
    </row>
    <row r="591" spans="1:5" s="63" customFormat="1">
      <c r="A591" s="14"/>
      <c r="B591" s="18"/>
      <c r="C591" s="46"/>
      <c r="E591" s="15"/>
    </row>
    <row r="592" spans="1:5" s="63" customFormat="1">
      <c r="A592" s="14"/>
      <c r="B592" s="18"/>
      <c r="C592" s="46"/>
      <c r="E592" s="15"/>
    </row>
    <row r="593" spans="1:5" s="63" customFormat="1" ht="30.75" customHeight="1">
      <c r="A593" s="14"/>
      <c r="B593" s="18"/>
      <c r="C593" s="46"/>
      <c r="E593" s="15"/>
    </row>
    <row r="594" spans="1:5" s="63" customFormat="1">
      <c r="A594" s="14"/>
      <c r="B594" s="18"/>
      <c r="C594" s="46"/>
      <c r="E594" s="15"/>
    </row>
    <row r="595" spans="1:5" s="63" customFormat="1">
      <c r="A595" s="14"/>
      <c r="B595" s="18"/>
      <c r="C595" s="46"/>
      <c r="E595" s="15"/>
    </row>
    <row r="596" spans="1:5" s="63" customFormat="1">
      <c r="A596" s="14"/>
      <c r="B596" s="18"/>
      <c r="C596" s="46"/>
      <c r="E596" s="15"/>
    </row>
    <row r="597" spans="1:5" s="63" customFormat="1">
      <c r="A597" s="14"/>
      <c r="B597" s="18"/>
      <c r="C597" s="46"/>
      <c r="E597" s="15"/>
    </row>
    <row r="598" spans="1:5" s="63" customFormat="1">
      <c r="A598" s="14"/>
      <c r="B598" s="18"/>
      <c r="C598" s="46"/>
      <c r="E598" s="15"/>
    </row>
    <row r="599" spans="1:5" s="63" customFormat="1" ht="15" customHeight="1">
      <c r="A599" s="14"/>
      <c r="B599" s="18"/>
      <c r="C599" s="46"/>
      <c r="E599" s="15"/>
    </row>
    <row r="600" spans="1:5" s="63" customFormat="1" ht="15" customHeight="1">
      <c r="A600" s="14"/>
      <c r="B600" s="18"/>
      <c r="C600" s="46"/>
      <c r="E600" s="15"/>
    </row>
    <row r="601" spans="1:5" s="63" customFormat="1" ht="15" customHeight="1">
      <c r="A601" s="14"/>
      <c r="B601" s="18"/>
      <c r="C601" s="46"/>
      <c r="E601" s="15"/>
    </row>
    <row r="602" spans="1:5" s="63" customFormat="1" ht="15" customHeight="1">
      <c r="A602" s="14"/>
      <c r="B602" s="18"/>
      <c r="C602" s="46"/>
      <c r="E602" s="15"/>
    </row>
    <row r="603" spans="1:5" s="63" customFormat="1" ht="15" customHeight="1">
      <c r="A603" s="14"/>
      <c r="B603" s="19"/>
      <c r="C603" s="52"/>
      <c r="E603" s="15"/>
    </row>
    <row r="604" spans="1:5" s="63" customFormat="1" ht="15" customHeight="1">
      <c r="A604" s="14"/>
      <c r="B604" s="20"/>
      <c r="C604" s="52"/>
      <c r="E604" s="15"/>
    </row>
    <row r="605" spans="1:5" s="63" customFormat="1" ht="15" customHeight="1">
      <c r="A605" s="34"/>
      <c r="B605" s="18"/>
      <c r="C605" s="46"/>
      <c r="E605" s="15"/>
    </row>
    <row r="606" spans="1:5" s="63" customFormat="1" ht="15" customHeight="1">
      <c r="A606" s="14"/>
      <c r="B606" s="18"/>
      <c r="C606" s="46"/>
      <c r="E606" s="15"/>
    </row>
    <row r="607" spans="1:5" s="63" customFormat="1" ht="15" customHeight="1">
      <c r="A607" s="34"/>
      <c r="B607" s="18"/>
      <c r="C607" s="46"/>
      <c r="E607" s="15"/>
    </row>
    <row r="608" spans="1:5" s="63" customFormat="1" ht="15" customHeight="1">
      <c r="A608" s="14"/>
      <c r="B608" s="18"/>
      <c r="C608" s="46"/>
      <c r="E608" s="15"/>
    </row>
    <row r="609" spans="1:5" s="63" customFormat="1" ht="15" customHeight="1">
      <c r="A609" s="34"/>
      <c r="B609" s="18"/>
      <c r="C609" s="46"/>
      <c r="E609" s="15"/>
    </row>
    <row r="610" spans="1:5" s="63" customFormat="1" ht="15" customHeight="1">
      <c r="A610" s="14"/>
      <c r="B610" s="18"/>
      <c r="C610" s="46"/>
      <c r="E610" s="15"/>
    </row>
    <row r="611" spans="1:5" s="63" customFormat="1" ht="15" customHeight="1">
      <c r="A611" s="34"/>
      <c r="B611" s="18"/>
      <c r="C611" s="46"/>
      <c r="E611" s="15"/>
    </row>
    <row r="612" spans="1:5" s="63" customFormat="1" ht="15" customHeight="1">
      <c r="A612" s="14"/>
      <c r="B612" s="18"/>
      <c r="C612" s="46"/>
      <c r="E612" s="15"/>
    </row>
    <row r="613" spans="1:5" s="63" customFormat="1" ht="15" customHeight="1">
      <c r="A613" s="34"/>
      <c r="B613" s="18"/>
      <c r="C613" s="46"/>
      <c r="E613" s="15"/>
    </row>
    <row r="614" spans="1:5" s="63" customFormat="1" ht="15" customHeight="1">
      <c r="A614" s="14"/>
      <c r="B614" s="18"/>
      <c r="C614" s="46"/>
      <c r="E614" s="15"/>
    </row>
    <row r="615" spans="1:5" s="63" customFormat="1" ht="15" customHeight="1">
      <c r="A615" s="34"/>
      <c r="B615" s="18"/>
      <c r="C615" s="46"/>
      <c r="E615" s="15"/>
    </row>
    <row r="616" spans="1:5" s="63" customFormat="1" ht="15" customHeight="1">
      <c r="A616" s="14"/>
      <c r="B616" s="18"/>
      <c r="C616" s="46"/>
      <c r="E616" s="15"/>
    </row>
    <row r="617" spans="1:5" s="63" customFormat="1" ht="15" customHeight="1">
      <c r="A617" s="34"/>
      <c r="B617" s="18"/>
      <c r="C617" s="46"/>
      <c r="E617" s="15"/>
    </row>
    <row r="618" spans="1:5" s="63" customFormat="1" ht="15" customHeight="1">
      <c r="A618" s="14"/>
      <c r="B618" s="18"/>
      <c r="C618" s="46"/>
      <c r="E618" s="15"/>
    </row>
    <row r="619" spans="1:5" s="63" customFormat="1" ht="15" customHeight="1">
      <c r="A619" s="34"/>
      <c r="B619" s="18"/>
      <c r="C619" s="46"/>
      <c r="E619" s="15"/>
    </row>
    <row r="620" spans="1:5" s="63" customFormat="1" ht="15" customHeight="1">
      <c r="A620" s="14"/>
      <c r="B620" s="18"/>
      <c r="C620" s="46"/>
      <c r="E620" s="15"/>
    </row>
    <row r="621" spans="1:5" s="63" customFormat="1" ht="15" customHeight="1">
      <c r="A621" s="34"/>
      <c r="B621" s="18"/>
      <c r="C621" s="46"/>
      <c r="E621" s="15"/>
    </row>
    <row r="622" spans="1:5" s="63" customFormat="1" ht="15" customHeight="1">
      <c r="A622" s="14"/>
      <c r="B622" s="18"/>
      <c r="C622" s="46"/>
      <c r="E622" s="15"/>
    </row>
    <row r="623" spans="1:5" s="63" customFormat="1" ht="15" customHeight="1">
      <c r="A623" s="34"/>
      <c r="B623" s="18"/>
      <c r="C623" s="46"/>
      <c r="E623" s="15"/>
    </row>
    <row r="624" spans="1:5" s="63" customFormat="1" ht="15" customHeight="1">
      <c r="A624" s="34"/>
      <c r="B624" s="20"/>
      <c r="C624" s="52"/>
      <c r="E624" s="15"/>
    </row>
    <row r="625" spans="1:5" s="63" customFormat="1" ht="15" customHeight="1">
      <c r="A625" s="34"/>
      <c r="B625" s="18"/>
      <c r="C625" s="46"/>
      <c r="E625" s="15"/>
    </row>
    <row r="626" spans="1:5" s="63" customFormat="1" ht="15" customHeight="1">
      <c r="A626" s="34"/>
      <c r="B626" s="18"/>
      <c r="C626" s="46"/>
      <c r="E626" s="15"/>
    </row>
    <row r="627" spans="1:5" s="63" customFormat="1" ht="15" customHeight="1">
      <c r="A627" s="34"/>
      <c r="B627" s="18"/>
      <c r="C627" s="46"/>
      <c r="E627" s="15"/>
    </row>
    <row r="628" spans="1:5" s="63" customFormat="1" ht="15" customHeight="1">
      <c r="A628" s="34"/>
      <c r="B628" s="18"/>
      <c r="C628" s="46"/>
      <c r="E628" s="15"/>
    </row>
    <row r="629" spans="1:5" s="63" customFormat="1" ht="15" customHeight="1">
      <c r="A629" s="34"/>
      <c r="B629" s="18"/>
      <c r="C629" s="46"/>
      <c r="E629" s="15"/>
    </row>
    <row r="630" spans="1:5" s="63" customFormat="1" ht="15" customHeight="1">
      <c r="A630" s="34"/>
      <c r="B630" s="18"/>
      <c r="C630" s="46"/>
      <c r="E630" s="15"/>
    </row>
    <row r="631" spans="1:5" s="63" customFormat="1" ht="15" customHeight="1">
      <c r="A631" s="14"/>
      <c r="B631" s="35"/>
      <c r="C631" s="45"/>
      <c r="E631" s="15"/>
    </row>
    <row r="632" spans="1:5" s="63" customFormat="1" ht="15" customHeight="1">
      <c r="C632" s="53"/>
    </row>
    <row r="633" spans="1:5" s="63" customFormat="1" ht="15" customHeight="1">
      <c r="C633" s="53"/>
    </row>
    <row r="634" spans="1:5" s="63" customFormat="1" ht="15" customHeight="1">
      <c r="C634" s="53"/>
    </row>
    <row r="635" spans="1:5" s="63" customFormat="1" ht="15" customHeight="1">
      <c r="C635" s="53"/>
    </row>
    <row r="636" spans="1:5" s="63" customFormat="1" ht="15" customHeight="1">
      <c r="C636" s="53"/>
    </row>
    <row r="637" spans="1:5" s="63" customFormat="1" ht="15" customHeight="1">
      <c r="C637" s="53"/>
    </row>
    <row r="638" spans="1:5" s="63" customFormat="1" ht="15" customHeight="1">
      <c r="C638" s="53"/>
    </row>
    <row r="639" spans="1:5" s="63" customFormat="1" ht="15" customHeight="1">
      <c r="C639" s="53"/>
    </row>
    <row r="640" spans="1:5" s="63" customFormat="1" ht="15" customHeight="1">
      <c r="C640" s="53"/>
    </row>
    <row r="641" spans="3:3" s="63" customFormat="1" ht="15" customHeight="1">
      <c r="C641" s="53"/>
    </row>
    <row r="642" spans="3:3" s="63" customFormat="1" ht="15" customHeight="1">
      <c r="C642" s="53"/>
    </row>
    <row r="643" spans="3:3" s="63" customFormat="1" ht="15" customHeight="1">
      <c r="C643" s="53"/>
    </row>
    <row r="644" spans="3:3" s="63" customFormat="1" ht="15" customHeight="1">
      <c r="C644" s="53"/>
    </row>
    <row r="645" spans="3:3" s="63" customFormat="1" ht="15" customHeight="1">
      <c r="C645" s="53"/>
    </row>
    <row r="646" spans="3:3" s="63" customFormat="1" ht="15" customHeight="1">
      <c r="C646" s="53"/>
    </row>
    <row r="647" spans="3:3" s="63" customFormat="1" ht="15" customHeight="1">
      <c r="C647" s="53"/>
    </row>
    <row r="648" spans="3:3" s="63" customFormat="1" ht="15" customHeight="1">
      <c r="C648" s="53"/>
    </row>
    <row r="649" spans="3:3" s="63" customFormat="1" ht="15" customHeight="1">
      <c r="C649" s="53"/>
    </row>
    <row r="650" spans="3:3" s="63" customFormat="1" ht="15" customHeight="1">
      <c r="C650" s="53"/>
    </row>
    <row r="651" spans="3:3" s="63" customFormat="1" ht="15" customHeight="1">
      <c r="C651" s="53"/>
    </row>
    <row r="652" spans="3:3" s="63" customFormat="1" ht="15" customHeight="1">
      <c r="C652" s="53"/>
    </row>
    <row r="653" spans="3:3" s="63" customFormat="1" ht="15" customHeight="1">
      <c r="C653" s="53"/>
    </row>
    <row r="654" spans="3:3" s="63" customFormat="1" ht="15" customHeight="1">
      <c r="C654" s="53"/>
    </row>
    <row r="655" spans="3:3" s="63" customFormat="1" ht="15" customHeight="1">
      <c r="C655" s="53"/>
    </row>
    <row r="656" spans="3:3" s="63" customFormat="1" ht="15" customHeight="1">
      <c r="C656" s="53"/>
    </row>
    <row r="657" spans="3:3" s="63" customFormat="1" ht="15" customHeight="1">
      <c r="C657" s="53"/>
    </row>
    <row r="658" spans="3:3" s="63" customFormat="1" ht="15" customHeight="1">
      <c r="C658" s="53"/>
    </row>
    <row r="659" spans="3:3" s="63" customFormat="1" ht="15" customHeight="1">
      <c r="C659" s="53"/>
    </row>
    <row r="660" spans="3:3" s="63" customFormat="1" ht="15" customHeight="1">
      <c r="C660" s="53"/>
    </row>
    <row r="661" spans="3:3" s="63" customFormat="1" ht="15" customHeight="1">
      <c r="C661" s="53"/>
    </row>
    <row r="662" spans="3:3" s="63" customFormat="1" ht="15" customHeight="1">
      <c r="C662" s="53"/>
    </row>
    <row r="663" spans="3:3" s="63" customFormat="1" ht="15" customHeight="1">
      <c r="C663" s="53"/>
    </row>
    <row r="664" spans="3:3" s="63" customFormat="1" ht="15" customHeight="1">
      <c r="C664" s="53"/>
    </row>
    <row r="665" spans="3:3" s="63" customFormat="1" ht="15" customHeight="1">
      <c r="C665" s="53"/>
    </row>
    <row r="666" spans="3:3" s="63" customFormat="1" ht="15" customHeight="1">
      <c r="C666" s="53"/>
    </row>
    <row r="667" spans="3:3" s="63" customFormat="1" ht="15" customHeight="1">
      <c r="C667" s="53"/>
    </row>
    <row r="668" spans="3:3" s="63" customFormat="1" ht="15" customHeight="1">
      <c r="C668" s="53"/>
    </row>
    <row r="669" spans="3:3" s="63" customFormat="1" ht="15" customHeight="1">
      <c r="C669" s="53"/>
    </row>
    <row r="670" spans="3:3" s="63" customFormat="1" ht="15" customHeight="1">
      <c r="C670" s="53"/>
    </row>
    <row r="671" spans="3:3" s="63" customFormat="1" ht="15" customHeight="1">
      <c r="C671" s="53"/>
    </row>
    <row r="672" spans="3:3" s="63" customFormat="1" ht="15" customHeight="1">
      <c r="C672" s="53"/>
    </row>
    <row r="673" spans="3:3" s="63" customFormat="1" ht="15" customHeight="1">
      <c r="C673" s="53"/>
    </row>
    <row r="674" spans="3:3" s="63" customFormat="1" ht="15" customHeight="1">
      <c r="C674" s="53"/>
    </row>
    <row r="675" spans="3:3" s="63" customFormat="1" ht="15" customHeight="1">
      <c r="C675" s="53"/>
    </row>
    <row r="676" spans="3:3" s="63" customFormat="1" ht="15" customHeight="1">
      <c r="C676" s="53"/>
    </row>
    <row r="677" spans="3:3" s="63" customFormat="1" ht="15" customHeight="1">
      <c r="C677" s="53"/>
    </row>
    <row r="678" spans="3:3" s="63" customFormat="1" ht="15" customHeight="1">
      <c r="C678" s="53"/>
    </row>
    <row r="679" spans="3:3" s="63" customFormat="1" ht="15" customHeight="1">
      <c r="C679" s="53"/>
    </row>
    <row r="680" spans="3:3" s="63" customFormat="1" ht="15" customHeight="1">
      <c r="C680" s="53"/>
    </row>
    <row r="681" spans="3:3" s="63" customFormat="1" ht="15" customHeight="1">
      <c r="C681" s="53"/>
    </row>
    <row r="682" spans="3:3" s="63" customFormat="1" ht="15" customHeight="1">
      <c r="C682" s="53"/>
    </row>
    <row r="683" spans="3:3" s="63" customFormat="1" ht="15" customHeight="1">
      <c r="C683" s="53"/>
    </row>
    <row r="684" spans="3:3" s="63" customFormat="1" ht="15" customHeight="1">
      <c r="C684" s="53"/>
    </row>
    <row r="685" spans="3:3" s="63" customFormat="1" ht="15" customHeight="1">
      <c r="C685" s="53"/>
    </row>
    <row r="686" spans="3:3" s="63" customFormat="1" ht="15" customHeight="1">
      <c r="C686" s="53"/>
    </row>
    <row r="687" spans="3:3" s="63" customFormat="1" ht="15" customHeight="1">
      <c r="C687" s="53"/>
    </row>
    <row r="688" spans="3:3" s="63" customFormat="1" ht="15" customHeight="1">
      <c r="C688" s="53"/>
    </row>
    <row r="689" spans="3:3" s="63" customFormat="1" ht="15" customHeight="1">
      <c r="C689" s="53"/>
    </row>
    <row r="690" spans="3:3" s="63" customFormat="1" ht="15" customHeight="1">
      <c r="C690" s="53"/>
    </row>
    <row r="691" spans="3:3" s="63" customFormat="1" ht="15" customHeight="1">
      <c r="C691" s="53"/>
    </row>
    <row r="692" spans="3:3" s="63" customFormat="1" ht="15" customHeight="1">
      <c r="C692" s="53"/>
    </row>
    <row r="693" spans="3:3" s="63" customFormat="1" ht="15" customHeight="1">
      <c r="C693" s="53"/>
    </row>
    <row r="694" spans="3:3" s="63" customFormat="1" ht="15" customHeight="1">
      <c r="C694" s="53"/>
    </row>
    <row r="695" spans="3:3" s="63" customFormat="1" ht="15" customHeight="1">
      <c r="C695" s="53"/>
    </row>
    <row r="696" spans="3:3" s="63" customFormat="1" ht="15" customHeight="1">
      <c r="C696" s="53"/>
    </row>
    <row r="697" spans="3:3" s="63" customFormat="1" ht="15" customHeight="1">
      <c r="C697" s="53"/>
    </row>
    <row r="698" spans="3:3" s="63" customFormat="1" ht="15" customHeight="1">
      <c r="C698" s="53"/>
    </row>
    <row r="699" spans="3:3" s="63" customFormat="1" ht="15" customHeight="1">
      <c r="C699" s="53"/>
    </row>
    <row r="700" spans="3:3" s="63" customFormat="1" ht="15" customHeight="1">
      <c r="C700" s="53"/>
    </row>
    <row r="701" spans="3:3" s="63" customFormat="1" ht="15" customHeight="1">
      <c r="C701" s="53"/>
    </row>
    <row r="702" spans="3:3" s="63" customFormat="1" ht="15" customHeight="1">
      <c r="C702" s="53"/>
    </row>
    <row r="703" spans="3:3" s="63" customFormat="1" ht="15" customHeight="1">
      <c r="C703" s="53"/>
    </row>
    <row r="704" spans="3:3" s="63" customFormat="1" ht="15" customHeight="1">
      <c r="C704" s="53"/>
    </row>
    <row r="705" spans="3:3" s="63" customFormat="1" ht="15" customHeight="1">
      <c r="C705" s="53"/>
    </row>
    <row r="706" spans="3:3" s="63" customFormat="1" ht="15" customHeight="1">
      <c r="C706" s="53"/>
    </row>
    <row r="707" spans="3:3" s="63" customFormat="1" ht="15" customHeight="1">
      <c r="C707" s="53"/>
    </row>
    <row r="708" spans="3:3" s="63" customFormat="1" ht="15" customHeight="1">
      <c r="C708" s="53"/>
    </row>
    <row r="709" spans="3:3" s="63" customFormat="1" ht="15" customHeight="1">
      <c r="C709" s="53"/>
    </row>
    <row r="710" spans="3:3" s="63" customFormat="1" ht="15" customHeight="1">
      <c r="C710" s="53"/>
    </row>
    <row r="711" spans="3:3" s="63" customFormat="1" ht="15" customHeight="1">
      <c r="C711" s="53"/>
    </row>
    <row r="712" spans="3:3" s="63" customFormat="1" ht="15" customHeight="1">
      <c r="C712" s="53"/>
    </row>
    <row r="713" spans="3:3" s="63" customFormat="1" ht="15" customHeight="1">
      <c r="C713" s="53"/>
    </row>
    <row r="714" spans="3:3" s="63" customFormat="1" ht="15" customHeight="1">
      <c r="C714" s="53"/>
    </row>
    <row r="715" spans="3:3" s="63" customFormat="1" ht="15" customHeight="1">
      <c r="C715" s="53"/>
    </row>
    <row r="716" spans="3:3" s="63" customFormat="1" ht="15" customHeight="1">
      <c r="C716" s="53"/>
    </row>
    <row r="717" spans="3:3" s="63" customFormat="1" ht="15" customHeight="1">
      <c r="C717" s="53"/>
    </row>
    <row r="718" spans="3:3" s="63" customFormat="1">
      <c r="C718" s="53"/>
    </row>
    <row r="719" spans="3:3" s="63" customFormat="1">
      <c r="C719" s="53"/>
    </row>
    <row r="720" spans="3:3" s="63" customFormat="1">
      <c r="C720" s="53"/>
    </row>
    <row r="721" spans="3:3" s="63" customFormat="1">
      <c r="C721" s="53"/>
    </row>
    <row r="722" spans="3:3" s="63" customFormat="1">
      <c r="C722" s="53"/>
    </row>
    <row r="723" spans="3:3" s="63" customFormat="1">
      <c r="C723" s="53"/>
    </row>
    <row r="724" spans="3:3" s="63" customFormat="1">
      <c r="C724" s="53"/>
    </row>
    <row r="725" spans="3:3" s="63" customFormat="1">
      <c r="C725" s="53"/>
    </row>
    <row r="726" spans="3:3" s="63" customFormat="1">
      <c r="C726" s="53"/>
    </row>
    <row r="727" spans="3:3" s="63" customFormat="1">
      <c r="C727" s="53"/>
    </row>
    <row r="728" spans="3:3" s="63" customFormat="1">
      <c r="C728" s="53"/>
    </row>
    <row r="729" spans="3:3" s="63" customFormat="1">
      <c r="C729" s="53"/>
    </row>
    <row r="730" spans="3:3" s="63" customFormat="1">
      <c r="C730" s="53"/>
    </row>
    <row r="731" spans="3:3" s="63" customFormat="1">
      <c r="C731" s="53"/>
    </row>
    <row r="732" spans="3:3" s="63" customFormat="1">
      <c r="C732" s="53"/>
    </row>
    <row r="733" spans="3:3" s="63" customFormat="1">
      <c r="C733" s="53"/>
    </row>
    <row r="734" spans="3:3" s="63" customFormat="1">
      <c r="C734" s="53"/>
    </row>
    <row r="735" spans="3:3" s="63" customFormat="1">
      <c r="C735" s="53"/>
    </row>
    <row r="736" spans="3:3" s="63" customFormat="1">
      <c r="C736" s="53"/>
    </row>
    <row r="737" spans="3:3" s="63" customFormat="1">
      <c r="C737" s="53"/>
    </row>
    <row r="738" spans="3:3" s="63" customFormat="1">
      <c r="C738" s="53"/>
    </row>
    <row r="739" spans="3:3" s="63" customFormat="1">
      <c r="C739" s="53"/>
    </row>
    <row r="740" spans="3:3" s="63" customFormat="1">
      <c r="C740" s="53"/>
    </row>
    <row r="741" spans="3:3" s="63" customFormat="1">
      <c r="C741" s="53"/>
    </row>
    <row r="742" spans="3:3" s="63" customFormat="1">
      <c r="C742" s="53"/>
    </row>
    <row r="743" spans="3:3" s="63" customFormat="1">
      <c r="C743" s="53"/>
    </row>
    <row r="744" spans="3:3" s="63" customFormat="1">
      <c r="C744" s="53"/>
    </row>
    <row r="745" spans="3:3" s="63" customFormat="1">
      <c r="C745" s="53"/>
    </row>
    <row r="746" spans="3:3" s="63" customFormat="1">
      <c r="C746" s="53"/>
    </row>
    <row r="747" spans="3:3" s="63" customFormat="1">
      <c r="C747" s="53"/>
    </row>
    <row r="748" spans="3:3" s="63" customFormat="1">
      <c r="C748" s="53"/>
    </row>
    <row r="749" spans="3:3" s="63" customFormat="1">
      <c r="C749" s="53"/>
    </row>
    <row r="750" spans="3:3" s="63" customFormat="1">
      <c r="C750" s="53"/>
    </row>
    <row r="751" spans="3:3" s="63" customFormat="1">
      <c r="C751" s="53"/>
    </row>
    <row r="752" spans="3:3" s="63" customFormat="1">
      <c r="C752" s="53"/>
    </row>
    <row r="753" spans="3:3" s="63" customFormat="1">
      <c r="C753" s="53"/>
    </row>
    <row r="754" spans="3:3" s="63" customFormat="1">
      <c r="C754" s="53"/>
    </row>
    <row r="755" spans="3:3" s="63" customFormat="1">
      <c r="C755" s="53"/>
    </row>
    <row r="756" spans="3:3" s="63" customFormat="1">
      <c r="C756" s="53"/>
    </row>
    <row r="757" spans="3:3" s="63" customFormat="1">
      <c r="C757" s="53"/>
    </row>
    <row r="758" spans="3:3" s="63" customFormat="1">
      <c r="C758" s="53"/>
    </row>
    <row r="759" spans="3:3" s="63" customFormat="1">
      <c r="C759" s="53"/>
    </row>
    <row r="760" spans="3:3" s="63" customFormat="1">
      <c r="C760" s="53"/>
    </row>
    <row r="761" spans="3:3" s="63" customFormat="1">
      <c r="C761" s="53"/>
    </row>
    <row r="762" spans="3:3" s="63" customFormat="1">
      <c r="C762" s="53"/>
    </row>
    <row r="763" spans="3:3" s="63" customFormat="1">
      <c r="C763" s="53"/>
    </row>
    <row r="764" spans="3:3" s="63" customFormat="1">
      <c r="C764" s="53"/>
    </row>
    <row r="765" spans="3:3" s="63" customFormat="1">
      <c r="C765" s="53"/>
    </row>
    <row r="766" spans="3:3" s="63" customFormat="1">
      <c r="C766" s="53"/>
    </row>
    <row r="767" spans="3:3" s="63" customFormat="1">
      <c r="C767" s="53"/>
    </row>
    <row r="768" spans="3:3" s="63" customFormat="1">
      <c r="C768" s="53"/>
    </row>
    <row r="769" spans="3:3" s="63" customFormat="1">
      <c r="C769" s="53"/>
    </row>
    <row r="770" spans="3:3" s="63" customFormat="1">
      <c r="C770" s="53"/>
    </row>
    <row r="771" spans="3:3" s="63" customFormat="1">
      <c r="C771" s="53"/>
    </row>
    <row r="772" spans="3:3" s="63" customFormat="1">
      <c r="C772" s="53"/>
    </row>
    <row r="773" spans="3:3" s="63" customFormat="1">
      <c r="C773" s="53"/>
    </row>
    <row r="774" spans="3:3" s="63" customFormat="1">
      <c r="C774" s="53"/>
    </row>
    <row r="775" spans="3:3" s="63" customFormat="1">
      <c r="C775" s="53"/>
    </row>
    <row r="776" spans="3:3" s="63" customFormat="1">
      <c r="C776" s="53"/>
    </row>
    <row r="777" spans="3:3" s="63" customFormat="1">
      <c r="C777" s="53"/>
    </row>
    <row r="778" spans="3:3" s="63" customFormat="1">
      <c r="C778" s="53"/>
    </row>
    <row r="779" spans="3:3" s="63" customFormat="1">
      <c r="C779" s="53"/>
    </row>
    <row r="780" spans="3:3" s="63" customFormat="1">
      <c r="C780" s="53"/>
    </row>
    <row r="781" spans="3:3" s="63" customFormat="1">
      <c r="C781" s="53"/>
    </row>
    <row r="782" spans="3:3" s="63" customFormat="1">
      <c r="C782" s="53"/>
    </row>
    <row r="783" spans="3:3" s="63" customFormat="1">
      <c r="C783" s="53"/>
    </row>
    <row r="784" spans="3:3" s="63" customFormat="1">
      <c r="C784" s="53"/>
    </row>
    <row r="785" spans="3:3" s="63" customFormat="1">
      <c r="C785" s="53"/>
    </row>
    <row r="786" spans="3:3" s="63" customFormat="1">
      <c r="C786" s="53"/>
    </row>
    <row r="787" spans="3:3" s="63" customFormat="1">
      <c r="C787" s="53"/>
    </row>
    <row r="788" spans="3:3" s="63" customFormat="1">
      <c r="C788" s="53"/>
    </row>
    <row r="789" spans="3:3" s="63" customFormat="1">
      <c r="C789" s="53"/>
    </row>
    <row r="790" spans="3:3" s="63" customFormat="1">
      <c r="C790" s="53"/>
    </row>
    <row r="791" spans="3:3" s="63" customFormat="1">
      <c r="C791" s="53"/>
    </row>
    <row r="792" spans="3:3" s="63" customFormat="1">
      <c r="C792" s="53"/>
    </row>
    <row r="793" spans="3:3" s="63" customFormat="1">
      <c r="C793" s="53"/>
    </row>
    <row r="794" spans="3:3" s="63" customFormat="1">
      <c r="C794" s="53"/>
    </row>
    <row r="795" spans="3:3" s="63" customFormat="1">
      <c r="C795" s="53"/>
    </row>
    <row r="796" spans="3:3" s="63" customFormat="1">
      <c r="C796" s="53"/>
    </row>
    <row r="797" spans="3:3" s="63" customFormat="1">
      <c r="C797" s="53"/>
    </row>
    <row r="798" spans="3:3" s="63" customFormat="1">
      <c r="C798" s="53"/>
    </row>
    <row r="799" spans="3:3" s="63" customFormat="1">
      <c r="C799" s="53"/>
    </row>
    <row r="800" spans="3:3" s="63" customFormat="1">
      <c r="C800" s="53"/>
    </row>
    <row r="801" spans="3:3" s="63" customFormat="1">
      <c r="C801" s="53"/>
    </row>
    <row r="802" spans="3:3" s="63" customFormat="1">
      <c r="C802" s="53"/>
    </row>
    <row r="803" spans="3:3" s="63" customFormat="1">
      <c r="C803" s="53"/>
    </row>
    <row r="804" spans="3:3" s="63" customFormat="1">
      <c r="C804" s="53"/>
    </row>
    <row r="805" spans="3:3" s="63" customFormat="1">
      <c r="C805" s="53"/>
    </row>
    <row r="806" spans="3:3" s="63" customFormat="1">
      <c r="C806" s="53"/>
    </row>
    <row r="807" spans="3:3" s="63" customFormat="1">
      <c r="C807" s="53"/>
    </row>
    <row r="808" spans="3:3" s="63" customFormat="1">
      <c r="C808" s="53"/>
    </row>
    <row r="809" spans="3:3" s="63" customFormat="1">
      <c r="C809" s="53"/>
    </row>
    <row r="810" spans="3:3" s="63" customFormat="1">
      <c r="C810" s="53"/>
    </row>
    <row r="811" spans="3:3" s="63" customFormat="1">
      <c r="C811" s="53"/>
    </row>
    <row r="812" spans="3:3" s="63" customFormat="1">
      <c r="C812" s="53"/>
    </row>
    <row r="813" spans="3:3" s="63" customFormat="1">
      <c r="C813" s="53"/>
    </row>
    <row r="814" spans="3:3" s="63" customFormat="1">
      <c r="C814" s="53"/>
    </row>
    <row r="815" spans="3:3" s="63" customFormat="1">
      <c r="C815" s="53"/>
    </row>
    <row r="816" spans="3:3" s="63" customFormat="1">
      <c r="C816" s="53"/>
    </row>
    <row r="817" spans="3:3" s="63" customFormat="1">
      <c r="C817" s="53"/>
    </row>
    <row r="818" spans="3:3" s="63" customFormat="1">
      <c r="C818" s="53"/>
    </row>
    <row r="819" spans="3:3" s="63" customFormat="1">
      <c r="C819" s="53"/>
    </row>
    <row r="820" spans="3:3" s="63" customFormat="1">
      <c r="C820" s="53"/>
    </row>
    <row r="821" spans="3:3" s="63" customFormat="1">
      <c r="C821" s="53"/>
    </row>
    <row r="822" spans="3:3" s="63" customFormat="1">
      <c r="C822" s="53"/>
    </row>
    <row r="823" spans="3:3" s="63" customFormat="1">
      <c r="C823" s="53"/>
    </row>
    <row r="824" spans="3:3" s="63" customFormat="1">
      <c r="C824" s="53"/>
    </row>
    <row r="825" spans="3:3" s="63" customFormat="1">
      <c r="C825" s="53"/>
    </row>
    <row r="826" spans="3:3" s="63" customFormat="1">
      <c r="C826" s="53"/>
    </row>
    <row r="827" spans="3:3" s="63" customFormat="1">
      <c r="C827" s="53"/>
    </row>
    <row r="828" spans="3:3" s="63" customFormat="1">
      <c r="C828" s="53"/>
    </row>
    <row r="829" spans="3:3" s="63" customFormat="1">
      <c r="C829" s="53"/>
    </row>
    <row r="830" spans="3:3" s="63" customFormat="1">
      <c r="C830" s="53"/>
    </row>
    <row r="831" spans="3:3" s="63" customFormat="1">
      <c r="C831" s="53"/>
    </row>
    <row r="832" spans="3:3" s="63" customFormat="1">
      <c r="C832" s="53"/>
    </row>
    <row r="833" spans="3:3" s="63" customFormat="1">
      <c r="C833" s="53"/>
    </row>
    <row r="834" spans="3:3" s="63" customFormat="1">
      <c r="C834" s="53"/>
    </row>
    <row r="835" spans="3:3" s="63" customFormat="1">
      <c r="C835" s="53"/>
    </row>
    <row r="836" spans="3:3" s="63" customFormat="1">
      <c r="C836" s="53"/>
    </row>
    <row r="837" spans="3:3" s="63" customFormat="1">
      <c r="C837" s="53"/>
    </row>
    <row r="838" spans="3:3" s="63" customFormat="1">
      <c r="C838" s="53"/>
    </row>
    <row r="839" spans="3:3" s="63" customFormat="1">
      <c r="C839" s="53"/>
    </row>
    <row r="840" spans="3:3" s="63" customFormat="1">
      <c r="C840" s="53"/>
    </row>
    <row r="841" spans="3:3" s="63" customFormat="1">
      <c r="C841" s="53"/>
    </row>
    <row r="842" spans="3:3" s="63" customFormat="1">
      <c r="C842" s="53"/>
    </row>
    <row r="843" spans="3:3" s="63" customFormat="1">
      <c r="C843" s="53"/>
    </row>
    <row r="844" spans="3:3" s="63" customFormat="1">
      <c r="C844" s="53"/>
    </row>
    <row r="845" spans="3:3" s="63" customFormat="1">
      <c r="C845" s="53"/>
    </row>
    <row r="846" spans="3:3" s="63" customFormat="1">
      <c r="C846" s="53"/>
    </row>
    <row r="847" spans="3:3" s="63" customFormat="1">
      <c r="C847" s="53"/>
    </row>
    <row r="848" spans="3:3" s="63" customFormat="1">
      <c r="C848" s="53"/>
    </row>
    <row r="849" spans="3:3" s="63" customFormat="1">
      <c r="C849" s="53"/>
    </row>
    <row r="850" spans="3:3" s="63" customFormat="1">
      <c r="C850" s="53"/>
    </row>
    <row r="851" spans="3:3" s="63" customFormat="1">
      <c r="C851" s="53"/>
    </row>
    <row r="852" spans="3:3" s="63" customFormat="1">
      <c r="C852" s="53"/>
    </row>
    <row r="853" spans="3:3" s="63" customFormat="1">
      <c r="C853" s="53"/>
    </row>
    <row r="854" spans="3:3" s="63" customFormat="1">
      <c r="C854" s="53"/>
    </row>
    <row r="855" spans="3:3" s="63" customFormat="1">
      <c r="C855" s="53"/>
    </row>
    <row r="856" spans="3:3" s="63" customFormat="1">
      <c r="C856" s="53"/>
    </row>
    <row r="857" spans="3:3" s="63" customFormat="1">
      <c r="C857" s="53"/>
    </row>
    <row r="858" spans="3:3" s="63" customFormat="1">
      <c r="C858" s="53"/>
    </row>
    <row r="859" spans="3:3" s="63" customFormat="1">
      <c r="C859" s="53"/>
    </row>
    <row r="860" spans="3:3" s="63" customFormat="1">
      <c r="C860" s="53"/>
    </row>
    <row r="861" spans="3:3" s="63" customFormat="1">
      <c r="C861" s="53"/>
    </row>
    <row r="862" spans="3:3" s="63" customFormat="1">
      <c r="C862" s="53"/>
    </row>
    <row r="863" spans="3:3" s="63" customFormat="1">
      <c r="C863" s="53"/>
    </row>
    <row r="864" spans="3:3" s="63" customFormat="1">
      <c r="C864" s="53"/>
    </row>
    <row r="865" spans="3:3" s="63" customFormat="1">
      <c r="C865" s="53"/>
    </row>
    <row r="866" spans="3:3" s="63" customFormat="1">
      <c r="C866" s="53"/>
    </row>
    <row r="867" spans="3:3" s="63" customFormat="1">
      <c r="C867" s="53"/>
    </row>
    <row r="868" spans="3:3" s="63" customFormat="1">
      <c r="C868" s="53"/>
    </row>
    <row r="869" spans="3:3" s="63" customFormat="1">
      <c r="C869" s="53"/>
    </row>
    <row r="870" spans="3:3" s="63" customFormat="1">
      <c r="C870" s="53"/>
    </row>
    <row r="871" spans="3:3" s="63" customFormat="1">
      <c r="C871" s="53"/>
    </row>
    <row r="872" spans="3:3" s="63" customFormat="1">
      <c r="C872" s="53"/>
    </row>
    <row r="873" spans="3:3" s="63" customFormat="1">
      <c r="C873" s="53"/>
    </row>
    <row r="874" spans="3:3" s="63" customFormat="1">
      <c r="C874" s="53"/>
    </row>
    <row r="875" spans="3:3" s="63" customFormat="1">
      <c r="C875" s="53"/>
    </row>
    <row r="876" spans="3:3" s="63" customFormat="1">
      <c r="C876" s="53"/>
    </row>
    <row r="877" spans="3:3" s="63" customFormat="1">
      <c r="C877" s="53"/>
    </row>
    <row r="878" spans="3:3" s="63" customFormat="1">
      <c r="C878" s="53"/>
    </row>
    <row r="879" spans="3:3" s="63" customFormat="1">
      <c r="C879" s="53"/>
    </row>
    <row r="880" spans="3:3" s="63" customFormat="1">
      <c r="C880" s="53"/>
    </row>
    <row r="881" spans="3:3" s="63" customFormat="1">
      <c r="C881" s="53"/>
    </row>
    <row r="882" spans="3:3" s="63" customFormat="1">
      <c r="C882" s="53"/>
    </row>
    <row r="883" spans="3:3" s="63" customFormat="1">
      <c r="C883" s="53"/>
    </row>
    <row r="884" spans="3:3" s="63" customFormat="1">
      <c r="C884" s="53"/>
    </row>
    <row r="885" spans="3:3" s="63" customFormat="1">
      <c r="C885" s="53"/>
    </row>
    <row r="886" spans="3:3" s="63" customFormat="1">
      <c r="C886" s="53"/>
    </row>
    <row r="887" spans="3:3" s="63" customFormat="1">
      <c r="C887" s="53"/>
    </row>
    <row r="888" spans="3:3" s="63" customFormat="1">
      <c r="C888" s="53"/>
    </row>
    <row r="889" spans="3:3" s="63" customFormat="1">
      <c r="C889" s="53"/>
    </row>
    <row r="890" spans="3:3" s="63" customFormat="1">
      <c r="C890" s="53"/>
    </row>
    <row r="891" spans="3:3" s="63" customFormat="1">
      <c r="C891" s="53"/>
    </row>
    <row r="892" spans="3:3" s="63" customFormat="1">
      <c r="C892" s="53"/>
    </row>
    <row r="893" spans="3:3" s="63" customFormat="1">
      <c r="C893" s="53"/>
    </row>
    <row r="894" spans="3:3" s="63" customFormat="1">
      <c r="C894" s="53"/>
    </row>
    <row r="895" spans="3:3" s="63" customFormat="1">
      <c r="C895" s="53"/>
    </row>
    <row r="896" spans="3:3" s="63" customFormat="1">
      <c r="C896" s="53"/>
    </row>
    <row r="897" spans="3:3" s="63" customFormat="1">
      <c r="C897" s="53"/>
    </row>
    <row r="898" spans="3:3" s="63" customFormat="1">
      <c r="C898" s="53"/>
    </row>
    <row r="899" spans="3:3" s="63" customFormat="1">
      <c r="C899" s="53"/>
    </row>
    <row r="900" spans="3:3" s="63" customFormat="1">
      <c r="C900" s="53"/>
    </row>
    <row r="901" spans="3:3" s="63" customFormat="1">
      <c r="C901" s="53"/>
    </row>
    <row r="902" spans="3:3" s="63" customFormat="1">
      <c r="C902" s="53"/>
    </row>
    <row r="903" spans="3:3" s="63" customFormat="1">
      <c r="C903" s="53"/>
    </row>
    <row r="904" spans="3:3" s="63" customFormat="1">
      <c r="C904" s="53"/>
    </row>
    <row r="905" spans="3:3" s="63" customFormat="1">
      <c r="C905" s="53"/>
    </row>
    <row r="906" spans="3:3" s="63" customFormat="1">
      <c r="C906" s="53"/>
    </row>
  </sheetData>
  <mergeCells count="6"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19"/>
  <sheetViews>
    <sheetView workbookViewId="0">
      <selection activeCell="C25" sqref="C25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>
      <c r="A2" s="798" t="s">
        <v>809</v>
      </c>
      <c r="B2" s="798"/>
      <c r="C2" s="798"/>
      <c r="D2" s="798"/>
      <c r="E2" s="798"/>
    </row>
    <row r="4" spans="1:5" ht="29.25" customHeight="1">
      <c r="A4" s="848" t="s">
        <v>27</v>
      </c>
      <c r="B4" s="848"/>
      <c r="C4" s="848"/>
      <c r="D4" s="848"/>
      <c r="E4" s="848"/>
    </row>
    <row r="5" spans="1:5">
      <c r="A5" s="490" t="s">
        <v>26</v>
      </c>
      <c r="B5" s="490"/>
      <c r="C5" s="490"/>
      <c r="D5" s="490"/>
      <c r="E5" s="128"/>
    </row>
    <row r="6" spans="1:5" ht="13.5" thickBot="1">
      <c r="A6" s="128"/>
      <c r="B6" s="128"/>
      <c r="C6" s="128"/>
      <c r="D6" s="128"/>
      <c r="E6" s="205" t="s">
        <v>255</v>
      </c>
    </row>
    <row r="7" spans="1:5" ht="30" customHeight="1" thickBot="1">
      <c r="A7" s="849" t="s">
        <v>832</v>
      </c>
      <c r="B7" s="849"/>
      <c r="C7" s="855" t="s">
        <v>859</v>
      </c>
      <c r="D7" s="851" t="s">
        <v>807</v>
      </c>
      <c r="E7" s="852"/>
    </row>
    <row r="8" spans="1:5" ht="26.25" thickBot="1">
      <c r="A8" s="850"/>
      <c r="B8" s="850"/>
      <c r="C8" s="856"/>
      <c r="D8" s="307" t="s">
        <v>846</v>
      </c>
      <c r="E8" s="307" t="s">
        <v>719</v>
      </c>
    </row>
    <row r="9" spans="1:5" ht="13.5" thickBot="1">
      <c r="A9" s="308">
        <v>1</v>
      </c>
      <c r="B9" s="308">
        <v>2</v>
      </c>
      <c r="C9" s="308">
        <v>3</v>
      </c>
      <c r="D9" s="308">
        <v>4</v>
      </c>
      <c r="E9" s="308">
        <v>5</v>
      </c>
    </row>
    <row r="10" spans="1:5" ht="30" customHeight="1" thickBot="1">
      <c r="A10" s="491">
        <v>8000</v>
      </c>
      <c r="B10" s="492" t="s">
        <v>295</v>
      </c>
      <c r="C10" s="723">
        <f>Sheet1!D8-Sheet2!G8</f>
        <v>-6953.2000000000116</v>
      </c>
      <c r="D10" s="724">
        <f>Sheet1!E8-Sheet2!H8</f>
        <v>0</v>
      </c>
      <c r="E10" s="722">
        <f>Sheet1!F8-Sheet2!I8</f>
        <v>-6953.2000000000007</v>
      </c>
    </row>
    <row r="40" spans="1:3">
      <c r="A40" s="2"/>
      <c r="B40" s="57"/>
      <c r="C40" s="3"/>
    </row>
    <row r="41" spans="1:3">
      <c r="A41" s="2"/>
      <c r="B41" s="64"/>
      <c r="C41" s="3"/>
    </row>
    <row r="42" spans="1:3">
      <c r="A42" s="2"/>
      <c r="B42" s="57"/>
      <c r="C42" s="3"/>
    </row>
    <row r="43" spans="1:3">
      <c r="A43" s="2"/>
      <c r="B43" s="57"/>
      <c r="C43" s="3"/>
    </row>
    <row r="44" spans="1:3">
      <c r="A44" s="2"/>
      <c r="B44" s="57"/>
      <c r="C44" s="3"/>
    </row>
    <row r="45" spans="1:3">
      <c r="A45" s="2"/>
      <c r="B45" s="57"/>
      <c r="C45" s="3"/>
    </row>
    <row r="46" spans="1:3">
      <c r="B46" s="57"/>
      <c r="C46" s="3"/>
    </row>
    <row r="47" spans="1:3">
      <c r="B47" s="57"/>
      <c r="C47" s="3"/>
    </row>
    <row r="48" spans="1:3">
      <c r="B48" s="57"/>
      <c r="C48" s="3"/>
    </row>
    <row r="49" spans="2:3">
      <c r="B49" s="57"/>
      <c r="C49" s="3"/>
    </row>
    <row r="50" spans="2:3">
      <c r="B50" s="57"/>
      <c r="C50" s="3"/>
    </row>
    <row r="51" spans="2:3">
      <c r="B51" s="57"/>
      <c r="C51" s="3"/>
    </row>
    <row r="52" spans="2:3">
      <c r="B52" s="57"/>
      <c r="C52" s="3"/>
    </row>
    <row r="53" spans="2:3">
      <c r="B53" s="57"/>
      <c r="C53" s="3"/>
    </row>
    <row r="54" spans="2:3">
      <c r="B54" s="57"/>
      <c r="C54" s="3"/>
    </row>
    <row r="55" spans="2:3">
      <c r="B55" s="57"/>
      <c r="C55" s="3"/>
    </row>
    <row r="56" spans="2:3">
      <c r="B56" s="57"/>
      <c r="C56" s="3"/>
    </row>
    <row r="57" spans="2:3">
      <c r="B57" s="54"/>
    </row>
    <row r="58" spans="2:3">
      <c r="B58" s="54"/>
    </row>
    <row r="59" spans="2:3">
      <c r="B59" s="54"/>
    </row>
    <row r="60" spans="2:3">
      <c r="B60" s="54"/>
    </row>
    <row r="61" spans="2:3">
      <c r="B61" s="54"/>
    </row>
    <row r="62" spans="2:3">
      <c r="B62" s="54"/>
    </row>
    <row r="63" spans="2:3">
      <c r="B63" s="54"/>
    </row>
    <row r="64" spans="2:3">
      <c r="B64" s="54"/>
    </row>
    <row r="65" spans="2:2">
      <c r="B65" s="54"/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  <row r="76" spans="2:2">
      <c r="B76" s="54"/>
    </row>
    <row r="77" spans="2:2">
      <c r="B77" s="54"/>
    </row>
    <row r="78" spans="2:2">
      <c r="B78" s="54"/>
    </row>
    <row r="79" spans="2:2">
      <c r="B79" s="54"/>
    </row>
    <row r="80" spans="2:2">
      <c r="B80" s="54"/>
    </row>
    <row r="81" spans="2:2">
      <c r="B81" s="54"/>
    </row>
    <row r="82" spans="2:2">
      <c r="B82" s="54"/>
    </row>
    <row r="83" spans="2:2">
      <c r="B83" s="54"/>
    </row>
    <row r="84" spans="2:2">
      <c r="B84" s="54"/>
    </row>
    <row r="85" spans="2:2">
      <c r="B85" s="54"/>
    </row>
    <row r="86" spans="2:2">
      <c r="B86" s="54"/>
    </row>
    <row r="87" spans="2:2">
      <c r="B87" s="54"/>
    </row>
    <row r="88" spans="2:2">
      <c r="B88" s="54"/>
    </row>
    <row r="89" spans="2:2">
      <c r="B89" s="54"/>
    </row>
    <row r="90" spans="2:2">
      <c r="B90" s="54"/>
    </row>
    <row r="91" spans="2:2">
      <c r="B91" s="54"/>
    </row>
    <row r="92" spans="2:2">
      <c r="B92" s="54"/>
    </row>
    <row r="93" spans="2:2">
      <c r="B93" s="54"/>
    </row>
    <row r="94" spans="2:2">
      <c r="B94" s="54"/>
    </row>
    <row r="95" spans="2:2">
      <c r="B95" s="54"/>
    </row>
    <row r="96" spans="2:2">
      <c r="B96" s="54"/>
    </row>
    <row r="97" spans="2:2">
      <c r="B97" s="54"/>
    </row>
    <row r="98" spans="2:2">
      <c r="B98" s="54"/>
    </row>
    <row r="99" spans="2:2">
      <c r="B99" s="54"/>
    </row>
    <row r="100" spans="2:2">
      <c r="B100" s="54"/>
    </row>
    <row r="101" spans="2:2">
      <c r="B101" s="54"/>
    </row>
    <row r="102" spans="2:2">
      <c r="B102" s="54"/>
    </row>
    <row r="103" spans="2:2">
      <c r="B103" s="54"/>
    </row>
    <row r="104" spans="2:2">
      <c r="B104" s="54"/>
    </row>
    <row r="105" spans="2:2">
      <c r="B105" s="54"/>
    </row>
    <row r="106" spans="2:2">
      <c r="B106" s="54"/>
    </row>
    <row r="107" spans="2:2">
      <c r="B107" s="54"/>
    </row>
    <row r="108" spans="2:2">
      <c r="B108" s="54"/>
    </row>
    <row r="109" spans="2:2">
      <c r="B109" s="54"/>
    </row>
    <row r="110" spans="2:2">
      <c r="B110" s="54"/>
    </row>
    <row r="111" spans="2:2">
      <c r="B111" s="54"/>
    </row>
    <row r="112" spans="2:2">
      <c r="B112" s="54"/>
    </row>
    <row r="113" spans="2:2">
      <c r="B113" s="54"/>
    </row>
    <row r="114" spans="2:2">
      <c r="B114" s="54"/>
    </row>
    <row r="115" spans="2:2">
      <c r="B115" s="54"/>
    </row>
    <row r="116" spans="2:2">
      <c r="B116" s="54"/>
    </row>
    <row r="117" spans="2:2">
      <c r="B117" s="54"/>
    </row>
    <row r="118" spans="2:2">
      <c r="B118" s="54"/>
    </row>
    <row r="119" spans="2:2">
      <c r="B119" s="54"/>
    </row>
    <row r="120" spans="2:2">
      <c r="B120" s="54"/>
    </row>
    <row r="121" spans="2:2">
      <c r="B121" s="54"/>
    </row>
    <row r="122" spans="2:2">
      <c r="B122" s="54"/>
    </row>
    <row r="123" spans="2:2">
      <c r="B123" s="54"/>
    </row>
    <row r="124" spans="2:2">
      <c r="B124" s="54"/>
    </row>
    <row r="125" spans="2:2">
      <c r="B125" s="54"/>
    </row>
    <row r="126" spans="2:2">
      <c r="B126" s="54"/>
    </row>
    <row r="127" spans="2:2">
      <c r="B127" s="54"/>
    </row>
    <row r="128" spans="2:2">
      <c r="B128" s="54"/>
    </row>
    <row r="129" spans="2:2">
      <c r="B129" s="54"/>
    </row>
    <row r="130" spans="2:2">
      <c r="B130" s="54"/>
    </row>
    <row r="131" spans="2:2">
      <c r="B131" s="54"/>
    </row>
    <row r="132" spans="2:2">
      <c r="B132" s="54"/>
    </row>
    <row r="133" spans="2:2">
      <c r="B133" s="54"/>
    </row>
    <row r="134" spans="2:2">
      <c r="B134" s="54"/>
    </row>
    <row r="135" spans="2:2">
      <c r="B135" s="54"/>
    </row>
    <row r="136" spans="2:2">
      <c r="B136" s="54"/>
    </row>
    <row r="137" spans="2:2">
      <c r="B137" s="54"/>
    </row>
    <row r="138" spans="2:2">
      <c r="B138" s="54"/>
    </row>
    <row r="139" spans="2:2">
      <c r="B139" s="54"/>
    </row>
    <row r="140" spans="2:2">
      <c r="B140" s="54"/>
    </row>
    <row r="141" spans="2:2">
      <c r="B141" s="54"/>
    </row>
    <row r="142" spans="2:2">
      <c r="B142" s="54"/>
    </row>
    <row r="143" spans="2:2">
      <c r="B143" s="54"/>
    </row>
    <row r="144" spans="2:2">
      <c r="B144" s="54"/>
    </row>
    <row r="145" spans="2:2">
      <c r="B145" s="54"/>
    </row>
    <row r="146" spans="2:2">
      <c r="B146" s="54"/>
    </row>
    <row r="147" spans="2:2">
      <c r="B147" s="54"/>
    </row>
    <row r="148" spans="2:2">
      <c r="B148" s="54"/>
    </row>
    <row r="149" spans="2:2">
      <c r="B149" s="54"/>
    </row>
    <row r="150" spans="2:2">
      <c r="B150" s="54"/>
    </row>
    <row r="151" spans="2:2">
      <c r="B151" s="54"/>
    </row>
    <row r="152" spans="2:2">
      <c r="B152" s="54"/>
    </row>
    <row r="153" spans="2:2">
      <c r="B153" s="54"/>
    </row>
    <row r="154" spans="2:2">
      <c r="B154" s="54"/>
    </row>
    <row r="155" spans="2:2">
      <c r="B155" s="54"/>
    </row>
    <row r="156" spans="2:2">
      <c r="B156" s="54"/>
    </row>
    <row r="157" spans="2:2">
      <c r="B157" s="54"/>
    </row>
    <row r="158" spans="2:2">
      <c r="B158" s="54"/>
    </row>
    <row r="159" spans="2:2">
      <c r="B159" s="54"/>
    </row>
    <row r="160" spans="2:2">
      <c r="B160" s="54"/>
    </row>
    <row r="161" spans="2:2">
      <c r="B161" s="54"/>
    </row>
    <row r="162" spans="2:2">
      <c r="B162" s="54"/>
    </row>
    <row r="163" spans="2:2">
      <c r="B163" s="54"/>
    </row>
    <row r="164" spans="2:2">
      <c r="B164" s="54"/>
    </row>
    <row r="165" spans="2:2">
      <c r="B165" s="54"/>
    </row>
    <row r="166" spans="2:2">
      <c r="B166" s="54"/>
    </row>
    <row r="167" spans="2:2">
      <c r="B167" s="54"/>
    </row>
    <row r="168" spans="2:2">
      <c r="B168" s="54"/>
    </row>
    <row r="169" spans="2:2">
      <c r="B169" s="54"/>
    </row>
    <row r="170" spans="2:2">
      <c r="B170" s="54"/>
    </row>
    <row r="171" spans="2:2">
      <c r="B171" s="54"/>
    </row>
    <row r="172" spans="2:2">
      <c r="B172" s="54"/>
    </row>
    <row r="173" spans="2:2">
      <c r="B173" s="54"/>
    </row>
    <row r="174" spans="2:2">
      <c r="B174" s="54"/>
    </row>
    <row r="175" spans="2:2">
      <c r="B175" s="54"/>
    </row>
    <row r="176" spans="2:2">
      <c r="B176" s="54"/>
    </row>
    <row r="177" spans="2:2">
      <c r="B177" s="54"/>
    </row>
    <row r="178" spans="2:2">
      <c r="B178" s="54"/>
    </row>
    <row r="179" spans="2:2">
      <c r="B179" s="54"/>
    </row>
    <row r="180" spans="2:2">
      <c r="B180" s="54"/>
    </row>
    <row r="181" spans="2:2">
      <c r="B181" s="54"/>
    </row>
    <row r="182" spans="2:2">
      <c r="B182" s="54"/>
    </row>
    <row r="183" spans="2:2">
      <c r="B183" s="54"/>
    </row>
    <row r="184" spans="2:2">
      <c r="B184" s="54"/>
    </row>
    <row r="185" spans="2:2">
      <c r="B185" s="54"/>
    </row>
    <row r="186" spans="2:2">
      <c r="B186" s="54"/>
    </row>
    <row r="187" spans="2:2">
      <c r="B187" s="54"/>
    </row>
    <row r="188" spans="2:2">
      <c r="B188" s="54"/>
    </row>
    <row r="189" spans="2:2">
      <c r="B189" s="54"/>
    </row>
    <row r="190" spans="2:2">
      <c r="B190" s="54"/>
    </row>
    <row r="191" spans="2:2">
      <c r="B191" s="54"/>
    </row>
    <row r="192" spans="2:2">
      <c r="B192" s="54"/>
    </row>
    <row r="193" spans="2:2">
      <c r="B193" s="54"/>
    </row>
    <row r="194" spans="2:2">
      <c r="B194" s="54"/>
    </row>
    <row r="195" spans="2:2">
      <c r="B195" s="54"/>
    </row>
    <row r="196" spans="2:2">
      <c r="B196" s="54"/>
    </row>
    <row r="197" spans="2:2">
      <c r="B197" s="54"/>
    </row>
    <row r="198" spans="2:2">
      <c r="B198" s="54"/>
    </row>
    <row r="199" spans="2:2">
      <c r="B199" s="54"/>
    </row>
    <row r="200" spans="2:2">
      <c r="B200" s="54"/>
    </row>
    <row r="201" spans="2:2">
      <c r="B201" s="54"/>
    </row>
    <row r="202" spans="2:2">
      <c r="B202" s="54"/>
    </row>
    <row r="203" spans="2:2">
      <c r="B203" s="54"/>
    </row>
    <row r="204" spans="2:2">
      <c r="B204" s="54"/>
    </row>
    <row r="205" spans="2:2">
      <c r="B205" s="54"/>
    </row>
    <row r="206" spans="2:2">
      <c r="B206" s="54"/>
    </row>
    <row r="207" spans="2:2">
      <c r="B207" s="54"/>
    </row>
    <row r="208" spans="2:2">
      <c r="B208" s="54"/>
    </row>
    <row r="209" spans="2:2">
      <c r="B209" s="54"/>
    </row>
    <row r="210" spans="2:2">
      <c r="B210" s="54"/>
    </row>
    <row r="211" spans="2:2">
      <c r="B211" s="54"/>
    </row>
    <row r="212" spans="2:2">
      <c r="B212" s="54"/>
    </row>
    <row r="213" spans="2:2">
      <c r="B213" s="54"/>
    </row>
    <row r="214" spans="2:2">
      <c r="B214" s="54"/>
    </row>
    <row r="215" spans="2:2">
      <c r="B215" s="54"/>
    </row>
    <row r="216" spans="2:2">
      <c r="B216" s="54"/>
    </row>
    <row r="217" spans="2:2">
      <c r="B217" s="54"/>
    </row>
    <row r="218" spans="2:2">
      <c r="B218" s="54"/>
    </row>
    <row r="219" spans="2:2">
      <c r="B219" s="54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0"/>
  <sheetViews>
    <sheetView topLeftCell="A52" workbookViewId="0">
      <selection activeCell="D64" sqref="D64"/>
    </sheetView>
  </sheetViews>
  <sheetFormatPr defaultRowHeight="12.75"/>
  <cols>
    <col min="1" max="1" width="5.85546875" style="128" customWidth="1"/>
    <col min="2" max="2" width="54.28515625" style="128" customWidth="1"/>
    <col min="3" max="3" width="6" style="128" customWidth="1"/>
    <col min="4" max="4" width="11.42578125" style="128" customWidth="1"/>
    <col min="5" max="5" width="10.140625" style="128" customWidth="1"/>
    <col min="6" max="6" width="10" style="128" customWidth="1"/>
    <col min="7" max="16384" width="9.140625" style="128"/>
  </cols>
  <sheetData>
    <row r="1" spans="1:6" ht="18">
      <c r="A1" s="798" t="s">
        <v>122</v>
      </c>
      <c r="B1" s="798"/>
      <c r="C1" s="798"/>
      <c r="D1" s="798"/>
      <c r="E1" s="798"/>
      <c r="F1" s="798"/>
    </row>
    <row r="2" spans="1:6" ht="15.75">
      <c r="B2" s="493"/>
    </row>
    <row r="3" spans="1:6" ht="30" customHeight="1">
      <c r="A3" s="848" t="s">
        <v>773</v>
      </c>
      <c r="B3" s="848"/>
      <c r="C3" s="848"/>
      <c r="D3" s="848"/>
      <c r="E3" s="848"/>
      <c r="F3" s="848"/>
    </row>
    <row r="4" spans="1:6" ht="14.25" customHeight="1">
      <c r="A4" s="490" t="s">
        <v>132</v>
      </c>
    </row>
    <row r="5" spans="1:6" ht="14.25" customHeight="1" thickBot="1">
      <c r="E5" s="205" t="s">
        <v>20</v>
      </c>
    </row>
    <row r="6" spans="1:6" ht="51.75" thickBot="1">
      <c r="A6" s="494" t="s">
        <v>739</v>
      </c>
      <c r="B6" s="495" t="s">
        <v>740</v>
      </c>
      <c r="C6" s="496"/>
      <c r="D6" s="853" t="s">
        <v>25</v>
      </c>
      <c r="E6" s="497" t="s">
        <v>124</v>
      </c>
      <c r="F6" s="498"/>
    </row>
    <row r="7" spans="1:6" ht="26.25" thickBot="1">
      <c r="A7" s="499"/>
      <c r="B7" s="305" t="s">
        <v>741</v>
      </c>
      <c r="C7" s="306" t="s">
        <v>742</v>
      </c>
      <c r="D7" s="854"/>
      <c r="E7" s="307" t="s">
        <v>16</v>
      </c>
      <c r="F7" s="307" t="s">
        <v>17</v>
      </c>
    </row>
    <row r="8" spans="1:6" ht="13.5" thickBot="1">
      <c r="A8" s="308">
        <v>1</v>
      </c>
      <c r="B8" s="308">
        <v>2</v>
      </c>
      <c r="C8" s="308" t="s">
        <v>743</v>
      </c>
      <c r="D8" s="500">
        <v>4</v>
      </c>
      <c r="E8" s="500">
        <v>5</v>
      </c>
      <c r="F8" s="500">
        <v>6</v>
      </c>
    </row>
    <row r="9" spans="1:6" s="490" customFormat="1" ht="24.75" thickBot="1">
      <c r="A9" s="501">
        <v>8010</v>
      </c>
      <c r="B9" s="502" t="s">
        <v>934</v>
      </c>
      <c r="C9" s="503"/>
      <c r="D9" s="93">
        <f>-Sheet4!C10</f>
        <v>6953.2000000000116</v>
      </c>
      <c r="E9" s="108">
        <f>-Sheet4!D10</f>
        <v>0</v>
      </c>
      <c r="F9" s="109">
        <f>-Sheet4!E10</f>
        <v>6953.2000000000007</v>
      </c>
    </row>
    <row r="10" spans="1:6" s="490" customFormat="1" ht="13.5" thickBot="1">
      <c r="A10" s="504"/>
      <c r="B10" s="505" t="s">
        <v>807</v>
      </c>
      <c r="C10" s="506"/>
      <c r="D10" s="507"/>
      <c r="E10" s="508"/>
      <c r="F10" s="509"/>
    </row>
    <row r="11" spans="1:6" ht="24.75" thickBot="1">
      <c r="A11" s="501">
        <v>8100</v>
      </c>
      <c r="B11" s="502" t="s">
        <v>935</v>
      </c>
      <c r="C11" s="510"/>
      <c r="D11" s="92">
        <f>E11+F11</f>
        <v>6953.2000000000007</v>
      </c>
      <c r="E11" s="97">
        <f>E13+E41</f>
        <v>0</v>
      </c>
      <c r="F11" s="110">
        <f>F13+F41</f>
        <v>6953.2000000000007</v>
      </c>
    </row>
    <row r="12" spans="1:6">
      <c r="A12" s="511"/>
      <c r="B12" s="512" t="s">
        <v>807</v>
      </c>
      <c r="C12" s="513"/>
      <c r="D12" s="336"/>
      <c r="E12" s="337"/>
      <c r="F12" s="401"/>
    </row>
    <row r="13" spans="1:6" ht="24" customHeight="1">
      <c r="A13" s="514">
        <v>8110</v>
      </c>
      <c r="B13" s="515" t="s">
        <v>936</v>
      </c>
      <c r="C13" s="516"/>
      <c r="D13" s="68">
        <f>E13+F13</f>
        <v>0</v>
      </c>
      <c r="E13" s="67">
        <f>E19</f>
        <v>0</v>
      </c>
      <c r="F13" s="69">
        <f>F15+F19</f>
        <v>0</v>
      </c>
    </row>
    <row r="14" spans="1:6">
      <c r="A14" s="514"/>
      <c r="B14" s="517" t="s">
        <v>807</v>
      </c>
      <c r="C14" s="516"/>
      <c r="D14" s="518"/>
      <c r="E14" s="131"/>
      <c r="F14" s="519"/>
    </row>
    <row r="15" spans="1:6" ht="33" customHeight="1">
      <c r="A15" s="514">
        <v>8111</v>
      </c>
      <c r="B15" s="520" t="s">
        <v>817</v>
      </c>
      <c r="C15" s="516"/>
      <c r="D15" s="68">
        <f>F15</f>
        <v>0</v>
      </c>
      <c r="E15" s="521" t="s">
        <v>42</v>
      </c>
      <c r="F15" s="69">
        <f>F17+F18</f>
        <v>0</v>
      </c>
    </row>
    <row r="16" spans="1:6">
      <c r="A16" s="514"/>
      <c r="B16" s="522" t="s">
        <v>827</v>
      </c>
      <c r="C16" s="516"/>
      <c r="D16" s="384"/>
      <c r="E16" s="521"/>
      <c r="F16" s="523"/>
    </row>
    <row r="17" spans="1:6">
      <c r="A17" s="514">
        <v>8112</v>
      </c>
      <c r="B17" s="524" t="s">
        <v>816</v>
      </c>
      <c r="C17" s="525" t="s">
        <v>850</v>
      </c>
      <c r="D17" s="68">
        <f>F17</f>
        <v>0</v>
      </c>
      <c r="E17" s="521" t="s">
        <v>42</v>
      </c>
      <c r="F17" s="432"/>
    </row>
    <row r="18" spans="1:6">
      <c r="A18" s="514">
        <v>8113</v>
      </c>
      <c r="B18" s="524" t="s">
        <v>810</v>
      </c>
      <c r="C18" s="525" t="s">
        <v>851</v>
      </c>
      <c r="D18" s="68">
        <f>F18</f>
        <v>0</v>
      </c>
      <c r="E18" s="521" t="s">
        <v>42</v>
      </c>
      <c r="F18" s="475"/>
    </row>
    <row r="19" spans="1:6" ht="34.5" customHeight="1">
      <c r="A19" s="514">
        <v>8120</v>
      </c>
      <c r="B19" s="520" t="s">
        <v>937</v>
      </c>
      <c r="C19" s="525"/>
      <c r="D19" s="68">
        <f>E19+F19</f>
        <v>0</v>
      </c>
      <c r="E19" s="67">
        <f>E31</f>
        <v>0</v>
      </c>
      <c r="F19" s="69">
        <f>F21+F31</f>
        <v>0</v>
      </c>
    </row>
    <row r="20" spans="1:6">
      <c r="A20" s="514"/>
      <c r="B20" s="522" t="s">
        <v>807</v>
      </c>
      <c r="C20" s="525"/>
      <c r="D20" s="384"/>
      <c r="E20" s="526"/>
      <c r="F20" s="523"/>
    </row>
    <row r="21" spans="1:6">
      <c r="A21" s="514">
        <v>8121</v>
      </c>
      <c r="B21" s="520" t="s">
        <v>844</v>
      </c>
      <c r="C21" s="525"/>
      <c r="D21" s="527">
        <f>F21</f>
        <v>0</v>
      </c>
      <c r="E21" s="521" t="s">
        <v>42</v>
      </c>
      <c r="F21" s="528">
        <f>F23+F27</f>
        <v>0</v>
      </c>
    </row>
    <row r="22" spans="1:6">
      <c r="A22" s="514"/>
      <c r="B22" s="522" t="s">
        <v>827</v>
      </c>
      <c r="C22" s="525"/>
      <c r="D22" s="384"/>
      <c r="E22" s="526"/>
      <c r="F22" s="523"/>
    </row>
    <row r="23" spans="1:6">
      <c r="A23" s="529">
        <v>8122</v>
      </c>
      <c r="B23" s="515" t="s">
        <v>834</v>
      </c>
      <c r="C23" s="525" t="s">
        <v>852</v>
      </c>
      <c r="D23" s="782">
        <f>F23</f>
        <v>0</v>
      </c>
      <c r="E23" s="521" t="s">
        <v>42</v>
      </c>
      <c r="F23" s="781">
        <f>F25+F26</f>
        <v>0</v>
      </c>
    </row>
    <row r="24" spans="1:6">
      <c r="A24" s="529"/>
      <c r="B24" s="530" t="s">
        <v>827</v>
      </c>
      <c r="C24" s="525"/>
      <c r="D24" s="384"/>
      <c r="E24" s="526"/>
      <c r="F24" s="523"/>
    </row>
    <row r="25" spans="1:6">
      <c r="A25" s="529">
        <v>8123</v>
      </c>
      <c r="B25" s="530" t="s">
        <v>833</v>
      </c>
      <c r="C25" s="525"/>
      <c r="D25" s="527">
        <f>F25</f>
        <v>0</v>
      </c>
      <c r="E25" s="521" t="s">
        <v>42</v>
      </c>
      <c r="F25" s="432"/>
    </row>
    <row r="26" spans="1:6">
      <c r="A26" s="529">
        <v>8124</v>
      </c>
      <c r="B26" s="530" t="s">
        <v>835</v>
      </c>
      <c r="C26" s="525"/>
      <c r="D26" s="782">
        <f>F26</f>
        <v>0</v>
      </c>
      <c r="E26" s="521" t="s">
        <v>42</v>
      </c>
      <c r="F26" s="720"/>
    </row>
    <row r="27" spans="1:6">
      <c r="A27" s="529">
        <v>8130</v>
      </c>
      <c r="B27" s="515" t="s">
        <v>836</v>
      </c>
      <c r="C27" s="525" t="s">
        <v>853</v>
      </c>
      <c r="D27" s="782">
        <f>F27</f>
        <v>0</v>
      </c>
      <c r="E27" s="521" t="s">
        <v>42</v>
      </c>
      <c r="F27" s="531">
        <f>F29+F30</f>
        <v>0</v>
      </c>
    </row>
    <row r="28" spans="1:6">
      <c r="A28" s="529"/>
      <c r="B28" s="530" t="s">
        <v>827</v>
      </c>
      <c r="C28" s="525"/>
      <c r="D28" s="527"/>
      <c r="E28" s="526"/>
      <c r="F28" s="523"/>
    </row>
    <row r="29" spans="1:6">
      <c r="A29" s="529">
        <v>8131</v>
      </c>
      <c r="B29" s="530" t="s">
        <v>840</v>
      </c>
      <c r="C29" s="525"/>
      <c r="D29" s="527">
        <f>F29</f>
        <v>0</v>
      </c>
      <c r="E29" s="521" t="s">
        <v>42</v>
      </c>
      <c r="F29" s="475"/>
    </row>
    <row r="30" spans="1:6">
      <c r="A30" s="529">
        <v>8132</v>
      </c>
      <c r="B30" s="530" t="s">
        <v>837</v>
      </c>
      <c r="C30" s="525"/>
      <c r="D30" s="782">
        <f>F30</f>
        <v>0</v>
      </c>
      <c r="E30" s="521" t="s">
        <v>42</v>
      </c>
      <c r="F30" s="463"/>
    </row>
    <row r="31" spans="1:6" s="534" customFormat="1">
      <c r="A31" s="529">
        <v>8140</v>
      </c>
      <c r="B31" s="515" t="s">
        <v>845</v>
      </c>
      <c r="C31" s="532"/>
      <c r="D31" s="527">
        <f>F31+E31</f>
        <v>0</v>
      </c>
      <c r="E31" s="533">
        <f>E33+E37</f>
        <v>0</v>
      </c>
      <c r="F31" s="528">
        <f>F33+F37</f>
        <v>0</v>
      </c>
    </row>
    <row r="32" spans="1:6" s="534" customFormat="1">
      <c r="A32" s="514"/>
      <c r="B32" s="522" t="s">
        <v>827</v>
      </c>
      <c r="C32" s="532"/>
      <c r="D32" s="535"/>
      <c r="E32" s="536"/>
      <c r="F32" s="537"/>
    </row>
    <row r="33" spans="1:9" s="534" customFormat="1" ht="10.5" customHeight="1">
      <c r="A33" s="529">
        <v>8141</v>
      </c>
      <c r="B33" s="515" t="s">
        <v>838</v>
      </c>
      <c r="C33" s="532" t="s">
        <v>852</v>
      </c>
      <c r="D33" s="527">
        <f>E33+F33</f>
        <v>0</v>
      </c>
      <c r="E33" s="533">
        <f>E35+E36</f>
        <v>0</v>
      </c>
      <c r="F33" s="528">
        <f>F36</f>
        <v>0</v>
      </c>
    </row>
    <row r="34" spans="1:9" s="534" customFormat="1" ht="13.5" thickBot="1">
      <c r="A34" s="538"/>
      <c r="B34" s="539" t="s">
        <v>827</v>
      </c>
      <c r="C34" s="540"/>
      <c r="D34" s="541"/>
      <c r="E34" s="542"/>
      <c r="F34" s="543"/>
    </row>
    <row r="35" spans="1:9" s="534" customFormat="1">
      <c r="A35" s="544">
        <v>8142</v>
      </c>
      <c r="B35" s="545" t="s">
        <v>841</v>
      </c>
      <c r="C35" s="546"/>
      <c r="D35" s="547">
        <f>E35</f>
        <v>0</v>
      </c>
      <c r="E35" s="548"/>
      <c r="F35" s="549" t="s">
        <v>42</v>
      </c>
    </row>
    <row r="36" spans="1:9" s="534" customFormat="1" ht="13.5" thickBot="1">
      <c r="A36" s="550">
        <v>8143</v>
      </c>
      <c r="B36" s="551" t="s">
        <v>842</v>
      </c>
      <c r="C36" s="552"/>
      <c r="D36" s="553">
        <f>E36+F36</f>
        <v>0</v>
      </c>
      <c r="E36" s="554"/>
      <c r="F36" s="555"/>
    </row>
    <row r="37" spans="1:9" s="534" customFormat="1" ht="13.5" customHeight="1">
      <c r="A37" s="511">
        <v>8150</v>
      </c>
      <c r="B37" s="556" t="s">
        <v>843</v>
      </c>
      <c r="C37" s="557" t="s">
        <v>853</v>
      </c>
      <c r="D37" s="558">
        <f>E37+F37</f>
        <v>0</v>
      </c>
      <c r="E37" s="559">
        <f>E39+E40</f>
        <v>0</v>
      </c>
      <c r="F37" s="560">
        <f>F40</f>
        <v>0</v>
      </c>
    </row>
    <row r="38" spans="1:9" s="534" customFormat="1">
      <c r="A38" s="529"/>
      <c r="B38" s="530" t="s">
        <v>827</v>
      </c>
      <c r="C38" s="561"/>
      <c r="D38" s="527">
        <f>E38+F38</f>
        <v>0</v>
      </c>
      <c r="E38" s="536"/>
      <c r="F38" s="537"/>
    </row>
    <row r="39" spans="1:9" s="534" customFormat="1">
      <c r="A39" s="529">
        <v>8151</v>
      </c>
      <c r="B39" s="530" t="s">
        <v>840</v>
      </c>
      <c r="C39" s="561"/>
      <c r="D39" s="527">
        <f>E39</f>
        <v>0</v>
      </c>
      <c r="E39" s="562"/>
      <c r="F39" s="563" t="s">
        <v>260</v>
      </c>
    </row>
    <row r="40" spans="1:9" s="534" customFormat="1" ht="13.5" thickBot="1">
      <c r="A40" s="538">
        <v>8152</v>
      </c>
      <c r="B40" s="539" t="s">
        <v>839</v>
      </c>
      <c r="C40" s="564"/>
      <c r="D40" s="565">
        <f>E40+F40</f>
        <v>0</v>
      </c>
      <c r="E40" s="566"/>
      <c r="F40" s="567"/>
    </row>
    <row r="41" spans="1:9" s="534" customFormat="1" ht="37.5" customHeight="1" thickBot="1">
      <c r="A41" s="501">
        <v>8160</v>
      </c>
      <c r="B41" s="568" t="s">
        <v>938</v>
      </c>
      <c r="C41" s="569"/>
      <c r="D41" s="570">
        <f>E41+F41</f>
        <v>6953.2000000000007</v>
      </c>
      <c r="E41" s="571">
        <f>E48+E52+E63+E64</f>
        <v>0</v>
      </c>
      <c r="F41" s="572">
        <f>F43+F48+F52+F63+F64</f>
        <v>6953.2000000000007</v>
      </c>
    </row>
    <row r="42" spans="1:9" s="534" customFormat="1" ht="13.5" thickBot="1">
      <c r="A42" s="504"/>
      <c r="B42" s="573" t="s">
        <v>807</v>
      </c>
      <c r="C42" s="574"/>
      <c r="D42" s="575"/>
      <c r="E42" s="576"/>
      <c r="F42" s="577"/>
    </row>
    <row r="43" spans="1:9" s="490" customFormat="1" ht="14.25" customHeight="1" thickBot="1">
      <c r="A43" s="501">
        <v>8161</v>
      </c>
      <c r="B43" s="578" t="s">
        <v>815</v>
      </c>
      <c r="C43" s="569"/>
      <c r="D43" s="579">
        <f>F43</f>
        <v>0</v>
      </c>
      <c r="E43" s="580" t="s">
        <v>42</v>
      </c>
      <c r="F43" s="581">
        <f>F45+F46+F47</f>
        <v>0</v>
      </c>
    </row>
    <row r="44" spans="1:9" s="490" customFormat="1">
      <c r="A44" s="511"/>
      <c r="B44" s="582" t="s">
        <v>827</v>
      </c>
      <c r="C44" s="557"/>
      <c r="D44" s="583"/>
      <c r="E44" s="584"/>
      <c r="F44" s="585"/>
    </row>
    <row r="45" spans="1:9" ht="27" customHeight="1" thickBot="1">
      <c r="A45" s="529">
        <v>8162</v>
      </c>
      <c r="B45" s="530" t="s">
        <v>804</v>
      </c>
      <c r="C45" s="561" t="s">
        <v>854</v>
      </c>
      <c r="D45" s="586">
        <f>F45</f>
        <v>0</v>
      </c>
      <c r="E45" s="526" t="s">
        <v>42</v>
      </c>
      <c r="F45" s="432"/>
    </row>
    <row r="46" spans="1:9" s="490" customFormat="1" ht="71.25" customHeight="1" thickBot="1">
      <c r="A46" s="587">
        <v>8163</v>
      </c>
      <c r="B46" s="530" t="s">
        <v>803</v>
      </c>
      <c r="C46" s="561" t="s">
        <v>854</v>
      </c>
      <c r="D46" s="586">
        <f>F46</f>
        <v>0</v>
      </c>
      <c r="E46" s="588" t="s">
        <v>42</v>
      </c>
      <c r="F46" s="589"/>
    </row>
    <row r="47" spans="1:9" ht="14.25" customHeight="1" thickBot="1">
      <c r="A47" s="538">
        <v>8164</v>
      </c>
      <c r="B47" s="539" t="s">
        <v>805</v>
      </c>
      <c r="C47" s="564" t="s">
        <v>855</v>
      </c>
      <c r="D47" s="590">
        <f>F47</f>
        <v>0</v>
      </c>
      <c r="E47" s="591" t="s">
        <v>42</v>
      </c>
      <c r="F47" s="468"/>
    </row>
    <row r="48" spans="1:9" s="490" customFormat="1" ht="13.5" thickBot="1">
      <c r="A48" s="501">
        <v>8170</v>
      </c>
      <c r="B48" s="578" t="s">
        <v>814</v>
      </c>
      <c r="C48" s="569"/>
      <c r="D48" s="579">
        <f>E48+F48</f>
        <v>0</v>
      </c>
      <c r="E48" s="592">
        <f>E50+E51</f>
        <v>0</v>
      </c>
      <c r="F48" s="581">
        <f>F50+F51</f>
        <v>0</v>
      </c>
      <c r="I48" s="490" t="s">
        <v>132</v>
      </c>
    </row>
    <row r="49" spans="1:11" s="490" customFormat="1">
      <c r="A49" s="511"/>
      <c r="B49" s="582" t="s">
        <v>827</v>
      </c>
      <c r="C49" s="557"/>
      <c r="D49" s="593"/>
      <c r="E49" s="584"/>
      <c r="F49" s="594"/>
    </row>
    <row r="50" spans="1:11" ht="24">
      <c r="A50" s="529">
        <v>8171</v>
      </c>
      <c r="B50" s="530" t="s">
        <v>812</v>
      </c>
      <c r="C50" s="561" t="s">
        <v>856</v>
      </c>
      <c r="D50" s="586">
        <f>E50+F50</f>
        <v>0</v>
      </c>
      <c r="E50" s="595"/>
      <c r="F50" s="432"/>
    </row>
    <row r="51" spans="1:11" ht="13.5" thickBot="1">
      <c r="A51" s="538">
        <v>8172</v>
      </c>
      <c r="B51" s="596" t="s">
        <v>813</v>
      </c>
      <c r="C51" s="564" t="s">
        <v>857</v>
      </c>
      <c r="D51" s="590">
        <f>E51+F51</f>
        <v>0</v>
      </c>
      <c r="E51" s="597"/>
      <c r="F51" s="468"/>
    </row>
    <row r="52" spans="1:11" s="490" customFormat="1" ht="24.75" thickBot="1">
      <c r="A52" s="598">
        <v>8190</v>
      </c>
      <c r="B52" s="599" t="s">
        <v>723</v>
      </c>
      <c r="C52" s="600"/>
      <c r="D52" s="601">
        <f>E52+F52</f>
        <v>6953.2000000000007</v>
      </c>
      <c r="E52" s="602">
        <f>E56</f>
        <v>0</v>
      </c>
      <c r="F52" s="603">
        <f>F58</f>
        <v>6953.2000000000007</v>
      </c>
    </row>
    <row r="53" spans="1:11" s="490" customFormat="1">
      <c r="A53" s="604"/>
      <c r="B53" s="582" t="s">
        <v>811</v>
      </c>
      <c r="C53" s="605"/>
      <c r="D53" s="583"/>
      <c r="E53" s="606"/>
      <c r="F53" s="585"/>
    </row>
    <row r="54" spans="1:11" ht="24">
      <c r="A54" s="607">
        <v>8191</v>
      </c>
      <c r="B54" s="608" t="s">
        <v>770</v>
      </c>
      <c r="C54" s="609">
        <v>9320</v>
      </c>
      <c r="D54" s="610">
        <f>E54</f>
        <v>0</v>
      </c>
      <c r="E54" s="725"/>
      <c r="F54" s="611" t="s">
        <v>260</v>
      </c>
    </row>
    <row r="55" spans="1:11">
      <c r="A55" s="612"/>
      <c r="B55" s="522" t="s">
        <v>808</v>
      </c>
      <c r="C55" s="613"/>
      <c r="D55" s="384"/>
      <c r="E55" s="132"/>
      <c r="F55" s="523"/>
    </row>
    <row r="56" spans="1:11" ht="35.25" customHeight="1">
      <c r="A56" s="612">
        <v>8192</v>
      </c>
      <c r="B56" s="530" t="s">
        <v>806</v>
      </c>
      <c r="C56" s="613"/>
      <c r="D56" s="614">
        <f>E56</f>
        <v>0</v>
      </c>
      <c r="E56" s="726"/>
      <c r="F56" s="615" t="s">
        <v>42</v>
      </c>
      <c r="G56" s="774"/>
    </row>
    <row r="57" spans="1:11" ht="24">
      <c r="A57" s="612">
        <v>8193</v>
      </c>
      <c r="B57" s="530" t="s">
        <v>724</v>
      </c>
      <c r="C57" s="613"/>
      <c r="D57" s="614">
        <f>E57</f>
        <v>0</v>
      </c>
      <c r="E57" s="482">
        <f>E56-E54</f>
        <v>0</v>
      </c>
      <c r="F57" s="615" t="s">
        <v>260</v>
      </c>
    </row>
    <row r="58" spans="1:11" ht="24">
      <c r="A58" s="616">
        <v>8194</v>
      </c>
      <c r="B58" s="617" t="s">
        <v>725</v>
      </c>
      <c r="C58" s="618">
        <v>9330</v>
      </c>
      <c r="D58" s="610">
        <f>F58</f>
        <v>6953.2000000000007</v>
      </c>
      <c r="E58" s="619" t="s">
        <v>42</v>
      </c>
      <c r="F58" s="622">
        <f>F60+F61</f>
        <v>6953.2000000000007</v>
      </c>
      <c r="I58" s="128">
        <v>6953.2</v>
      </c>
    </row>
    <row r="59" spans="1:11">
      <c r="A59" s="612"/>
      <c r="B59" s="522" t="s">
        <v>808</v>
      </c>
      <c r="C59" s="620"/>
      <c r="D59" s="614"/>
      <c r="E59" s="621"/>
      <c r="F59" s="622"/>
      <c r="K59" s="128" t="s">
        <v>981</v>
      </c>
    </row>
    <row r="60" spans="1:11" ht="24">
      <c r="A60" s="612">
        <v>8195</v>
      </c>
      <c r="B60" s="530" t="s">
        <v>771</v>
      </c>
      <c r="C60" s="620"/>
      <c r="D60" s="614">
        <f>F60</f>
        <v>5898.3</v>
      </c>
      <c r="E60" s="621" t="s">
        <v>42</v>
      </c>
      <c r="F60" s="622">
        <v>5898.3</v>
      </c>
      <c r="I60" s="128">
        <v>5898297</v>
      </c>
    </row>
    <row r="61" spans="1:11" ht="24">
      <c r="A61" s="623">
        <v>8196</v>
      </c>
      <c r="B61" s="530" t="s">
        <v>772</v>
      </c>
      <c r="C61" s="620"/>
      <c r="D61" s="614">
        <f>F61</f>
        <v>1054.9000000000001</v>
      </c>
      <c r="E61" s="521" t="s">
        <v>42</v>
      </c>
      <c r="F61" s="622">
        <v>1054.9000000000001</v>
      </c>
      <c r="I61" s="128">
        <v>1054933.3999999999</v>
      </c>
    </row>
    <row r="62" spans="1:11" ht="24">
      <c r="A62" s="612">
        <v>8197</v>
      </c>
      <c r="B62" s="624" t="s">
        <v>767</v>
      </c>
      <c r="C62" s="625"/>
      <c r="D62" s="626" t="s">
        <v>42</v>
      </c>
      <c r="E62" s="521" t="s">
        <v>42</v>
      </c>
      <c r="F62" s="615" t="s">
        <v>42</v>
      </c>
    </row>
    <row r="63" spans="1:11" ht="36">
      <c r="A63" s="612">
        <v>8198</v>
      </c>
      <c r="B63" s="627" t="s">
        <v>768</v>
      </c>
      <c r="C63" s="628"/>
      <c r="D63" s="626" t="s">
        <v>42</v>
      </c>
      <c r="E63" s="629"/>
      <c r="F63" s="475"/>
    </row>
    <row r="64" spans="1:11" ht="48">
      <c r="A64" s="612">
        <v>8199</v>
      </c>
      <c r="B64" s="630" t="s">
        <v>939</v>
      </c>
      <c r="C64" s="628"/>
      <c r="D64" s="631">
        <f>E64+F64</f>
        <v>0</v>
      </c>
      <c r="E64" s="621">
        <f>E9-E13-E48-E52-E63-E68</f>
        <v>0</v>
      </c>
      <c r="F64" s="632">
        <f>F9-F13-F43-F48-F52-F63-F68</f>
        <v>0</v>
      </c>
      <c r="H64" s="633"/>
    </row>
    <row r="65" spans="1:6" ht="24.75" thickBot="1">
      <c r="A65" s="623" t="s">
        <v>726</v>
      </c>
      <c r="B65" s="634" t="s">
        <v>769</v>
      </c>
      <c r="C65" s="625"/>
      <c r="D65" s="590">
        <f>F65</f>
        <v>0</v>
      </c>
      <c r="E65" s="635" t="s">
        <v>42</v>
      </c>
      <c r="F65" s="440"/>
    </row>
    <row r="66" spans="1:6" ht="30" customHeight="1" thickBot="1">
      <c r="A66" s="636">
        <v>8200</v>
      </c>
      <c r="B66" s="502" t="s">
        <v>940</v>
      </c>
      <c r="C66" s="600"/>
      <c r="D66" s="637">
        <f>E66+F66</f>
        <v>0</v>
      </c>
      <c r="E66" s="638">
        <f>E68</f>
        <v>0</v>
      </c>
      <c r="F66" s="639">
        <f>F68</f>
        <v>0</v>
      </c>
    </row>
    <row r="67" spans="1:6">
      <c r="A67" s="640"/>
      <c r="B67" s="512" t="s">
        <v>807</v>
      </c>
      <c r="C67" s="641"/>
      <c r="D67" s="336"/>
      <c r="E67" s="337"/>
      <c r="F67" s="401"/>
    </row>
    <row r="68" spans="1:6" ht="24">
      <c r="A68" s="514">
        <v>8210</v>
      </c>
      <c r="B68" s="642" t="s">
        <v>941</v>
      </c>
      <c r="C68" s="613"/>
      <c r="D68" s="586">
        <f>E68+F68</f>
        <v>0</v>
      </c>
      <c r="E68" s="643">
        <f>E74</f>
        <v>0</v>
      </c>
      <c r="F68" s="644">
        <f>F70+F74</f>
        <v>0</v>
      </c>
    </row>
    <row r="69" spans="1:6">
      <c r="A69" s="529"/>
      <c r="B69" s="530" t="s">
        <v>807</v>
      </c>
      <c r="C69" s="613"/>
      <c r="D69" s="384"/>
      <c r="E69" s="526"/>
      <c r="F69" s="523"/>
    </row>
    <row r="70" spans="1:6" ht="24" customHeight="1">
      <c r="A70" s="514">
        <v>8211</v>
      </c>
      <c r="B70" s="520" t="s">
        <v>817</v>
      </c>
      <c r="C70" s="613"/>
      <c r="D70" s="586">
        <f>F70</f>
        <v>0</v>
      </c>
      <c r="E70" s="521" t="s">
        <v>42</v>
      </c>
      <c r="F70" s="644">
        <f>F72+F73</f>
        <v>0</v>
      </c>
    </row>
    <row r="71" spans="1:6">
      <c r="A71" s="514"/>
      <c r="B71" s="522" t="s">
        <v>808</v>
      </c>
      <c r="C71" s="613"/>
      <c r="D71" s="586"/>
      <c r="E71" s="521"/>
      <c r="F71" s="523"/>
    </row>
    <row r="72" spans="1:6">
      <c r="A72" s="514">
        <v>8212</v>
      </c>
      <c r="B72" s="524" t="s">
        <v>816</v>
      </c>
      <c r="C72" s="561" t="s">
        <v>821</v>
      </c>
      <c r="D72" s="586">
        <f>F72</f>
        <v>0</v>
      </c>
      <c r="E72" s="521" t="s">
        <v>42</v>
      </c>
      <c r="F72" s="432"/>
    </row>
    <row r="73" spans="1:6">
      <c r="A73" s="514">
        <v>8213</v>
      </c>
      <c r="B73" s="524" t="s">
        <v>810</v>
      </c>
      <c r="C73" s="561" t="s">
        <v>822</v>
      </c>
      <c r="D73" s="586">
        <f>F73</f>
        <v>0</v>
      </c>
      <c r="E73" s="521" t="s">
        <v>42</v>
      </c>
      <c r="F73" s="475"/>
    </row>
    <row r="74" spans="1:6" ht="24">
      <c r="A74" s="514">
        <v>8220</v>
      </c>
      <c r="B74" s="520" t="s">
        <v>942</v>
      </c>
      <c r="C74" s="613"/>
      <c r="D74" s="586">
        <f>E74+F74</f>
        <v>0</v>
      </c>
      <c r="E74" s="643">
        <f>E80</f>
        <v>0</v>
      </c>
      <c r="F74" s="644">
        <f>F76+F80</f>
        <v>0</v>
      </c>
    </row>
    <row r="75" spans="1:6">
      <c r="A75" s="514"/>
      <c r="B75" s="522" t="s">
        <v>807</v>
      </c>
      <c r="C75" s="613"/>
      <c r="D75" s="586"/>
      <c r="E75" s="130"/>
      <c r="F75" s="523"/>
    </row>
    <row r="76" spans="1:6">
      <c r="A76" s="514">
        <v>8221</v>
      </c>
      <c r="B76" s="520" t="s">
        <v>844</v>
      </c>
      <c r="C76" s="613"/>
      <c r="D76" s="586">
        <f>F76</f>
        <v>0</v>
      </c>
      <c r="E76" s="521" t="s">
        <v>42</v>
      </c>
      <c r="F76" s="644">
        <f>F78+F79</f>
        <v>0</v>
      </c>
    </row>
    <row r="77" spans="1:6">
      <c r="A77" s="514"/>
      <c r="B77" s="522" t="s">
        <v>827</v>
      </c>
      <c r="C77" s="613"/>
      <c r="D77" s="586"/>
      <c r="E77" s="521"/>
      <c r="F77" s="523"/>
    </row>
    <row r="78" spans="1:6">
      <c r="A78" s="529">
        <v>8222</v>
      </c>
      <c r="B78" s="530" t="s">
        <v>834</v>
      </c>
      <c r="C78" s="561" t="s">
        <v>823</v>
      </c>
      <c r="D78" s="586">
        <f>F78</f>
        <v>0</v>
      </c>
      <c r="E78" s="521" t="s">
        <v>42</v>
      </c>
      <c r="F78" s="432"/>
    </row>
    <row r="79" spans="1:6">
      <c r="A79" s="529">
        <v>8230</v>
      </c>
      <c r="B79" s="530" t="s">
        <v>836</v>
      </c>
      <c r="C79" s="561" t="s">
        <v>824</v>
      </c>
      <c r="D79" s="586">
        <f>F79</f>
        <v>0</v>
      </c>
      <c r="E79" s="521" t="s">
        <v>42</v>
      </c>
      <c r="F79" s="475"/>
    </row>
    <row r="80" spans="1:6">
      <c r="A80" s="529">
        <v>8240</v>
      </c>
      <c r="B80" s="520" t="s">
        <v>845</v>
      </c>
      <c r="C80" s="613"/>
      <c r="D80" s="586">
        <f>E80+F80</f>
        <v>0</v>
      </c>
      <c r="E80" s="643">
        <f>E82+E83</f>
        <v>0</v>
      </c>
      <c r="F80" s="644">
        <f>F82+F83</f>
        <v>0</v>
      </c>
    </row>
    <row r="81" spans="1:6">
      <c r="A81" s="514"/>
      <c r="B81" s="522" t="s">
        <v>827</v>
      </c>
      <c r="C81" s="613"/>
      <c r="D81" s="586"/>
      <c r="E81" s="130"/>
      <c r="F81" s="523"/>
    </row>
    <row r="82" spans="1:6">
      <c r="A82" s="529">
        <v>8241</v>
      </c>
      <c r="B82" s="530" t="s">
        <v>858</v>
      </c>
      <c r="C82" s="561" t="s">
        <v>823</v>
      </c>
      <c r="D82" s="586">
        <f>E82+F82</f>
        <v>0</v>
      </c>
      <c r="E82" s="357"/>
      <c r="F82" s="432"/>
    </row>
    <row r="83" spans="1:6" ht="13.5" thickBot="1">
      <c r="A83" s="550">
        <v>8250</v>
      </c>
      <c r="B83" s="551" t="s">
        <v>843</v>
      </c>
      <c r="C83" s="645" t="s">
        <v>824</v>
      </c>
      <c r="D83" s="646">
        <f>E83+F83</f>
        <v>0</v>
      </c>
      <c r="E83" s="647"/>
      <c r="F83" s="648"/>
    </row>
    <row r="84" spans="1:6">
      <c r="C84" s="134"/>
    </row>
    <row r="85" spans="1:6">
      <c r="C85" s="134"/>
      <c r="D85" s="649"/>
      <c r="E85" s="650" t="s">
        <v>296</v>
      </c>
    </row>
    <row r="86" spans="1:6">
      <c r="C86" s="134"/>
      <c r="D86" s="651"/>
      <c r="E86" s="650" t="s">
        <v>297</v>
      </c>
    </row>
    <row r="87" spans="1:6">
      <c r="C87" s="134"/>
    </row>
    <row r="88" spans="1:6">
      <c r="C88" s="134"/>
    </row>
    <row r="89" spans="1:6">
      <c r="C89" s="134"/>
    </row>
    <row r="90" spans="1:6">
      <c r="C90" s="134"/>
    </row>
    <row r="91" spans="1:6">
      <c r="C91" s="134"/>
    </row>
    <row r="92" spans="1:6">
      <c r="C92" s="134"/>
    </row>
    <row r="93" spans="1:6">
      <c r="C93" s="134"/>
    </row>
    <row r="94" spans="1:6">
      <c r="C94" s="134"/>
    </row>
    <row r="95" spans="1:6">
      <c r="C95" s="134"/>
    </row>
    <row r="96" spans="1:6">
      <c r="C96" s="134"/>
    </row>
    <row r="97" spans="3:3">
      <c r="C97" s="134"/>
    </row>
    <row r="98" spans="3:3">
      <c r="C98" s="134"/>
    </row>
    <row r="99" spans="3:3">
      <c r="C99" s="134"/>
    </row>
    <row r="100" spans="3:3">
      <c r="C100" s="134"/>
    </row>
    <row r="101" spans="3:3">
      <c r="C101" s="134"/>
    </row>
    <row r="102" spans="3:3">
      <c r="C102" s="134"/>
    </row>
    <row r="103" spans="3:3">
      <c r="C103" s="134"/>
    </row>
    <row r="104" spans="3:3">
      <c r="C104" s="134"/>
    </row>
    <row r="105" spans="3:3">
      <c r="C105" s="134"/>
    </row>
    <row r="106" spans="3:3">
      <c r="C106" s="134"/>
    </row>
    <row r="107" spans="3:3">
      <c r="C107" s="134"/>
    </row>
    <row r="108" spans="3:3">
      <c r="C108" s="134"/>
    </row>
    <row r="109" spans="3:3">
      <c r="C109" s="134"/>
    </row>
    <row r="110" spans="3:3">
      <c r="C110" s="134"/>
    </row>
    <row r="111" spans="3:3">
      <c r="C111" s="134"/>
    </row>
    <row r="112" spans="3:3">
      <c r="C112" s="134"/>
    </row>
    <row r="113" spans="3:3">
      <c r="C113" s="134"/>
    </row>
    <row r="114" spans="3:3">
      <c r="C114" s="134"/>
    </row>
    <row r="115" spans="3:3">
      <c r="C115" s="134"/>
    </row>
    <row r="116" spans="3:3">
      <c r="C116" s="134"/>
    </row>
    <row r="117" spans="3:3">
      <c r="C117" s="134"/>
    </row>
    <row r="118" spans="3:3">
      <c r="C118" s="134"/>
    </row>
    <row r="119" spans="3:3">
      <c r="C119" s="134"/>
    </row>
    <row r="120" spans="3:3">
      <c r="C120" s="134"/>
    </row>
    <row r="121" spans="3:3">
      <c r="C121" s="134"/>
    </row>
    <row r="122" spans="3:3">
      <c r="C122" s="134"/>
    </row>
    <row r="123" spans="3:3">
      <c r="C123" s="134"/>
    </row>
    <row r="124" spans="3:3">
      <c r="C124" s="134"/>
    </row>
    <row r="125" spans="3:3">
      <c r="C125" s="134"/>
    </row>
    <row r="126" spans="3:3">
      <c r="C126" s="134"/>
    </row>
    <row r="127" spans="3:3">
      <c r="C127" s="134"/>
    </row>
    <row r="128" spans="3:3">
      <c r="C128" s="134"/>
    </row>
    <row r="129" spans="3:3">
      <c r="C129" s="134"/>
    </row>
    <row r="130" spans="3:3">
      <c r="C130" s="134"/>
    </row>
    <row r="131" spans="3:3">
      <c r="C131" s="134"/>
    </row>
    <row r="132" spans="3:3">
      <c r="C132" s="134"/>
    </row>
    <row r="133" spans="3:3">
      <c r="C133" s="134"/>
    </row>
    <row r="134" spans="3:3">
      <c r="C134" s="134"/>
    </row>
    <row r="135" spans="3:3">
      <c r="C135" s="134"/>
    </row>
    <row r="136" spans="3:3">
      <c r="C136" s="134"/>
    </row>
    <row r="137" spans="3:3">
      <c r="C137" s="134"/>
    </row>
    <row r="138" spans="3:3">
      <c r="C138" s="134"/>
    </row>
    <row r="139" spans="3:3">
      <c r="C139" s="134"/>
    </row>
    <row r="140" spans="3:3">
      <c r="C140" s="134"/>
    </row>
    <row r="141" spans="3:3">
      <c r="C141" s="134"/>
    </row>
    <row r="142" spans="3:3">
      <c r="C142" s="134"/>
    </row>
    <row r="143" spans="3:3">
      <c r="C143" s="134"/>
    </row>
    <row r="144" spans="3:3">
      <c r="C144" s="134"/>
    </row>
    <row r="145" spans="3:3">
      <c r="C145" s="134"/>
    </row>
    <row r="146" spans="3:3">
      <c r="C146" s="134"/>
    </row>
    <row r="147" spans="3:3">
      <c r="C147" s="134"/>
    </row>
    <row r="148" spans="3:3">
      <c r="C148" s="134"/>
    </row>
    <row r="149" spans="3:3">
      <c r="C149" s="134"/>
    </row>
    <row r="150" spans="3:3">
      <c r="C150" s="134"/>
    </row>
    <row r="151" spans="3:3">
      <c r="C151" s="134"/>
    </row>
    <row r="152" spans="3:3">
      <c r="C152" s="134"/>
    </row>
    <row r="153" spans="3:3">
      <c r="C153" s="134"/>
    </row>
    <row r="154" spans="3:3">
      <c r="C154" s="134"/>
    </row>
    <row r="155" spans="3:3">
      <c r="C155" s="134"/>
    </row>
    <row r="156" spans="3:3">
      <c r="C156" s="134"/>
    </row>
    <row r="157" spans="3:3">
      <c r="C157" s="134"/>
    </row>
    <row r="158" spans="3:3">
      <c r="C158" s="134"/>
    </row>
    <row r="159" spans="3:3">
      <c r="C159" s="134"/>
    </row>
    <row r="160" spans="3:3">
      <c r="C160" s="134"/>
    </row>
    <row r="161" spans="3:3">
      <c r="C161" s="134"/>
    </row>
    <row r="162" spans="3:3">
      <c r="C162" s="134"/>
    </row>
    <row r="163" spans="3:3">
      <c r="C163" s="134"/>
    </row>
    <row r="164" spans="3:3">
      <c r="C164" s="134"/>
    </row>
    <row r="165" spans="3:3">
      <c r="C165" s="134"/>
    </row>
    <row r="166" spans="3:3">
      <c r="C166" s="134"/>
    </row>
    <row r="167" spans="3:3">
      <c r="C167" s="134"/>
    </row>
    <row r="168" spans="3:3">
      <c r="C168" s="134"/>
    </row>
    <row r="169" spans="3:3">
      <c r="C169" s="134"/>
    </row>
    <row r="170" spans="3:3">
      <c r="C170" s="134"/>
    </row>
    <row r="171" spans="3:3">
      <c r="C171" s="134"/>
    </row>
    <row r="172" spans="3:3">
      <c r="C172" s="134"/>
    </row>
    <row r="173" spans="3:3">
      <c r="C173" s="134"/>
    </row>
    <row r="174" spans="3:3">
      <c r="C174" s="134"/>
    </row>
    <row r="175" spans="3:3">
      <c r="C175" s="134"/>
    </row>
    <row r="176" spans="3:3">
      <c r="C176" s="134"/>
    </row>
    <row r="177" spans="3:3">
      <c r="C177" s="134"/>
    </row>
    <row r="178" spans="3:3">
      <c r="C178" s="134"/>
    </row>
    <row r="179" spans="3:3">
      <c r="C179" s="134"/>
    </row>
    <row r="180" spans="3:3">
      <c r="C180" s="134"/>
    </row>
    <row r="181" spans="3:3">
      <c r="C181" s="134"/>
    </row>
    <row r="182" spans="3:3">
      <c r="C182" s="134"/>
    </row>
    <row r="183" spans="3:3">
      <c r="C183" s="134"/>
    </row>
    <row r="184" spans="3:3">
      <c r="C184" s="134"/>
    </row>
    <row r="185" spans="3:3">
      <c r="C185" s="134"/>
    </row>
    <row r="186" spans="3:3">
      <c r="C186" s="134"/>
    </row>
    <row r="187" spans="3:3">
      <c r="C187" s="134"/>
    </row>
    <row r="188" spans="3:3">
      <c r="C188" s="134"/>
    </row>
    <row r="189" spans="3:3">
      <c r="C189" s="134"/>
    </row>
    <row r="190" spans="3:3">
      <c r="C190" s="134"/>
    </row>
    <row r="191" spans="3:3">
      <c r="C191" s="134"/>
    </row>
    <row r="192" spans="3:3">
      <c r="C192" s="134"/>
    </row>
    <row r="193" spans="3:3">
      <c r="C193" s="134"/>
    </row>
    <row r="194" spans="3:3">
      <c r="C194" s="134"/>
    </row>
    <row r="195" spans="3:3">
      <c r="C195" s="134"/>
    </row>
    <row r="196" spans="3:3">
      <c r="C196" s="134"/>
    </row>
    <row r="197" spans="3:3">
      <c r="C197" s="134"/>
    </row>
    <row r="198" spans="3:3">
      <c r="C198" s="134"/>
    </row>
    <row r="199" spans="3:3">
      <c r="C199" s="134"/>
    </row>
    <row r="200" spans="3:3">
      <c r="C200" s="134"/>
    </row>
    <row r="201" spans="3:3">
      <c r="C201" s="134"/>
    </row>
    <row r="202" spans="3:3">
      <c r="C202" s="134"/>
    </row>
    <row r="203" spans="3:3">
      <c r="C203" s="134"/>
    </row>
    <row r="204" spans="3:3">
      <c r="C204" s="134"/>
    </row>
    <row r="205" spans="3:3">
      <c r="C205" s="134"/>
    </row>
    <row r="206" spans="3:3">
      <c r="C206" s="134"/>
    </row>
    <row r="207" spans="3:3">
      <c r="C207" s="134"/>
    </row>
    <row r="208" spans="3:3">
      <c r="C208" s="134"/>
    </row>
    <row r="209" spans="3:3">
      <c r="C209" s="134"/>
    </row>
    <row r="210" spans="3:3">
      <c r="C210" s="134"/>
    </row>
    <row r="211" spans="3:3">
      <c r="C211" s="134"/>
    </row>
    <row r="212" spans="3:3">
      <c r="C212" s="134"/>
    </row>
    <row r="213" spans="3:3">
      <c r="C213" s="134"/>
    </row>
    <row r="214" spans="3:3">
      <c r="C214" s="134"/>
    </row>
    <row r="215" spans="3:3">
      <c r="C215" s="134"/>
    </row>
    <row r="216" spans="3:3">
      <c r="C216" s="134"/>
    </row>
    <row r="217" spans="3:3">
      <c r="C217" s="134"/>
    </row>
    <row r="218" spans="3:3">
      <c r="C218" s="134"/>
    </row>
    <row r="219" spans="3:3">
      <c r="C219" s="134"/>
    </row>
    <row r="220" spans="3:3">
      <c r="C220" s="134"/>
    </row>
    <row r="221" spans="3:3">
      <c r="C221" s="134"/>
    </row>
    <row r="222" spans="3:3">
      <c r="C222" s="134"/>
    </row>
    <row r="223" spans="3:3">
      <c r="C223" s="134"/>
    </row>
    <row r="224" spans="3:3">
      <c r="C224" s="134"/>
    </row>
    <row r="225" spans="3:3">
      <c r="C225" s="134"/>
    </row>
    <row r="226" spans="3:3">
      <c r="C226" s="134"/>
    </row>
    <row r="227" spans="3:3">
      <c r="C227" s="134"/>
    </row>
    <row r="228" spans="3:3">
      <c r="C228" s="134"/>
    </row>
    <row r="229" spans="3:3">
      <c r="C229" s="134"/>
    </row>
    <row r="230" spans="3:3">
      <c r="C230" s="134"/>
    </row>
    <row r="231" spans="3:3">
      <c r="C231" s="134"/>
    </row>
    <row r="232" spans="3:3">
      <c r="C232" s="134"/>
    </row>
    <row r="233" spans="3:3">
      <c r="C233" s="134"/>
    </row>
    <row r="234" spans="3:3">
      <c r="C234" s="134"/>
    </row>
    <row r="235" spans="3:3">
      <c r="C235" s="134"/>
    </row>
    <row r="236" spans="3:3">
      <c r="C236" s="134"/>
    </row>
    <row r="237" spans="3:3">
      <c r="C237" s="134"/>
    </row>
    <row r="238" spans="3:3">
      <c r="C238" s="134"/>
    </row>
    <row r="239" spans="3:3">
      <c r="C239" s="134"/>
    </row>
    <row r="240" spans="3:3">
      <c r="C240" s="134"/>
    </row>
    <row r="241" spans="3:3">
      <c r="C241" s="134"/>
    </row>
    <row r="242" spans="3:3">
      <c r="C242" s="134"/>
    </row>
    <row r="243" spans="3:3">
      <c r="C243" s="134"/>
    </row>
    <row r="244" spans="3:3">
      <c r="C244" s="134"/>
    </row>
    <row r="245" spans="3:3">
      <c r="C245" s="134"/>
    </row>
    <row r="246" spans="3:3">
      <c r="C246" s="134"/>
    </row>
    <row r="247" spans="3:3">
      <c r="C247" s="134"/>
    </row>
    <row r="248" spans="3:3">
      <c r="C248" s="134"/>
    </row>
    <row r="249" spans="3:3">
      <c r="C249" s="134"/>
    </row>
    <row r="250" spans="3:3">
      <c r="C250" s="134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06"/>
  <sheetViews>
    <sheetView topLeftCell="A286" workbookViewId="0">
      <selection activeCell="K431" sqref="K431"/>
    </sheetView>
  </sheetViews>
  <sheetFormatPr defaultRowHeight="15.75" outlineLevelRow="2"/>
  <cols>
    <col min="1" max="1" width="5.140625" style="205" customWidth="1"/>
    <col min="2" max="2" width="6.42578125" style="711" customWidth="1"/>
    <col min="3" max="3" width="6.28515625" style="712" customWidth="1"/>
    <col min="4" max="4" width="5.7109375" style="713" customWidth="1"/>
    <col min="5" max="5" width="49.85546875" style="707" customWidth="1"/>
    <col min="6" max="6" width="47.5703125" style="209" hidden="1" customWidth="1"/>
    <col min="7" max="7" width="11.5703125" style="204" customWidth="1"/>
    <col min="8" max="8" width="11.28515625" style="204" customWidth="1"/>
    <col min="9" max="9" width="10" style="204" customWidth="1"/>
    <col min="10" max="11" width="9.140625" style="204"/>
    <col min="12" max="12" width="11.85546875" style="204" bestFit="1" customWidth="1"/>
    <col min="13" max="16384" width="9.140625" style="204"/>
  </cols>
  <sheetData>
    <row r="1" spans="1:12" ht="18">
      <c r="A1" s="836" t="s">
        <v>943</v>
      </c>
      <c r="B1" s="836"/>
      <c r="C1" s="836"/>
      <c r="D1" s="836"/>
      <c r="E1" s="836"/>
      <c r="F1" s="836"/>
      <c r="G1" s="836"/>
      <c r="H1" s="836"/>
      <c r="I1" s="836"/>
    </row>
    <row r="2" spans="1:12" ht="36" customHeight="1">
      <c r="A2" s="837" t="s">
        <v>944</v>
      </c>
      <c r="B2" s="837"/>
      <c r="C2" s="837"/>
      <c r="D2" s="837"/>
      <c r="E2" s="837"/>
      <c r="F2" s="837"/>
      <c r="G2" s="837"/>
      <c r="H2" s="837"/>
      <c r="I2" s="837"/>
    </row>
    <row r="3" spans="1:12">
      <c r="A3" s="200" t="s">
        <v>865</v>
      </c>
      <c r="B3" s="201"/>
      <c r="C3" s="202"/>
      <c r="D3" s="202"/>
      <c r="E3" s="203"/>
      <c r="F3" s="200"/>
      <c r="G3" s="200"/>
      <c r="I3" s="749">
        <v>43482</v>
      </c>
    </row>
    <row r="4" spans="1:12" ht="16.5" thickBot="1">
      <c r="B4" s="206"/>
      <c r="C4" s="207"/>
      <c r="D4" s="207"/>
      <c r="E4" s="208"/>
      <c r="H4" s="838" t="s">
        <v>20</v>
      </c>
      <c r="I4" s="838"/>
    </row>
    <row r="5" spans="1:12" s="684" customFormat="1" ht="16.5" thickBot="1">
      <c r="A5" s="839" t="s">
        <v>18</v>
      </c>
      <c r="B5" s="829" t="s">
        <v>695</v>
      </c>
      <c r="C5" s="831" t="s">
        <v>257</v>
      </c>
      <c r="D5" s="832" t="s">
        <v>258</v>
      </c>
      <c r="E5" s="841" t="s">
        <v>534</v>
      </c>
      <c r="F5" s="843" t="s">
        <v>256</v>
      </c>
      <c r="G5" s="845" t="s">
        <v>21</v>
      </c>
      <c r="H5" s="834" t="s">
        <v>125</v>
      </c>
      <c r="I5" s="835"/>
    </row>
    <row r="6" spans="1:12" s="685" customFormat="1" ht="48" customHeight="1" thickBot="1">
      <c r="A6" s="840"/>
      <c r="B6" s="830"/>
      <c r="C6" s="830"/>
      <c r="D6" s="833"/>
      <c r="E6" s="842"/>
      <c r="F6" s="844"/>
      <c r="G6" s="846"/>
      <c r="H6" s="210" t="s">
        <v>247</v>
      </c>
      <c r="I6" s="211" t="s">
        <v>248</v>
      </c>
    </row>
    <row r="7" spans="1:12" s="686" customFormat="1" ht="16.5" thickBot="1">
      <c r="A7" s="212">
        <v>1</v>
      </c>
      <c r="B7" s="213">
        <v>2</v>
      </c>
      <c r="C7" s="213">
        <v>3</v>
      </c>
      <c r="D7" s="214">
        <v>4</v>
      </c>
      <c r="E7" s="215">
        <v>5</v>
      </c>
      <c r="F7" s="216"/>
      <c r="G7" s="215">
        <v>6</v>
      </c>
      <c r="H7" s="217">
        <v>7</v>
      </c>
      <c r="I7" s="218">
        <v>8</v>
      </c>
    </row>
    <row r="8" spans="1:12" s="687" customFormat="1" ht="37.5" thickBot="1">
      <c r="A8" s="652">
        <v>2000</v>
      </c>
      <c r="B8" s="653" t="s">
        <v>259</v>
      </c>
      <c r="C8" s="654" t="s">
        <v>260</v>
      </c>
      <c r="D8" s="655" t="s">
        <v>260</v>
      </c>
      <c r="E8" s="656" t="s">
        <v>866</v>
      </c>
      <c r="F8" s="657"/>
      <c r="G8" s="93">
        <f>H8+I8-Sheet1!F141</f>
        <v>170944.90000000002</v>
      </c>
      <c r="H8" s="93">
        <f>H9+H126+H157+H213+H351+H389+H448+H522+H629+H725+H787</f>
        <v>163991.70000000001</v>
      </c>
      <c r="I8" s="93">
        <f>I9+I126+I157+I213+I351+I389+I448+I629+I725+I787+I522</f>
        <v>15153.2</v>
      </c>
      <c r="K8" s="746"/>
      <c r="L8" s="747"/>
    </row>
    <row r="9" spans="1:12" s="688" customFormat="1" ht="58.5" customHeight="1" thickBot="1">
      <c r="A9" s="658">
        <v>2100</v>
      </c>
      <c r="B9" s="659" t="s">
        <v>66</v>
      </c>
      <c r="C9" s="660">
        <v>0</v>
      </c>
      <c r="D9" s="661">
        <v>0</v>
      </c>
      <c r="E9" s="662" t="s">
        <v>867</v>
      </c>
      <c r="F9" s="663" t="s">
        <v>261</v>
      </c>
      <c r="G9" s="91">
        <f>H9+I9</f>
        <v>62591.7</v>
      </c>
      <c r="H9" s="91">
        <f>H11+H56+H82+H88+H94+H109+H115</f>
        <v>45891.7</v>
      </c>
      <c r="I9" s="91">
        <f>I11+I56+I82+I88+I94+I109+I115</f>
        <v>16700</v>
      </c>
    </row>
    <row r="10" spans="1:12" ht="16.5" customHeight="1" thickBot="1">
      <c r="A10" s="231"/>
      <c r="B10" s="226"/>
      <c r="C10" s="664"/>
      <c r="D10" s="665"/>
      <c r="E10" s="232" t="s">
        <v>807</v>
      </c>
      <c r="F10" s="233"/>
      <c r="G10" s="234"/>
      <c r="H10" s="235"/>
      <c r="I10" s="236"/>
    </row>
    <row r="11" spans="1:12" s="689" customFormat="1" ht="48.75" thickBot="1">
      <c r="A11" s="237">
        <v>2110</v>
      </c>
      <c r="B11" s="226" t="s">
        <v>66</v>
      </c>
      <c r="C11" s="666">
        <v>1</v>
      </c>
      <c r="D11" s="667">
        <v>0</v>
      </c>
      <c r="E11" s="240" t="s">
        <v>696</v>
      </c>
      <c r="F11" s="241" t="s">
        <v>262</v>
      </c>
      <c r="G11" s="92">
        <f>H11+I11</f>
        <v>41912.6</v>
      </c>
      <c r="H11" s="92">
        <f>H13+H33+H37</f>
        <v>37912.6</v>
      </c>
      <c r="I11" s="92">
        <f>I13+I33+I37</f>
        <v>4000</v>
      </c>
    </row>
    <row r="12" spans="1:12" s="689" customFormat="1" ht="11.25" customHeight="1" thickBot="1">
      <c r="A12" s="237"/>
      <c r="B12" s="226"/>
      <c r="C12" s="666"/>
      <c r="D12" s="667"/>
      <c r="E12" s="232" t="s">
        <v>808</v>
      </c>
      <c r="F12" s="241"/>
      <c r="G12" s="92"/>
      <c r="H12" s="92"/>
      <c r="I12" s="92"/>
    </row>
    <row r="13" spans="1:12" ht="24.75" thickBot="1">
      <c r="A13" s="244">
        <v>2111</v>
      </c>
      <c r="B13" s="668" t="s">
        <v>66</v>
      </c>
      <c r="C13" s="669">
        <v>1</v>
      </c>
      <c r="D13" s="670">
        <v>1</v>
      </c>
      <c r="E13" s="671" t="s">
        <v>697</v>
      </c>
      <c r="F13" s="672" t="s">
        <v>263</v>
      </c>
      <c r="G13" s="119">
        <f>H13+I13</f>
        <v>41912.6</v>
      </c>
      <c r="H13" s="740">
        <f>H15+H16+H17+H18+H19+H20+H21+H22+H23+H24+H25+H26+H27+H28+H29+H50+H49+H47+H48</f>
        <v>37912.6</v>
      </c>
      <c r="I13" s="119">
        <f>SUM(I15:I55)</f>
        <v>4000</v>
      </c>
    </row>
    <row r="14" spans="1:12" ht="25.5" customHeight="1" thickBot="1">
      <c r="A14" s="237"/>
      <c r="B14" s="250"/>
      <c r="C14" s="673"/>
      <c r="D14" s="674"/>
      <c r="E14" s="232" t="s">
        <v>12</v>
      </c>
      <c r="F14" s="253"/>
      <c r="G14" s="92"/>
      <c r="H14" s="92"/>
      <c r="I14" s="92"/>
    </row>
    <row r="15" spans="1:12" ht="16.5" thickBot="1">
      <c r="A15" s="237"/>
      <c r="B15" s="250"/>
      <c r="C15" s="673"/>
      <c r="D15" s="674"/>
      <c r="E15" s="232">
        <v>4111</v>
      </c>
      <c r="F15" s="253"/>
      <c r="G15" s="92">
        <f>H15+I15</f>
        <v>27038</v>
      </c>
      <c r="H15" s="740">
        <v>27038</v>
      </c>
      <c r="I15" s="92"/>
      <c r="K15" s="760"/>
    </row>
    <row r="16" spans="1:12" ht="16.5" thickBot="1">
      <c r="A16" s="237"/>
      <c r="B16" s="250"/>
      <c r="C16" s="673"/>
      <c r="D16" s="674"/>
      <c r="E16" s="232">
        <v>4239</v>
      </c>
      <c r="F16" s="253"/>
      <c r="G16" s="92">
        <f t="shared" ref="G16:G55" si="0">H16+I16</f>
        <v>250</v>
      </c>
      <c r="H16" s="740">
        <v>250</v>
      </c>
      <c r="I16" s="92"/>
      <c r="K16" s="760"/>
    </row>
    <row r="17" spans="1:13" ht="16.5" thickBot="1">
      <c r="A17" s="237"/>
      <c r="B17" s="250"/>
      <c r="C17" s="673"/>
      <c r="D17" s="674"/>
      <c r="E17" s="232">
        <v>4112</v>
      </c>
      <c r="F17" s="253"/>
      <c r="G17" s="92">
        <f t="shared" si="0"/>
        <v>950</v>
      </c>
      <c r="H17" s="739">
        <v>950</v>
      </c>
      <c r="I17" s="92"/>
      <c r="K17" s="760"/>
      <c r="L17" s="776" t="s">
        <v>979</v>
      </c>
      <c r="M17" s="776">
        <v>950</v>
      </c>
    </row>
    <row r="18" spans="1:13" ht="16.5" thickBot="1">
      <c r="A18" s="237"/>
      <c r="B18" s="250"/>
      <c r="C18" s="673"/>
      <c r="D18" s="674"/>
      <c r="E18" s="232">
        <v>4261</v>
      </c>
      <c r="F18" s="253"/>
      <c r="G18" s="92">
        <f t="shared" si="0"/>
        <v>500</v>
      </c>
      <c r="H18" s="740">
        <v>500</v>
      </c>
      <c r="I18" s="92"/>
      <c r="K18" s="760"/>
    </row>
    <row r="19" spans="1:13" ht="16.5" thickBot="1">
      <c r="A19" s="237"/>
      <c r="B19" s="250"/>
      <c r="C19" s="673"/>
      <c r="D19" s="674"/>
      <c r="E19" s="232">
        <v>4269</v>
      </c>
      <c r="F19" s="253"/>
      <c r="G19" s="92">
        <f t="shared" si="0"/>
        <v>200</v>
      </c>
      <c r="H19" s="740">
        <v>200</v>
      </c>
      <c r="I19" s="92"/>
      <c r="K19" s="760"/>
    </row>
    <row r="20" spans="1:13" ht="16.5" thickBot="1">
      <c r="A20" s="237"/>
      <c r="B20" s="250"/>
      <c r="C20" s="673"/>
      <c r="D20" s="674"/>
      <c r="E20" s="232">
        <v>4214</v>
      </c>
      <c r="F20" s="253"/>
      <c r="G20" s="92">
        <f t="shared" si="0"/>
        <v>640</v>
      </c>
      <c r="H20" s="739">
        <v>640</v>
      </c>
      <c r="I20" s="92"/>
      <c r="K20" s="760"/>
      <c r="L20" s="204" t="s">
        <v>986</v>
      </c>
      <c r="M20" s="204">
        <v>670</v>
      </c>
    </row>
    <row r="21" spans="1:13" ht="16.5" thickBot="1">
      <c r="A21" s="237"/>
      <c r="B21" s="250"/>
      <c r="C21" s="673"/>
      <c r="D21" s="674"/>
      <c r="E21" s="232">
        <v>4212</v>
      </c>
      <c r="F21" s="253"/>
      <c r="G21" s="92">
        <f t="shared" si="0"/>
        <v>3300</v>
      </c>
      <c r="H21" s="740">
        <v>3300</v>
      </c>
      <c r="I21" s="92"/>
      <c r="K21" s="760"/>
    </row>
    <row r="22" spans="1:13" ht="16.5" thickBot="1">
      <c r="A22" s="237"/>
      <c r="B22" s="250"/>
      <c r="C22" s="673"/>
      <c r="D22" s="674"/>
      <c r="E22" s="232">
        <v>4213</v>
      </c>
      <c r="F22" s="253"/>
      <c r="G22" s="92">
        <f t="shared" si="0"/>
        <v>53</v>
      </c>
      <c r="H22" s="739">
        <v>53</v>
      </c>
      <c r="I22" s="92"/>
      <c r="K22" s="760"/>
      <c r="L22" s="776" t="s">
        <v>978</v>
      </c>
      <c r="M22" s="776">
        <v>53</v>
      </c>
    </row>
    <row r="23" spans="1:13" ht="16.5" thickBot="1">
      <c r="A23" s="237"/>
      <c r="B23" s="250"/>
      <c r="C23" s="673"/>
      <c r="D23" s="674"/>
      <c r="E23" s="232">
        <v>4823</v>
      </c>
      <c r="F23" s="253"/>
      <c r="G23" s="92">
        <f t="shared" si="0"/>
        <v>1200</v>
      </c>
      <c r="H23" s="740">
        <v>1200</v>
      </c>
      <c r="I23" s="92"/>
      <c r="K23" s="760"/>
    </row>
    <row r="24" spans="1:13" ht="16.5" thickBot="1">
      <c r="A24" s="237"/>
      <c r="B24" s="250"/>
      <c r="C24" s="673"/>
      <c r="D24" s="674"/>
      <c r="E24" s="232">
        <v>4267</v>
      </c>
      <c r="F24" s="253"/>
      <c r="G24" s="94">
        <f t="shared" si="0"/>
        <v>80</v>
      </c>
      <c r="H24" s="740">
        <v>80</v>
      </c>
      <c r="I24" s="94"/>
      <c r="K24" s="760"/>
    </row>
    <row r="25" spans="1:13" ht="16.5" thickBot="1">
      <c r="A25" s="237"/>
      <c r="B25" s="250"/>
      <c r="C25" s="673"/>
      <c r="D25" s="674"/>
      <c r="E25" s="232">
        <v>4234</v>
      </c>
      <c r="F25" s="253"/>
      <c r="G25" s="94">
        <f t="shared" si="0"/>
        <v>300</v>
      </c>
      <c r="H25" s="740">
        <v>300</v>
      </c>
      <c r="I25" s="94"/>
      <c r="K25" s="760"/>
    </row>
    <row r="26" spans="1:13" ht="16.5" thickBot="1">
      <c r="A26" s="237"/>
      <c r="B26" s="250"/>
      <c r="C26" s="673"/>
      <c r="D26" s="674"/>
      <c r="E26" s="232">
        <v>4221</v>
      </c>
      <c r="F26" s="253"/>
      <c r="G26" s="94">
        <f t="shared" si="0"/>
        <v>250</v>
      </c>
      <c r="H26" s="739">
        <v>250</v>
      </c>
      <c r="I26" s="94"/>
      <c r="K26" s="760"/>
      <c r="L26" s="204" t="s">
        <v>985</v>
      </c>
      <c r="M26" s="773">
        <v>250</v>
      </c>
    </row>
    <row r="27" spans="1:13" ht="16.5" thickBot="1">
      <c r="A27" s="237"/>
      <c r="B27" s="250"/>
      <c r="C27" s="673"/>
      <c r="D27" s="674"/>
      <c r="E27" s="232">
        <v>4241</v>
      </c>
      <c r="F27" s="253"/>
      <c r="G27" s="94">
        <f t="shared" si="0"/>
        <v>50</v>
      </c>
      <c r="H27" s="740">
        <v>50</v>
      </c>
      <c r="I27" s="94"/>
      <c r="K27" s="760"/>
    </row>
    <row r="28" spans="1:13" ht="16.5" thickBot="1">
      <c r="A28" s="237"/>
      <c r="B28" s="250"/>
      <c r="C28" s="673"/>
      <c r="D28" s="674"/>
      <c r="E28" s="232">
        <v>4252</v>
      </c>
      <c r="F28" s="253"/>
      <c r="G28" s="94">
        <f t="shared" si="0"/>
        <v>500</v>
      </c>
      <c r="H28" s="738">
        <v>500</v>
      </c>
      <c r="I28" s="94"/>
      <c r="K28" s="760"/>
      <c r="L28" s="204" t="s">
        <v>983</v>
      </c>
      <c r="M28" s="773">
        <v>500</v>
      </c>
    </row>
    <row r="29" spans="1:13" ht="15.75" customHeight="1" thickBot="1">
      <c r="A29" s="237"/>
      <c r="B29" s="250"/>
      <c r="C29" s="673"/>
      <c r="D29" s="674"/>
      <c r="E29" s="232">
        <v>4232</v>
      </c>
      <c r="F29" s="253"/>
      <c r="G29" s="94">
        <f t="shared" si="0"/>
        <v>150</v>
      </c>
      <c r="H29" s="94">
        <v>150</v>
      </c>
      <c r="I29" s="94"/>
      <c r="K29" s="760"/>
    </row>
    <row r="30" spans="1:13" ht="16.5" hidden="1" thickBot="1">
      <c r="A30" s="237"/>
      <c r="B30" s="250"/>
      <c r="C30" s="673"/>
      <c r="D30" s="674"/>
      <c r="E30" s="232" t="s">
        <v>13</v>
      </c>
      <c r="F30" s="253"/>
      <c r="G30" s="94">
        <f t="shared" si="0"/>
        <v>0</v>
      </c>
      <c r="H30" s="94"/>
      <c r="I30" s="94"/>
      <c r="K30" s="760"/>
    </row>
    <row r="31" spans="1:13" ht="16.5" hidden="1" thickBot="1">
      <c r="A31" s="237"/>
      <c r="B31" s="250"/>
      <c r="C31" s="673"/>
      <c r="D31" s="674"/>
      <c r="E31" s="232" t="s">
        <v>13</v>
      </c>
      <c r="F31" s="253"/>
      <c r="G31" s="94">
        <f t="shared" si="0"/>
        <v>0</v>
      </c>
      <c r="H31" s="94"/>
      <c r="I31" s="94"/>
      <c r="K31" s="760"/>
    </row>
    <row r="32" spans="1:13" ht="16.5" hidden="1" thickBot="1">
      <c r="A32" s="237"/>
      <c r="B32" s="250"/>
      <c r="C32" s="673"/>
      <c r="D32" s="674"/>
      <c r="E32" s="232" t="s">
        <v>13</v>
      </c>
      <c r="F32" s="253"/>
      <c r="G32" s="94">
        <f t="shared" si="0"/>
        <v>0</v>
      </c>
      <c r="H32" s="94"/>
      <c r="I32" s="94"/>
      <c r="K32" s="760"/>
    </row>
    <row r="33" spans="1:13" ht="16.5" hidden="1" outlineLevel="1" thickBot="1">
      <c r="A33" s="237">
        <v>2112</v>
      </c>
      <c r="B33" s="250" t="s">
        <v>66</v>
      </c>
      <c r="C33" s="673">
        <v>1</v>
      </c>
      <c r="D33" s="674">
        <v>2</v>
      </c>
      <c r="E33" s="232" t="s">
        <v>264</v>
      </c>
      <c r="F33" s="253" t="s">
        <v>265</v>
      </c>
      <c r="G33" s="94">
        <f t="shared" si="0"/>
        <v>0</v>
      </c>
      <c r="H33" s="94">
        <f>H35+H36</f>
        <v>0</v>
      </c>
      <c r="I33" s="94">
        <f>I35+I36</f>
        <v>0</v>
      </c>
      <c r="K33" s="760"/>
    </row>
    <row r="34" spans="1:13" ht="36.75" hidden="1" outlineLevel="1" thickBot="1">
      <c r="A34" s="237"/>
      <c r="B34" s="250"/>
      <c r="C34" s="673"/>
      <c r="D34" s="674"/>
      <c r="E34" s="232" t="s">
        <v>12</v>
      </c>
      <c r="F34" s="253"/>
      <c r="G34" s="94">
        <f t="shared" si="0"/>
        <v>0</v>
      </c>
      <c r="H34" s="94"/>
      <c r="I34" s="94"/>
      <c r="K34" s="760"/>
    </row>
    <row r="35" spans="1:13" ht="16.5" hidden="1" outlineLevel="1" thickBot="1">
      <c r="A35" s="237"/>
      <c r="B35" s="250"/>
      <c r="C35" s="673"/>
      <c r="D35" s="674"/>
      <c r="E35" s="232" t="s">
        <v>13</v>
      </c>
      <c r="F35" s="253"/>
      <c r="G35" s="94">
        <f t="shared" si="0"/>
        <v>0</v>
      </c>
      <c r="H35" s="94"/>
      <c r="I35" s="94"/>
      <c r="K35" s="760"/>
    </row>
    <row r="36" spans="1:13" ht="16.5" hidden="1" outlineLevel="1" thickBot="1">
      <c r="A36" s="237"/>
      <c r="B36" s="250"/>
      <c r="C36" s="673"/>
      <c r="D36" s="674"/>
      <c r="E36" s="232" t="s">
        <v>13</v>
      </c>
      <c r="F36" s="253"/>
      <c r="G36" s="94">
        <f t="shared" si="0"/>
        <v>0</v>
      </c>
      <c r="H36" s="94"/>
      <c r="I36" s="94"/>
      <c r="K36" s="760"/>
    </row>
    <row r="37" spans="1:13" ht="16.5" hidden="1" outlineLevel="1" thickBot="1">
      <c r="A37" s="237">
        <v>2113</v>
      </c>
      <c r="B37" s="250" t="s">
        <v>66</v>
      </c>
      <c r="C37" s="673">
        <v>1</v>
      </c>
      <c r="D37" s="674">
        <v>3</v>
      </c>
      <c r="E37" s="232" t="s">
        <v>268</v>
      </c>
      <c r="F37" s="253" t="s">
        <v>269</v>
      </c>
      <c r="G37" s="94">
        <f t="shared" si="0"/>
        <v>0</v>
      </c>
      <c r="H37" s="94">
        <f>H39+H40</f>
        <v>0</v>
      </c>
      <c r="I37" s="94">
        <f>I39+I40</f>
        <v>0</v>
      </c>
      <c r="K37" s="760"/>
    </row>
    <row r="38" spans="1:13" ht="36.75" hidden="1" outlineLevel="1" thickBot="1">
      <c r="A38" s="237"/>
      <c r="B38" s="250"/>
      <c r="C38" s="673"/>
      <c r="D38" s="674"/>
      <c r="E38" s="232" t="s">
        <v>12</v>
      </c>
      <c r="F38" s="253"/>
      <c r="G38" s="94">
        <f t="shared" si="0"/>
        <v>0</v>
      </c>
      <c r="H38" s="94"/>
      <c r="I38" s="94"/>
      <c r="K38" s="760"/>
    </row>
    <row r="39" spans="1:13" ht="16.5" hidden="1" outlineLevel="1" thickBot="1">
      <c r="A39" s="237"/>
      <c r="B39" s="250"/>
      <c r="C39" s="673"/>
      <c r="D39" s="674"/>
      <c r="E39" s="232" t="s">
        <v>13</v>
      </c>
      <c r="F39" s="253"/>
      <c r="G39" s="94">
        <f t="shared" si="0"/>
        <v>0</v>
      </c>
      <c r="H39" s="94"/>
      <c r="I39" s="94"/>
      <c r="K39" s="760"/>
    </row>
    <row r="40" spans="1:13" ht="16.5" hidden="1" outlineLevel="1" thickBot="1">
      <c r="A40" s="237"/>
      <c r="B40" s="250"/>
      <c r="C40" s="673"/>
      <c r="D40" s="674"/>
      <c r="E40" s="232" t="s">
        <v>13</v>
      </c>
      <c r="F40" s="253"/>
      <c r="G40" s="94">
        <f t="shared" si="0"/>
        <v>0</v>
      </c>
      <c r="H40" s="94"/>
      <c r="I40" s="94"/>
      <c r="K40" s="760"/>
    </row>
    <row r="41" spans="1:13" ht="16.5" hidden="1" outlineLevel="1" thickBot="1">
      <c r="A41" s="237">
        <v>2120</v>
      </c>
      <c r="B41" s="226" t="s">
        <v>66</v>
      </c>
      <c r="C41" s="666">
        <v>2</v>
      </c>
      <c r="D41" s="667">
        <v>0</v>
      </c>
      <c r="E41" s="240" t="s">
        <v>270</v>
      </c>
      <c r="F41" s="256" t="s">
        <v>271</v>
      </c>
      <c r="G41" s="94">
        <f t="shared" si="0"/>
        <v>51.6</v>
      </c>
      <c r="H41" s="94">
        <f>H43+H47</f>
        <v>51.6</v>
      </c>
      <c r="I41" s="94">
        <f>I43+I47</f>
        <v>0</v>
      </c>
      <c r="K41" s="760"/>
    </row>
    <row r="42" spans="1:13" s="689" customFormat="1" ht="13.5" hidden="1" customHeight="1" outlineLevel="1" thickBot="1">
      <c r="A42" s="237"/>
      <c r="B42" s="226"/>
      <c r="C42" s="666"/>
      <c r="D42" s="667"/>
      <c r="E42" s="232" t="s">
        <v>808</v>
      </c>
      <c r="F42" s="241"/>
      <c r="G42" s="94">
        <f t="shared" si="0"/>
        <v>0</v>
      </c>
      <c r="H42" s="94"/>
      <c r="I42" s="94"/>
      <c r="K42" s="763"/>
    </row>
    <row r="43" spans="1:13" ht="16.5" hidden="1" customHeight="1" outlineLevel="1" thickBot="1">
      <c r="A43" s="237">
        <v>2121</v>
      </c>
      <c r="B43" s="250" t="s">
        <v>66</v>
      </c>
      <c r="C43" s="673">
        <v>2</v>
      </c>
      <c r="D43" s="674">
        <v>1</v>
      </c>
      <c r="E43" s="257" t="s">
        <v>698</v>
      </c>
      <c r="F43" s="253" t="s">
        <v>272</v>
      </c>
      <c r="G43" s="94">
        <f t="shared" si="0"/>
        <v>0</v>
      </c>
      <c r="H43" s="94">
        <f>H45+H46</f>
        <v>0</v>
      </c>
      <c r="I43" s="94">
        <f>I45+I46</f>
        <v>0</v>
      </c>
      <c r="K43" s="760"/>
    </row>
    <row r="44" spans="1:13" ht="36.75" hidden="1" outlineLevel="1" thickBot="1">
      <c r="A44" s="237"/>
      <c r="B44" s="250"/>
      <c r="C44" s="673"/>
      <c r="D44" s="674"/>
      <c r="E44" s="232" t="s">
        <v>12</v>
      </c>
      <c r="F44" s="253"/>
      <c r="G44" s="94">
        <f t="shared" si="0"/>
        <v>0</v>
      </c>
      <c r="H44" s="94"/>
      <c r="I44" s="94"/>
      <c r="K44" s="760"/>
    </row>
    <row r="45" spans="1:13" ht="16.5" hidden="1" outlineLevel="1" thickBot="1">
      <c r="A45" s="237"/>
      <c r="B45" s="250"/>
      <c r="C45" s="673"/>
      <c r="D45" s="674"/>
      <c r="E45" s="232" t="s">
        <v>13</v>
      </c>
      <c r="F45" s="253"/>
      <c r="G45" s="94">
        <f t="shared" si="0"/>
        <v>0</v>
      </c>
      <c r="H45" s="94"/>
      <c r="I45" s="94"/>
      <c r="K45" s="760"/>
    </row>
    <row r="46" spans="1:13" ht="0.75" customHeight="1" outlineLevel="1" thickBot="1">
      <c r="A46" s="237"/>
      <c r="B46" s="250"/>
      <c r="C46" s="673"/>
      <c r="D46" s="674"/>
      <c r="E46" s="232" t="s">
        <v>13</v>
      </c>
      <c r="F46" s="253"/>
      <c r="G46" s="94">
        <f t="shared" si="0"/>
        <v>0</v>
      </c>
      <c r="H46" s="94"/>
      <c r="I46" s="94"/>
      <c r="K46" s="760"/>
    </row>
    <row r="47" spans="1:13" ht="15" customHeight="1" outlineLevel="1" thickBot="1">
      <c r="A47" s="237"/>
      <c r="B47" s="250"/>
      <c r="C47" s="673"/>
      <c r="D47" s="674"/>
      <c r="E47" s="232">
        <v>4215</v>
      </c>
      <c r="F47" s="253" t="s">
        <v>274</v>
      </c>
      <c r="G47" s="94">
        <f t="shared" si="0"/>
        <v>51.6</v>
      </c>
      <c r="H47" s="94">
        <v>51.6</v>
      </c>
      <c r="I47" s="94">
        <f>I49+I50</f>
        <v>0</v>
      </c>
      <c r="K47" s="760"/>
    </row>
    <row r="48" spans="1:13" ht="15.75" customHeight="1" outlineLevel="1" thickBot="1">
      <c r="A48" s="237"/>
      <c r="B48" s="250"/>
      <c r="C48" s="673"/>
      <c r="D48" s="674"/>
      <c r="E48" s="232">
        <v>4264</v>
      </c>
      <c r="F48" s="253"/>
      <c r="G48" s="94">
        <f t="shared" ref="G48" si="1">H48+I48</f>
        <v>1500</v>
      </c>
      <c r="H48" s="738">
        <v>1500</v>
      </c>
      <c r="I48" s="94"/>
      <c r="K48" s="760"/>
      <c r="L48" s="776" t="s">
        <v>976</v>
      </c>
      <c r="M48" s="776">
        <v>1500</v>
      </c>
    </row>
    <row r="49" spans="1:13" ht="14.25" customHeight="1" outlineLevel="1" thickBot="1">
      <c r="A49" s="237"/>
      <c r="B49" s="250"/>
      <c r="C49" s="673"/>
      <c r="D49" s="674"/>
      <c r="E49" s="232">
        <v>4235</v>
      </c>
      <c r="F49" s="253"/>
      <c r="G49" s="94">
        <f t="shared" ref="G49" si="2">H49+I49</f>
        <v>400</v>
      </c>
      <c r="H49" s="738">
        <v>400</v>
      </c>
      <c r="I49" s="94"/>
      <c r="K49" s="204">
        <v>4235</v>
      </c>
      <c r="L49" s="204" t="s">
        <v>984</v>
      </c>
      <c r="M49" s="204">
        <v>400</v>
      </c>
    </row>
    <row r="50" spans="1:13" ht="14.25" customHeight="1" outlineLevel="1" thickBot="1">
      <c r="A50" s="237"/>
      <c r="B50" s="250"/>
      <c r="C50" s="673"/>
      <c r="D50" s="674"/>
      <c r="E50" s="232">
        <v>4222</v>
      </c>
      <c r="F50" s="253"/>
      <c r="G50" s="94">
        <f t="shared" si="0"/>
        <v>500</v>
      </c>
      <c r="H50" s="778">
        <v>500</v>
      </c>
      <c r="I50" s="94"/>
      <c r="J50" s="766"/>
      <c r="K50" s="757"/>
      <c r="L50" s="788">
        <v>0</v>
      </c>
      <c r="M50" s="760"/>
    </row>
    <row r="51" spans="1:13" ht="16.5" outlineLevel="1" thickBot="1">
      <c r="A51" s="237"/>
      <c r="B51" s="250"/>
      <c r="C51" s="673"/>
      <c r="D51" s="674"/>
      <c r="E51" s="232">
        <v>5122</v>
      </c>
      <c r="F51" s="253"/>
      <c r="G51" s="94">
        <f t="shared" si="0"/>
        <v>950</v>
      </c>
      <c r="H51" s="94"/>
      <c r="I51" s="741">
        <v>950</v>
      </c>
      <c r="M51" s="200"/>
    </row>
    <row r="52" spans="1:13" ht="16.5" outlineLevel="1" thickBot="1">
      <c r="A52" s="237"/>
      <c r="B52" s="250"/>
      <c r="C52" s="673"/>
      <c r="D52" s="674"/>
      <c r="E52" s="232">
        <v>5129</v>
      </c>
      <c r="F52" s="253"/>
      <c r="G52" s="94">
        <f t="shared" si="0"/>
        <v>1700</v>
      </c>
      <c r="H52" s="94"/>
      <c r="I52" s="738">
        <v>1700</v>
      </c>
      <c r="M52" s="748"/>
    </row>
    <row r="53" spans="1:13" ht="16.5" outlineLevel="1" thickBot="1">
      <c r="A53" s="237"/>
      <c r="B53" s="250"/>
      <c r="C53" s="673"/>
      <c r="D53" s="674"/>
      <c r="E53" s="232">
        <v>5113</v>
      </c>
      <c r="F53" s="253"/>
      <c r="G53" s="94">
        <f t="shared" si="0"/>
        <v>1000</v>
      </c>
      <c r="H53" s="94"/>
      <c r="I53" s="738">
        <v>1000</v>
      </c>
      <c r="M53" s="200"/>
    </row>
    <row r="54" spans="1:13" ht="16.5" outlineLevel="1" thickBot="1">
      <c r="A54" s="237"/>
      <c r="B54" s="250"/>
      <c r="C54" s="673"/>
      <c r="D54" s="674"/>
      <c r="E54" s="232">
        <v>5121</v>
      </c>
      <c r="F54" s="253"/>
      <c r="G54" s="94">
        <f t="shared" si="0"/>
        <v>0</v>
      </c>
      <c r="H54" s="94"/>
      <c r="I54" s="94"/>
      <c r="K54" s="776"/>
      <c r="L54" s="776"/>
      <c r="M54" s="760"/>
    </row>
    <row r="55" spans="1:13" ht="16.5" outlineLevel="1" thickBot="1">
      <c r="A55" s="237"/>
      <c r="B55" s="250"/>
      <c r="C55" s="673"/>
      <c r="D55" s="674"/>
      <c r="E55" s="232">
        <v>5132</v>
      </c>
      <c r="F55" s="253"/>
      <c r="G55" s="94">
        <f t="shared" si="0"/>
        <v>350</v>
      </c>
      <c r="H55" s="94"/>
      <c r="I55" s="738">
        <v>350</v>
      </c>
      <c r="K55" s="776"/>
      <c r="L55" s="776"/>
      <c r="M55" s="760"/>
    </row>
    <row r="56" spans="1:13" ht="16.5" thickBot="1">
      <c r="A56" s="237">
        <v>2130</v>
      </c>
      <c r="B56" s="226" t="s">
        <v>66</v>
      </c>
      <c r="C56" s="666">
        <v>3</v>
      </c>
      <c r="D56" s="667">
        <v>0</v>
      </c>
      <c r="E56" s="240" t="s">
        <v>275</v>
      </c>
      <c r="F56" s="258" t="s">
        <v>276</v>
      </c>
      <c r="G56" s="94">
        <f>H56+I56</f>
        <v>5524.1</v>
      </c>
      <c r="H56" s="94">
        <f>H58+H62+H66</f>
        <v>5524.1</v>
      </c>
      <c r="I56" s="94">
        <f>I58+I62+I66</f>
        <v>0</v>
      </c>
    </row>
    <row r="57" spans="1:13" s="689" customFormat="1" ht="10.5" customHeight="1" thickBot="1">
      <c r="A57" s="237"/>
      <c r="B57" s="226"/>
      <c r="C57" s="666"/>
      <c r="D57" s="667"/>
      <c r="E57" s="232" t="s">
        <v>808</v>
      </c>
      <c r="F57" s="241"/>
      <c r="G57" s="94"/>
      <c r="H57" s="94"/>
      <c r="I57" s="94"/>
    </row>
    <row r="58" spans="1:13" ht="24.75" hidden="1" outlineLevel="1" thickBot="1">
      <c r="A58" s="237">
        <v>2131</v>
      </c>
      <c r="B58" s="250" t="s">
        <v>66</v>
      </c>
      <c r="C58" s="673">
        <v>3</v>
      </c>
      <c r="D58" s="674">
        <v>1</v>
      </c>
      <c r="E58" s="232" t="s">
        <v>277</v>
      </c>
      <c r="F58" s="253" t="s">
        <v>278</v>
      </c>
      <c r="G58" s="94">
        <f>H58+I58</f>
        <v>0</v>
      </c>
      <c r="H58" s="94">
        <f>H60+H61</f>
        <v>0</v>
      </c>
      <c r="I58" s="94">
        <f>I60+I61</f>
        <v>0</v>
      </c>
    </row>
    <row r="59" spans="1:13" ht="36.75" hidden="1" outlineLevel="1" thickBot="1">
      <c r="A59" s="237"/>
      <c r="B59" s="250"/>
      <c r="C59" s="673"/>
      <c r="D59" s="674"/>
      <c r="E59" s="232" t="s">
        <v>12</v>
      </c>
      <c r="F59" s="253"/>
      <c r="G59" s="94"/>
      <c r="H59" s="94"/>
      <c r="I59" s="94"/>
    </row>
    <row r="60" spans="1:13" ht="16.5" hidden="1" outlineLevel="1" thickBot="1">
      <c r="A60" s="237"/>
      <c r="B60" s="250"/>
      <c r="C60" s="673"/>
      <c r="D60" s="674"/>
      <c r="E60" s="232" t="s">
        <v>13</v>
      </c>
      <c r="F60" s="253"/>
      <c r="G60" s="94">
        <f>H60+I60</f>
        <v>0</v>
      </c>
      <c r="H60" s="94"/>
      <c r="I60" s="94"/>
    </row>
    <row r="61" spans="1:13" ht="16.5" hidden="1" outlineLevel="1" thickBot="1">
      <c r="A61" s="237"/>
      <c r="B61" s="250"/>
      <c r="C61" s="673"/>
      <c r="D61" s="674"/>
      <c r="E61" s="232" t="s">
        <v>13</v>
      </c>
      <c r="F61" s="253"/>
      <c r="G61" s="94">
        <f>H61+I61</f>
        <v>0</v>
      </c>
      <c r="H61" s="94"/>
      <c r="I61" s="94"/>
    </row>
    <row r="62" spans="1:13" ht="14.25" hidden="1" customHeight="1" outlineLevel="1" thickBot="1">
      <c r="A62" s="237">
        <v>2132</v>
      </c>
      <c r="B62" s="250" t="s">
        <v>66</v>
      </c>
      <c r="C62" s="673">
        <v>3</v>
      </c>
      <c r="D62" s="674">
        <v>2</v>
      </c>
      <c r="E62" s="232" t="s">
        <v>279</v>
      </c>
      <c r="F62" s="253" t="s">
        <v>280</v>
      </c>
      <c r="G62" s="94">
        <f>H62+I62</f>
        <v>0</v>
      </c>
      <c r="H62" s="94">
        <f>H64+H65</f>
        <v>0</v>
      </c>
      <c r="I62" s="94">
        <f>I64+I65</f>
        <v>0</v>
      </c>
    </row>
    <row r="63" spans="1:13" ht="36.75" hidden="1" outlineLevel="1" thickBot="1">
      <c r="A63" s="237"/>
      <c r="B63" s="250"/>
      <c r="C63" s="673"/>
      <c r="D63" s="674"/>
      <c r="E63" s="232" t="s">
        <v>12</v>
      </c>
      <c r="F63" s="253"/>
      <c r="G63" s="94"/>
      <c r="H63" s="94"/>
      <c r="I63" s="94"/>
    </row>
    <row r="64" spans="1:13" ht="16.5" hidden="1" outlineLevel="1" thickBot="1">
      <c r="A64" s="237"/>
      <c r="B64" s="250"/>
      <c r="C64" s="673"/>
      <c r="D64" s="674"/>
      <c r="E64" s="232" t="s">
        <v>13</v>
      </c>
      <c r="F64" s="253"/>
      <c r="G64" s="94">
        <f t="shared" ref="G64:G82" si="3">H64+I64</f>
        <v>0</v>
      </c>
      <c r="H64" s="94"/>
      <c r="I64" s="94"/>
    </row>
    <row r="65" spans="1:9" ht="16.5" hidden="1" outlineLevel="1" thickBot="1">
      <c r="A65" s="237"/>
      <c r="B65" s="250"/>
      <c r="C65" s="673"/>
      <c r="D65" s="674"/>
      <c r="E65" s="232" t="s">
        <v>13</v>
      </c>
      <c r="F65" s="253"/>
      <c r="G65" s="94">
        <f t="shared" si="3"/>
        <v>0</v>
      </c>
      <c r="H65" s="94"/>
      <c r="I65" s="94"/>
    </row>
    <row r="66" spans="1:9" ht="16.5" collapsed="1" thickBot="1">
      <c r="A66" s="237">
        <v>2133</v>
      </c>
      <c r="B66" s="250" t="s">
        <v>66</v>
      </c>
      <c r="C66" s="673">
        <v>3</v>
      </c>
      <c r="D66" s="674">
        <v>3</v>
      </c>
      <c r="E66" s="232" t="s">
        <v>281</v>
      </c>
      <c r="F66" s="253" t="s">
        <v>282</v>
      </c>
      <c r="G66" s="94">
        <f t="shared" si="3"/>
        <v>5524.1</v>
      </c>
      <c r="H66" s="94">
        <f>SUM(H68:H79)</f>
        <v>5524.1</v>
      </c>
      <c r="I66" s="94">
        <f>SUM(I68:I81)</f>
        <v>0</v>
      </c>
    </row>
    <row r="67" spans="1:9" ht="26.25" customHeight="1" thickBot="1">
      <c r="A67" s="237"/>
      <c r="B67" s="250"/>
      <c r="C67" s="673"/>
      <c r="D67" s="674"/>
      <c r="E67" s="232" t="s">
        <v>12</v>
      </c>
      <c r="F67" s="253"/>
      <c r="G67" s="94">
        <f t="shared" si="3"/>
        <v>0</v>
      </c>
      <c r="H67" s="94"/>
      <c r="I67" s="94">
        <f>SUM(I68:I79)</f>
        <v>0</v>
      </c>
    </row>
    <row r="68" spans="1:9" ht="16.5" thickBot="1">
      <c r="A68" s="237"/>
      <c r="B68" s="250"/>
      <c r="C68" s="673"/>
      <c r="D68" s="674"/>
      <c r="E68" s="232" t="s">
        <v>550</v>
      </c>
      <c r="F68" s="253"/>
      <c r="G68" s="94">
        <f t="shared" si="3"/>
        <v>5025</v>
      </c>
      <c r="H68" s="741">
        <v>5025</v>
      </c>
      <c r="I68" s="94"/>
    </row>
    <row r="69" spans="1:9" ht="16.5" thickBot="1">
      <c r="A69" s="237"/>
      <c r="B69" s="250"/>
      <c r="C69" s="673"/>
      <c r="D69" s="674"/>
      <c r="E69" s="232">
        <v>4221</v>
      </c>
      <c r="F69" s="253"/>
      <c r="G69" s="122">
        <f t="shared" si="3"/>
        <v>0</v>
      </c>
      <c r="H69" s="737"/>
      <c r="I69" s="94"/>
    </row>
    <row r="70" spans="1:9" ht="16.5" thickBot="1">
      <c r="A70" s="237"/>
      <c r="B70" s="250"/>
      <c r="C70" s="673"/>
      <c r="D70" s="674"/>
      <c r="E70" s="232">
        <v>4112</v>
      </c>
      <c r="F70" s="253"/>
      <c r="G70" s="94">
        <f t="shared" si="3"/>
        <v>0</v>
      </c>
      <c r="H70" s="94"/>
      <c r="I70" s="94"/>
    </row>
    <row r="71" spans="1:9" ht="16.5" thickBot="1">
      <c r="A71" s="237"/>
      <c r="B71" s="250"/>
      <c r="C71" s="673"/>
      <c r="D71" s="674"/>
      <c r="E71" s="232">
        <v>4261</v>
      </c>
      <c r="F71" s="253"/>
      <c r="G71" s="94">
        <f t="shared" si="3"/>
        <v>69.099999999999994</v>
      </c>
      <c r="H71" s="94">
        <v>69.099999999999994</v>
      </c>
      <c r="I71" s="94"/>
    </row>
    <row r="72" spans="1:9" ht="16.5" thickBot="1">
      <c r="A72" s="237"/>
      <c r="B72" s="250"/>
      <c r="C72" s="673"/>
      <c r="D72" s="674"/>
      <c r="E72" s="232">
        <v>4269</v>
      </c>
      <c r="F72" s="253"/>
      <c r="G72" s="94">
        <f t="shared" si="3"/>
        <v>0</v>
      </c>
      <c r="H72" s="741">
        <v>0</v>
      </c>
      <c r="I72" s="94"/>
    </row>
    <row r="73" spans="1:9" ht="16.5" thickBot="1">
      <c r="A73" s="237"/>
      <c r="B73" s="250"/>
      <c r="C73" s="673"/>
      <c r="D73" s="674"/>
      <c r="E73" s="232">
        <v>4214</v>
      </c>
      <c r="F73" s="253"/>
      <c r="G73" s="94">
        <f t="shared" si="3"/>
        <v>120</v>
      </c>
      <c r="H73" s="94">
        <v>120</v>
      </c>
      <c r="I73" s="94"/>
    </row>
    <row r="74" spans="1:9" ht="16.5" thickBot="1">
      <c r="A74" s="237"/>
      <c r="B74" s="250"/>
      <c r="C74" s="673"/>
      <c r="D74" s="674"/>
      <c r="E74" s="232">
        <v>4212</v>
      </c>
      <c r="F74" s="253"/>
      <c r="G74" s="94">
        <f t="shared" si="3"/>
        <v>140</v>
      </c>
      <c r="H74" s="94">
        <v>140</v>
      </c>
      <c r="I74" s="94"/>
    </row>
    <row r="75" spans="1:9" ht="16.5" thickBot="1">
      <c r="A75" s="237"/>
      <c r="B75" s="250"/>
      <c r="C75" s="673"/>
      <c r="D75" s="674"/>
      <c r="E75" s="232">
        <v>4213</v>
      </c>
      <c r="F75" s="253"/>
      <c r="G75" s="94">
        <f t="shared" si="3"/>
        <v>0</v>
      </c>
      <c r="H75" s="94"/>
      <c r="I75" s="94"/>
    </row>
    <row r="76" spans="1:9" ht="16.5" thickBot="1">
      <c r="A76" s="237"/>
      <c r="B76" s="250"/>
      <c r="C76" s="673"/>
      <c r="D76" s="674"/>
      <c r="E76" s="232">
        <v>4232</v>
      </c>
      <c r="F76" s="253"/>
      <c r="G76" s="94">
        <f t="shared" si="3"/>
        <v>170</v>
      </c>
      <c r="H76" s="721">
        <v>170</v>
      </c>
      <c r="I76" s="94"/>
    </row>
    <row r="77" spans="1:9" ht="17.25" customHeight="1" thickBot="1">
      <c r="A77" s="237"/>
      <c r="B77" s="250"/>
      <c r="C77" s="673"/>
      <c r="D77" s="674"/>
      <c r="E77" s="232">
        <v>4231</v>
      </c>
      <c r="F77" s="253"/>
      <c r="G77" s="94">
        <f t="shared" si="3"/>
        <v>0</v>
      </c>
      <c r="H77" s="94"/>
      <c r="I77" s="94"/>
    </row>
    <row r="78" spans="1:9" ht="16.5" hidden="1" thickBot="1">
      <c r="A78" s="237"/>
      <c r="B78" s="250"/>
      <c r="C78" s="673"/>
      <c r="D78" s="674"/>
      <c r="E78" s="232" t="s">
        <v>13</v>
      </c>
      <c r="F78" s="253"/>
      <c r="G78" s="94">
        <f t="shared" si="3"/>
        <v>0</v>
      </c>
      <c r="H78" s="94"/>
      <c r="I78" s="94"/>
    </row>
    <row r="79" spans="1:9" ht="16.5" customHeight="1" thickBot="1">
      <c r="A79" s="237"/>
      <c r="B79" s="250"/>
      <c r="C79" s="673"/>
      <c r="D79" s="674"/>
      <c r="E79" s="232">
        <v>4252</v>
      </c>
      <c r="F79" s="253"/>
      <c r="G79" s="94">
        <f t="shared" si="3"/>
        <v>0</v>
      </c>
      <c r="H79" s="94"/>
      <c r="I79" s="94"/>
    </row>
    <row r="80" spans="1:9" ht="16.5" thickBot="1">
      <c r="A80" s="237"/>
      <c r="B80" s="250"/>
      <c r="C80" s="673"/>
      <c r="D80" s="674"/>
      <c r="E80" s="232">
        <v>5122</v>
      </c>
      <c r="F80" s="253"/>
      <c r="G80" s="721">
        <f>SUM(H80:I80)</f>
        <v>0</v>
      </c>
      <c r="H80" s="94"/>
      <c r="I80" s="786"/>
    </row>
    <row r="81" spans="1:9" ht="16.5" thickBot="1">
      <c r="A81" s="237"/>
      <c r="B81" s="250"/>
      <c r="C81" s="673"/>
      <c r="D81" s="674"/>
      <c r="E81" s="232">
        <v>5129</v>
      </c>
      <c r="F81" s="253"/>
      <c r="G81" s="94">
        <f>SUM(H81:I81)</f>
        <v>0</v>
      </c>
      <c r="H81" s="94"/>
      <c r="I81" s="94"/>
    </row>
    <row r="82" spans="1:9" ht="12.75" customHeight="1" outlineLevel="1" thickBot="1">
      <c r="A82" s="237">
        <v>2140</v>
      </c>
      <c r="B82" s="226" t="s">
        <v>66</v>
      </c>
      <c r="C82" s="666">
        <v>4</v>
      </c>
      <c r="D82" s="667">
        <v>0</v>
      </c>
      <c r="E82" s="240" t="s">
        <v>283</v>
      </c>
      <c r="F82" s="241" t="s">
        <v>284</v>
      </c>
      <c r="G82" s="94">
        <f t="shared" si="3"/>
        <v>0</v>
      </c>
      <c r="H82" s="94">
        <f>H84</f>
        <v>0</v>
      </c>
      <c r="I82" s="94">
        <f>I84</f>
        <v>0</v>
      </c>
    </row>
    <row r="83" spans="1:9" s="689" customFormat="1" ht="10.5" customHeight="1" outlineLevel="1" thickBot="1">
      <c r="A83" s="237"/>
      <c r="B83" s="226"/>
      <c r="C83" s="666"/>
      <c r="D83" s="667"/>
      <c r="E83" s="232" t="s">
        <v>808</v>
      </c>
      <c r="F83" s="241"/>
      <c r="G83" s="94"/>
      <c r="H83" s="94"/>
      <c r="I83" s="94"/>
    </row>
    <row r="84" spans="1:9" ht="16.5" outlineLevel="1" thickBot="1">
      <c r="A84" s="237">
        <v>2141</v>
      </c>
      <c r="B84" s="250" t="s">
        <v>66</v>
      </c>
      <c r="C84" s="673">
        <v>4</v>
      </c>
      <c r="D84" s="674">
        <v>1</v>
      </c>
      <c r="E84" s="232" t="s">
        <v>285</v>
      </c>
      <c r="F84" s="259" t="s">
        <v>286</v>
      </c>
      <c r="G84" s="94">
        <f>H84+I84</f>
        <v>0</v>
      </c>
      <c r="H84" s="94">
        <f>H86+H87</f>
        <v>0</v>
      </c>
      <c r="I84" s="94">
        <f>I86+I87</f>
        <v>0</v>
      </c>
    </row>
    <row r="85" spans="1:9" ht="36.75" outlineLevel="1" thickBot="1">
      <c r="A85" s="237"/>
      <c r="B85" s="250"/>
      <c r="C85" s="673"/>
      <c r="D85" s="674"/>
      <c r="E85" s="232" t="s">
        <v>12</v>
      </c>
      <c r="F85" s="253"/>
      <c r="G85" s="94"/>
      <c r="H85" s="94"/>
      <c r="I85" s="94"/>
    </row>
    <row r="86" spans="1:9" ht="16.5" outlineLevel="1" thickBot="1">
      <c r="A86" s="237"/>
      <c r="B86" s="250"/>
      <c r="C86" s="673"/>
      <c r="D86" s="674"/>
      <c r="E86" s="232" t="s">
        <v>13</v>
      </c>
      <c r="F86" s="253"/>
      <c r="G86" s="94">
        <f>H86+I86</f>
        <v>0</v>
      </c>
      <c r="H86" s="94"/>
      <c r="I86" s="94"/>
    </row>
    <row r="87" spans="1:9" ht="16.5" outlineLevel="1" thickBot="1">
      <c r="A87" s="237"/>
      <c r="B87" s="250"/>
      <c r="C87" s="673"/>
      <c r="D87" s="674"/>
      <c r="E87" s="232" t="s">
        <v>13</v>
      </c>
      <c r="F87" s="253"/>
      <c r="G87" s="94">
        <f>H87+I87</f>
        <v>0</v>
      </c>
      <c r="H87" s="94"/>
      <c r="I87" s="94"/>
    </row>
    <row r="88" spans="1:9" ht="36.75" outlineLevel="1" thickBot="1">
      <c r="A88" s="237">
        <v>2150</v>
      </c>
      <c r="B88" s="226" t="s">
        <v>66</v>
      </c>
      <c r="C88" s="666">
        <v>5</v>
      </c>
      <c r="D88" s="667">
        <v>0</v>
      </c>
      <c r="E88" s="240" t="s">
        <v>287</v>
      </c>
      <c r="F88" s="241" t="s">
        <v>288</v>
      </c>
      <c r="G88" s="94">
        <f>H88+I88</f>
        <v>0</v>
      </c>
      <c r="H88" s="94">
        <f>H90</f>
        <v>0</v>
      </c>
      <c r="I88" s="94">
        <f>I90</f>
        <v>0</v>
      </c>
    </row>
    <row r="89" spans="1:9" s="689" customFormat="1" ht="10.5" customHeight="1" outlineLevel="1" thickBot="1">
      <c r="A89" s="237"/>
      <c r="B89" s="226"/>
      <c r="C89" s="666"/>
      <c r="D89" s="667"/>
      <c r="E89" s="232" t="s">
        <v>808</v>
      </c>
      <c r="F89" s="241"/>
      <c r="G89" s="94"/>
      <c r="H89" s="94"/>
      <c r="I89" s="94"/>
    </row>
    <row r="90" spans="1:9" ht="24.75" outlineLevel="1" thickBot="1">
      <c r="A90" s="237">
        <v>2151</v>
      </c>
      <c r="B90" s="250" t="s">
        <v>66</v>
      </c>
      <c r="C90" s="673">
        <v>5</v>
      </c>
      <c r="D90" s="674">
        <v>1</v>
      </c>
      <c r="E90" s="232" t="s">
        <v>289</v>
      </c>
      <c r="F90" s="259" t="s">
        <v>290</v>
      </c>
      <c r="G90" s="94">
        <f>H90+I90</f>
        <v>0</v>
      </c>
      <c r="H90" s="94">
        <f>H92+H93</f>
        <v>0</v>
      </c>
      <c r="I90" s="94">
        <f>I92+I93</f>
        <v>0</v>
      </c>
    </row>
    <row r="91" spans="1:9" ht="36.75" outlineLevel="1" thickBot="1">
      <c r="A91" s="237"/>
      <c r="B91" s="250"/>
      <c r="C91" s="673"/>
      <c r="D91" s="674"/>
      <c r="E91" s="232" t="s">
        <v>12</v>
      </c>
      <c r="F91" s="253"/>
      <c r="G91" s="94"/>
      <c r="H91" s="94"/>
      <c r="I91" s="94"/>
    </row>
    <row r="92" spans="1:9" ht="16.5" outlineLevel="1" thickBot="1">
      <c r="A92" s="237"/>
      <c r="B92" s="250"/>
      <c r="C92" s="673"/>
      <c r="D92" s="674"/>
      <c r="E92" s="232">
        <v>5134</v>
      </c>
      <c r="F92" s="253"/>
      <c r="G92" s="94">
        <f>H92+I92</f>
        <v>0</v>
      </c>
      <c r="H92" s="94"/>
      <c r="I92" s="94"/>
    </row>
    <row r="93" spans="1:9" ht="16.5" outlineLevel="1" thickBot="1">
      <c r="A93" s="237"/>
      <c r="B93" s="250"/>
      <c r="C93" s="673"/>
      <c r="D93" s="674"/>
      <c r="E93" s="232" t="s">
        <v>13</v>
      </c>
      <c r="F93" s="253"/>
      <c r="G93" s="94">
        <f>H93+I93</f>
        <v>0</v>
      </c>
      <c r="H93" s="94"/>
      <c r="I93" s="94"/>
    </row>
    <row r="94" spans="1:9" ht="29.25" outlineLevel="1" thickBot="1">
      <c r="A94" s="237">
        <v>2160</v>
      </c>
      <c r="B94" s="226" t="s">
        <v>66</v>
      </c>
      <c r="C94" s="666">
        <v>6</v>
      </c>
      <c r="D94" s="667">
        <v>0</v>
      </c>
      <c r="E94" s="240" t="s">
        <v>291</v>
      </c>
      <c r="F94" s="241" t="s">
        <v>292</v>
      </c>
      <c r="G94" s="94">
        <f>H94+I94</f>
        <v>15155</v>
      </c>
      <c r="H94" s="123">
        <f>H96</f>
        <v>2455</v>
      </c>
      <c r="I94" s="94">
        <f>I96</f>
        <v>12700</v>
      </c>
    </row>
    <row r="95" spans="1:9" s="689" customFormat="1" ht="10.5" customHeight="1" outlineLevel="1" thickBot="1">
      <c r="A95" s="237"/>
      <c r="B95" s="226"/>
      <c r="C95" s="666"/>
      <c r="D95" s="667"/>
      <c r="E95" s="232" t="s">
        <v>808</v>
      </c>
      <c r="F95" s="241"/>
      <c r="G95" s="94"/>
      <c r="H95" s="94"/>
      <c r="I95" s="94"/>
    </row>
    <row r="96" spans="1:9" ht="24.75" outlineLevel="1" thickBot="1">
      <c r="A96" s="237">
        <v>2161</v>
      </c>
      <c r="B96" s="250" t="s">
        <v>66</v>
      </c>
      <c r="C96" s="673">
        <v>6</v>
      </c>
      <c r="D96" s="674">
        <v>1</v>
      </c>
      <c r="E96" s="232" t="s">
        <v>294</v>
      </c>
      <c r="F96" s="253" t="s">
        <v>299</v>
      </c>
      <c r="G96" s="94">
        <f>H96+I96</f>
        <v>15155</v>
      </c>
      <c r="H96" s="123">
        <f>H98+H100+H99+H101+H102+H103+H104</f>
        <v>2455</v>
      </c>
      <c r="I96" s="123">
        <f>I98+I100+I99+I101+I102+I103+I105+I106+I107+I108</f>
        <v>12700</v>
      </c>
    </row>
    <row r="97" spans="1:12" ht="36.75" outlineLevel="1" thickBot="1">
      <c r="A97" s="237"/>
      <c r="B97" s="250"/>
      <c r="C97" s="673"/>
      <c r="D97" s="674"/>
      <c r="E97" s="232" t="s">
        <v>12</v>
      </c>
      <c r="F97" s="253"/>
      <c r="G97" s="94"/>
      <c r="H97" s="94"/>
      <c r="I97" s="94"/>
    </row>
    <row r="98" spans="1:12" ht="16.5" outlineLevel="1" thickBot="1">
      <c r="A98" s="237"/>
      <c r="B98" s="250"/>
      <c r="C98" s="673"/>
      <c r="D98" s="674"/>
      <c r="E98" s="232">
        <v>4241</v>
      </c>
      <c r="F98" s="253"/>
      <c r="G98" s="94">
        <f t="shared" ref="G98:G109" si="4">H98+I98</f>
        <v>900</v>
      </c>
      <c r="H98" s="123">
        <v>900</v>
      </c>
      <c r="I98" s="94"/>
    </row>
    <row r="99" spans="1:12" ht="16.5" outlineLevel="1" thickBot="1">
      <c r="A99" s="237"/>
      <c r="B99" s="250"/>
      <c r="C99" s="673"/>
      <c r="D99" s="674"/>
      <c r="E99" s="232">
        <v>4237</v>
      </c>
      <c r="F99" s="253"/>
      <c r="G99" s="94">
        <f t="shared" si="4"/>
        <v>250</v>
      </c>
      <c r="H99" s="738">
        <v>250</v>
      </c>
      <c r="I99" s="94"/>
    </row>
    <row r="100" spans="1:12" ht="16.5" outlineLevel="1" thickBot="1">
      <c r="A100" s="237"/>
      <c r="B100" s="250"/>
      <c r="C100" s="673"/>
      <c r="D100" s="674"/>
      <c r="E100" s="232">
        <v>4823</v>
      </c>
      <c r="F100" s="253"/>
      <c r="G100" s="94">
        <f t="shared" si="4"/>
        <v>55</v>
      </c>
      <c r="H100" s="124">
        <v>55</v>
      </c>
      <c r="I100" s="94"/>
    </row>
    <row r="101" spans="1:12" ht="16.5" outlineLevel="1" thickBot="1">
      <c r="A101" s="237"/>
      <c r="B101" s="250"/>
      <c r="C101" s="673"/>
      <c r="D101" s="674"/>
      <c r="E101" s="232">
        <v>4819</v>
      </c>
      <c r="F101" s="253"/>
      <c r="G101" s="94">
        <f t="shared" si="4"/>
        <v>150</v>
      </c>
      <c r="H101" s="94">
        <v>150</v>
      </c>
      <c r="I101" s="94"/>
    </row>
    <row r="102" spans="1:12" ht="16.5" outlineLevel="1" thickBot="1">
      <c r="A102" s="237"/>
      <c r="B102" s="250"/>
      <c r="C102" s="673"/>
      <c r="D102" s="674"/>
      <c r="E102" s="232">
        <v>4239</v>
      </c>
      <c r="F102" s="253"/>
      <c r="G102" s="94">
        <f t="shared" si="4"/>
        <v>250</v>
      </c>
      <c r="H102" s="738">
        <v>250</v>
      </c>
      <c r="I102" s="94"/>
    </row>
    <row r="103" spans="1:12" ht="16.5" outlineLevel="1" thickBot="1">
      <c r="A103" s="237"/>
      <c r="B103" s="250"/>
      <c r="C103" s="673"/>
      <c r="D103" s="674"/>
      <c r="E103" s="232">
        <v>4637</v>
      </c>
      <c r="F103" s="253"/>
      <c r="G103" s="94">
        <f t="shared" si="4"/>
        <v>0</v>
      </c>
      <c r="H103" s="123"/>
      <c r="I103" s="94"/>
    </row>
    <row r="104" spans="1:12" ht="16.5" outlineLevel="1" thickBot="1">
      <c r="A104" s="237"/>
      <c r="B104" s="250"/>
      <c r="C104" s="673"/>
      <c r="D104" s="674"/>
      <c r="E104" s="232">
        <v>4521</v>
      </c>
      <c r="F104" s="253"/>
      <c r="G104" s="94">
        <f t="shared" si="4"/>
        <v>850</v>
      </c>
      <c r="H104" s="783">
        <v>850</v>
      </c>
      <c r="I104" s="94"/>
    </row>
    <row r="105" spans="1:12" ht="16.5" outlineLevel="1" thickBot="1">
      <c r="A105" s="237"/>
      <c r="B105" s="250"/>
      <c r="C105" s="673"/>
      <c r="D105" s="674"/>
      <c r="E105" s="232">
        <v>5113</v>
      </c>
      <c r="F105" s="253"/>
      <c r="G105" s="741">
        <f>I105</f>
        <v>10450</v>
      </c>
      <c r="H105" s="123"/>
      <c r="I105" s="741">
        <v>10450</v>
      </c>
      <c r="L105" s="200"/>
    </row>
    <row r="106" spans="1:12" ht="16.5" outlineLevel="1" thickBot="1">
      <c r="A106" s="237"/>
      <c r="B106" s="250"/>
      <c r="C106" s="673"/>
      <c r="D106" s="674"/>
      <c r="E106" s="232">
        <v>5134</v>
      </c>
      <c r="F106" s="253"/>
      <c r="G106" s="94">
        <f>I106</f>
        <v>950</v>
      </c>
      <c r="H106" s="123"/>
      <c r="I106" s="741">
        <v>950</v>
      </c>
    </row>
    <row r="107" spans="1:12" ht="16.5" outlineLevel="1" thickBot="1">
      <c r="A107" s="237"/>
      <c r="B107" s="250"/>
      <c r="C107" s="673"/>
      <c r="D107" s="674"/>
      <c r="E107" s="232">
        <v>5122</v>
      </c>
      <c r="F107" s="253"/>
      <c r="G107" s="94">
        <f t="shared" ref="G107:G108" si="5">I107</f>
        <v>800</v>
      </c>
      <c r="H107" s="123"/>
      <c r="I107" s="94">
        <v>800</v>
      </c>
      <c r="L107" s="200"/>
    </row>
    <row r="108" spans="1:12" ht="16.5" outlineLevel="1" thickBot="1">
      <c r="A108" s="237"/>
      <c r="B108" s="250"/>
      <c r="C108" s="673"/>
      <c r="D108" s="674"/>
      <c r="E108" s="232">
        <v>5129</v>
      </c>
      <c r="F108" s="253"/>
      <c r="G108" s="741">
        <f t="shared" si="5"/>
        <v>500</v>
      </c>
      <c r="H108" s="742"/>
      <c r="I108" s="741">
        <v>500</v>
      </c>
      <c r="L108" s="200"/>
    </row>
    <row r="109" spans="1:12" ht="16.5" outlineLevel="1" thickBot="1">
      <c r="A109" s="237">
        <v>2170</v>
      </c>
      <c r="B109" s="226" t="s">
        <v>66</v>
      </c>
      <c r="C109" s="666">
        <v>7</v>
      </c>
      <c r="D109" s="667">
        <v>0</v>
      </c>
      <c r="E109" s="240" t="s">
        <v>115</v>
      </c>
      <c r="F109" s="253"/>
      <c r="G109" s="94">
        <f t="shared" si="4"/>
        <v>0</v>
      </c>
      <c r="H109" s="94">
        <f>H111</f>
        <v>0</v>
      </c>
      <c r="I109" s="94">
        <f>I111</f>
        <v>0</v>
      </c>
      <c r="L109" s="760"/>
    </row>
    <row r="110" spans="1:12" s="689" customFormat="1" ht="10.5" customHeight="1" outlineLevel="1" thickBot="1">
      <c r="A110" s="237"/>
      <c r="B110" s="226"/>
      <c r="C110" s="666"/>
      <c r="D110" s="667"/>
      <c r="E110" s="232" t="s">
        <v>808</v>
      </c>
      <c r="F110" s="241"/>
      <c r="G110" s="94"/>
      <c r="H110" s="94"/>
      <c r="I110" s="94"/>
    </row>
    <row r="111" spans="1:12" ht="16.5" outlineLevel="1" thickBot="1">
      <c r="A111" s="237">
        <v>2171</v>
      </c>
      <c r="B111" s="250" t="s">
        <v>66</v>
      </c>
      <c r="C111" s="673">
        <v>7</v>
      </c>
      <c r="D111" s="674">
        <v>1</v>
      </c>
      <c r="E111" s="232" t="s">
        <v>115</v>
      </c>
      <c r="F111" s="253"/>
      <c r="G111" s="94">
        <f>H111+I111</f>
        <v>0</v>
      </c>
      <c r="H111" s="94">
        <f>H113+H114</f>
        <v>0</v>
      </c>
      <c r="I111" s="94">
        <f>I113+I114</f>
        <v>0</v>
      </c>
    </row>
    <row r="112" spans="1:12" ht="36.75" outlineLevel="1" thickBot="1">
      <c r="A112" s="237"/>
      <c r="B112" s="250"/>
      <c r="C112" s="673"/>
      <c r="D112" s="674"/>
      <c r="E112" s="232" t="s">
        <v>12</v>
      </c>
      <c r="F112" s="253"/>
      <c r="G112" s="94"/>
      <c r="H112" s="94"/>
      <c r="I112" s="94"/>
    </row>
    <row r="113" spans="1:9" ht="16.5" outlineLevel="1" thickBot="1">
      <c r="A113" s="237"/>
      <c r="B113" s="250"/>
      <c r="C113" s="673"/>
      <c r="D113" s="674"/>
      <c r="E113" s="232" t="s">
        <v>13</v>
      </c>
      <c r="F113" s="253"/>
      <c r="G113" s="94">
        <f>H113+I113</f>
        <v>0</v>
      </c>
      <c r="H113" s="94"/>
      <c r="I113" s="94"/>
    </row>
    <row r="114" spans="1:9" ht="16.5" outlineLevel="1" thickBot="1">
      <c r="A114" s="237"/>
      <c r="B114" s="250"/>
      <c r="C114" s="673"/>
      <c r="D114" s="674"/>
      <c r="E114" s="232" t="s">
        <v>13</v>
      </c>
      <c r="F114" s="253"/>
      <c r="G114" s="94">
        <f>H114+I114</f>
        <v>0</v>
      </c>
      <c r="H114" s="94"/>
      <c r="I114" s="94"/>
    </row>
    <row r="115" spans="1:9" ht="29.25" customHeight="1" outlineLevel="1" thickBot="1">
      <c r="A115" s="237">
        <v>2180</v>
      </c>
      <c r="B115" s="226" t="s">
        <v>66</v>
      </c>
      <c r="C115" s="666">
        <v>8</v>
      </c>
      <c r="D115" s="667">
        <v>0</v>
      </c>
      <c r="E115" s="240" t="s">
        <v>300</v>
      </c>
      <c r="F115" s="241" t="s">
        <v>301</v>
      </c>
      <c r="G115" s="94">
        <f>H115+I115</f>
        <v>0</v>
      </c>
      <c r="H115" s="94">
        <f>H117+H121</f>
        <v>0</v>
      </c>
      <c r="I115" s="94">
        <f>I117+I121</f>
        <v>0</v>
      </c>
    </row>
    <row r="116" spans="1:9" s="689" customFormat="1" ht="10.5" customHeight="1" outlineLevel="1" thickBot="1">
      <c r="A116" s="237"/>
      <c r="B116" s="226"/>
      <c r="C116" s="666"/>
      <c r="D116" s="667"/>
      <c r="E116" s="232" t="s">
        <v>808</v>
      </c>
      <c r="F116" s="241"/>
      <c r="G116" s="94"/>
      <c r="H116" s="94"/>
      <c r="I116" s="94"/>
    </row>
    <row r="117" spans="1:9" ht="29.25" outlineLevel="1" thickBot="1">
      <c r="A117" s="237">
        <v>2181</v>
      </c>
      <c r="B117" s="250" t="s">
        <v>66</v>
      </c>
      <c r="C117" s="673">
        <v>8</v>
      </c>
      <c r="D117" s="674">
        <v>1</v>
      </c>
      <c r="E117" s="232" t="s">
        <v>300</v>
      </c>
      <c r="F117" s="259" t="s">
        <v>302</v>
      </c>
      <c r="G117" s="94">
        <f>H117+I117</f>
        <v>0</v>
      </c>
      <c r="H117" s="94">
        <f>H119+H120</f>
        <v>0</v>
      </c>
      <c r="I117" s="94">
        <f>I119+I120</f>
        <v>0</v>
      </c>
    </row>
    <row r="118" spans="1:9" ht="16.5" outlineLevel="1" thickBot="1">
      <c r="A118" s="237"/>
      <c r="B118" s="250"/>
      <c r="C118" s="673"/>
      <c r="D118" s="674"/>
      <c r="E118" s="263" t="s">
        <v>808</v>
      </c>
      <c r="F118" s="259"/>
      <c r="G118" s="94"/>
      <c r="H118" s="94"/>
      <c r="I118" s="94"/>
    </row>
    <row r="119" spans="1:9" ht="16.5" outlineLevel="1" thickBot="1">
      <c r="A119" s="237">
        <v>2182</v>
      </c>
      <c r="B119" s="250" t="s">
        <v>66</v>
      </c>
      <c r="C119" s="673">
        <v>8</v>
      </c>
      <c r="D119" s="674">
        <v>1</v>
      </c>
      <c r="E119" s="263" t="s">
        <v>819</v>
      </c>
      <c r="F119" s="259"/>
      <c r="G119" s="94">
        <f>H119+I119</f>
        <v>0</v>
      </c>
      <c r="H119" s="94"/>
      <c r="I119" s="94"/>
    </row>
    <row r="120" spans="1:9" ht="16.5" outlineLevel="1" thickBot="1">
      <c r="A120" s="237">
        <v>2183</v>
      </c>
      <c r="B120" s="250" t="s">
        <v>66</v>
      </c>
      <c r="C120" s="673">
        <v>8</v>
      </c>
      <c r="D120" s="674">
        <v>1</v>
      </c>
      <c r="E120" s="263" t="s">
        <v>820</v>
      </c>
      <c r="F120" s="259"/>
      <c r="G120" s="94">
        <f>H120+I120</f>
        <v>0</v>
      </c>
      <c r="H120" s="94"/>
      <c r="I120" s="94"/>
    </row>
    <row r="121" spans="1:9" ht="24.75" outlineLevel="1" thickBot="1">
      <c r="A121" s="237">
        <v>2184</v>
      </c>
      <c r="B121" s="250" t="s">
        <v>66</v>
      </c>
      <c r="C121" s="673">
        <v>8</v>
      </c>
      <c r="D121" s="674">
        <v>1</v>
      </c>
      <c r="E121" s="263" t="s">
        <v>825</v>
      </c>
      <c r="F121" s="259"/>
      <c r="G121" s="94">
        <f>H121+I121</f>
        <v>0</v>
      </c>
      <c r="H121" s="94"/>
      <c r="I121" s="94">
        <f>I123+I124</f>
        <v>0</v>
      </c>
    </row>
    <row r="122" spans="1:9" ht="36.75" outlineLevel="1" thickBot="1">
      <c r="A122" s="237"/>
      <c r="B122" s="250"/>
      <c r="C122" s="673"/>
      <c r="D122" s="674"/>
      <c r="E122" s="232" t="s">
        <v>12</v>
      </c>
      <c r="F122" s="253"/>
      <c r="G122" s="94"/>
      <c r="H122" s="94"/>
      <c r="I122" s="94"/>
    </row>
    <row r="123" spans="1:9" ht="16.5" outlineLevel="1" thickBot="1">
      <c r="A123" s="237"/>
      <c r="B123" s="250"/>
      <c r="C123" s="673"/>
      <c r="D123" s="674"/>
      <c r="E123" s="232" t="s">
        <v>13</v>
      </c>
      <c r="F123" s="253"/>
      <c r="G123" s="94">
        <f>H123+I123</f>
        <v>0</v>
      </c>
      <c r="H123" s="94"/>
      <c r="I123" s="94"/>
    </row>
    <row r="124" spans="1:9" ht="16.5" outlineLevel="1" thickBot="1">
      <c r="A124" s="237"/>
      <c r="B124" s="250"/>
      <c r="C124" s="673"/>
      <c r="D124" s="674"/>
      <c r="E124" s="232">
        <v>4637</v>
      </c>
      <c r="F124" s="253"/>
      <c r="G124" s="94">
        <f>H124+I124</f>
        <v>0</v>
      </c>
      <c r="H124" s="94"/>
      <c r="I124" s="94"/>
    </row>
    <row r="125" spans="1:9" ht="16.5" outlineLevel="1" thickBot="1">
      <c r="A125" s="237">
        <v>2185</v>
      </c>
      <c r="B125" s="250" t="s">
        <v>75</v>
      </c>
      <c r="C125" s="673">
        <v>8</v>
      </c>
      <c r="D125" s="674">
        <v>1</v>
      </c>
      <c r="E125" s="263"/>
      <c r="F125" s="259"/>
      <c r="G125" s="94"/>
      <c r="H125" s="94"/>
      <c r="I125" s="94"/>
    </row>
    <row r="126" spans="1:9" s="688" customFormat="1" ht="29.25" customHeight="1" thickBot="1">
      <c r="A126" s="675">
        <v>2200</v>
      </c>
      <c r="B126" s="659" t="s">
        <v>67</v>
      </c>
      <c r="C126" s="676">
        <v>0</v>
      </c>
      <c r="D126" s="677">
        <v>0</v>
      </c>
      <c r="E126" s="662" t="s">
        <v>868</v>
      </c>
      <c r="F126" s="678" t="s">
        <v>303</v>
      </c>
      <c r="G126" s="727">
        <f>H126+I126</f>
        <v>600</v>
      </c>
      <c r="H126" s="92">
        <f>SUM(H156+H155)</f>
        <v>600</v>
      </c>
      <c r="I126" s="95">
        <f>I128+I134+I140+I146+I150</f>
        <v>0</v>
      </c>
    </row>
    <row r="127" spans="1:9" ht="11.25" hidden="1" customHeight="1" outlineLevel="1" thickBot="1">
      <c r="A127" s="231"/>
      <c r="B127" s="226"/>
      <c r="C127" s="664"/>
      <c r="D127" s="665"/>
      <c r="E127" s="232" t="s">
        <v>807</v>
      </c>
      <c r="F127" s="233"/>
      <c r="G127" s="92"/>
      <c r="H127" s="92">
        <v>250</v>
      </c>
      <c r="I127" s="92"/>
    </row>
    <row r="128" spans="1:9" ht="16.5" hidden="1" outlineLevel="2" thickBot="1">
      <c r="A128" s="237">
        <v>2210</v>
      </c>
      <c r="B128" s="226" t="s">
        <v>67</v>
      </c>
      <c r="C128" s="673">
        <v>1</v>
      </c>
      <c r="D128" s="674">
        <v>0</v>
      </c>
      <c r="E128" s="240" t="s">
        <v>304</v>
      </c>
      <c r="F128" s="269" t="s">
        <v>305</v>
      </c>
      <c r="G128" s="92">
        <f>H128+I128</f>
        <v>250</v>
      </c>
      <c r="H128" s="92">
        <v>250</v>
      </c>
      <c r="I128" s="92">
        <f>I130</f>
        <v>0</v>
      </c>
    </row>
    <row r="129" spans="1:9" s="689" customFormat="1" ht="10.5" hidden="1" customHeight="1" outlineLevel="2" thickBot="1">
      <c r="A129" s="237"/>
      <c r="B129" s="226"/>
      <c r="C129" s="666"/>
      <c r="D129" s="667"/>
      <c r="E129" s="232" t="s">
        <v>808</v>
      </c>
      <c r="F129" s="241"/>
      <c r="G129" s="92"/>
      <c r="H129" s="92">
        <v>250</v>
      </c>
      <c r="I129" s="92"/>
    </row>
    <row r="130" spans="1:9" ht="16.5" hidden="1" outlineLevel="2" thickBot="1">
      <c r="A130" s="237">
        <v>2211</v>
      </c>
      <c r="B130" s="250" t="s">
        <v>67</v>
      </c>
      <c r="C130" s="673">
        <v>1</v>
      </c>
      <c r="D130" s="674">
        <v>1</v>
      </c>
      <c r="E130" s="232" t="s">
        <v>306</v>
      </c>
      <c r="F130" s="259" t="s">
        <v>307</v>
      </c>
      <c r="G130" s="92">
        <f>H130+I130</f>
        <v>250</v>
      </c>
      <c r="H130" s="92">
        <v>250</v>
      </c>
      <c r="I130" s="92">
        <f>I132+I133</f>
        <v>0</v>
      </c>
    </row>
    <row r="131" spans="1:9" ht="36.75" hidden="1" outlineLevel="2" thickBot="1">
      <c r="A131" s="237"/>
      <c r="B131" s="250"/>
      <c r="C131" s="673"/>
      <c r="D131" s="674"/>
      <c r="E131" s="232" t="s">
        <v>12</v>
      </c>
      <c r="F131" s="253"/>
      <c r="G131" s="92"/>
      <c r="H131" s="92">
        <v>250</v>
      </c>
      <c r="I131" s="92"/>
    </row>
    <row r="132" spans="1:9" ht="16.5" hidden="1" outlineLevel="2" thickBot="1">
      <c r="A132" s="237"/>
      <c r="B132" s="250"/>
      <c r="C132" s="673"/>
      <c r="D132" s="674"/>
      <c r="E132" s="232" t="s">
        <v>13</v>
      </c>
      <c r="F132" s="253"/>
      <c r="G132" s="92">
        <f>H132+I132</f>
        <v>250</v>
      </c>
      <c r="H132" s="92">
        <v>250</v>
      </c>
      <c r="I132" s="92"/>
    </row>
    <row r="133" spans="1:9" ht="16.5" hidden="1" outlineLevel="2" thickBot="1">
      <c r="A133" s="237"/>
      <c r="B133" s="250"/>
      <c r="C133" s="673"/>
      <c r="D133" s="674"/>
      <c r="E133" s="232" t="s">
        <v>13</v>
      </c>
      <c r="F133" s="253"/>
      <c r="G133" s="92">
        <f>H133+I133</f>
        <v>250</v>
      </c>
      <c r="H133" s="92">
        <v>250</v>
      </c>
      <c r="I133" s="92"/>
    </row>
    <row r="134" spans="1:9" ht="16.5" hidden="1" outlineLevel="2" thickBot="1">
      <c r="A134" s="237">
        <v>2220</v>
      </c>
      <c r="B134" s="226" t="s">
        <v>67</v>
      </c>
      <c r="C134" s="666">
        <v>2</v>
      </c>
      <c r="D134" s="667">
        <v>0</v>
      </c>
      <c r="E134" s="240" t="s">
        <v>308</v>
      </c>
      <c r="F134" s="269" t="s">
        <v>309</v>
      </c>
      <c r="G134" s="92">
        <f>H134+I134</f>
        <v>250</v>
      </c>
      <c r="H134" s="92">
        <v>250</v>
      </c>
      <c r="I134" s="92">
        <f>I136</f>
        <v>0</v>
      </c>
    </row>
    <row r="135" spans="1:9" s="689" customFormat="1" ht="10.5" hidden="1" customHeight="1" outlineLevel="2" thickBot="1">
      <c r="A135" s="237"/>
      <c r="B135" s="226"/>
      <c r="C135" s="666"/>
      <c r="D135" s="667"/>
      <c r="E135" s="232" t="s">
        <v>808</v>
      </c>
      <c r="F135" s="241"/>
      <c r="G135" s="92"/>
      <c r="H135" s="92">
        <v>250</v>
      </c>
      <c r="I135" s="92"/>
    </row>
    <row r="136" spans="1:9" ht="16.5" hidden="1" outlineLevel="2" thickBot="1">
      <c r="A136" s="237">
        <v>2221</v>
      </c>
      <c r="B136" s="250" t="s">
        <v>67</v>
      </c>
      <c r="C136" s="673">
        <v>2</v>
      </c>
      <c r="D136" s="674">
        <v>1</v>
      </c>
      <c r="E136" s="232" t="s">
        <v>310</v>
      </c>
      <c r="F136" s="259" t="s">
        <v>311</v>
      </c>
      <c r="G136" s="92">
        <f>H136+I136</f>
        <v>250</v>
      </c>
      <c r="H136" s="92">
        <v>250</v>
      </c>
      <c r="I136" s="92">
        <f>I138+I139</f>
        <v>0</v>
      </c>
    </row>
    <row r="137" spans="1:9" ht="36.75" hidden="1" outlineLevel="2" thickBot="1">
      <c r="A137" s="237"/>
      <c r="B137" s="250"/>
      <c r="C137" s="673"/>
      <c r="D137" s="674"/>
      <c r="E137" s="232" t="s">
        <v>12</v>
      </c>
      <c r="F137" s="253"/>
      <c r="G137" s="92"/>
      <c r="H137" s="92">
        <v>250</v>
      </c>
      <c r="I137" s="92"/>
    </row>
    <row r="138" spans="1:9" ht="16.5" hidden="1" outlineLevel="2" thickBot="1">
      <c r="A138" s="237"/>
      <c r="B138" s="250"/>
      <c r="C138" s="673"/>
      <c r="D138" s="674"/>
      <c r="E138" s="232" t="s">
        <v>13</v>
      </c>
      <c r="F138" s="253"/>
      <c r="G138" s="92">
        <f>H138+I138</f>
        <v>250</v>
      </c>
      <c r="H138" s="92">
        <v>250</v>
      </c>
      <c r="I138" s="92"/>
    </row>
    <row r="139" spans="1:9" ht="16.5" hidden="1" outlineLevel="2" thickBot="1">
      <c r="A139" s="237"/>
      <c r="B139" s="250"/>
      <c r="C139" s="673"/>
      <c r="D139" s="674"/>
      <c r="E139" s="232" t="s">
        <v>13</v>
      </c>
      <c r="F139" s="253"/>
      <c r="G139" s="92">
        <f>H139+I139</f>
        <v>250</v>
      </c>
      <c r="H139" s="92">
        <v>250</v>
      </c>
      <c r="I139" s="92"/>
    </row>
    <row r="140" spans="1:9" ht="16.5" hidden="1" outlineLevel="2" thickBot="1">
      <c r="A140" s="237">
        <v>2230</v>
      </c>
      <c r="B140" s="226" t="s">
        <v>67</v>
      </c>
      <c r="C140" s="673">
        <v>3</v>
      </c>
      <c r="D140" s="674">
        <v>0</v>
      </c>
      <c r="E140" s="240" t="s">
        <v>312</v>
      </c>
      <c r="F140" s="269" t="s">
        <v>313</v>
      </c>
      <c r="G140" s="92">
        <f>H140+I140</f>
        <v>250</v>
      </c>
      <c r="H140" s="92">
        <v>250</v>
      </c>
      <c r="I140" s="92">
        <f>I142</f>
        <v>0</v>
      </c>
    </row>
    <row r="141" spans="1:9" s="689" customFormat="1" ht="10.5" hidden="1" customHeight="1" outlineLevel="2" thickBot="1">
      <c r="A141" s="237"/>
      <c r="B141" s="226"/>
      <c r="C141" s="666"/>
      <c r="D141" s="667"/>
      <c r="E141" s="232" t="s">
        <v>808</v>
      </c>
      <c r="F141" s="241"/>
      <c r="G141" s="92"/>
      <c r="H141" s="92">
        <v>250</v>
      </c>
      <c r="I141" s="92"/>
    </row>
    <row r="142" spans="1:9" ht="16.5" hidden="1" outlineLevel="2" thickBot="1">
      <c r="A142" s="237">
        <v>2231</v>
      </c>
      <c r="B142" s="250" t="s">
        <v>67</v>
      </c>
      <c r="C142" s="673">
        <v>3</v>
      </c>
      <c r="D142" s="674">
        <v>1</v>
      </c>
      <c r="E142" s="232" t="s">
        <v>314</v>
      </c>
      <c r="F142" s="259" t="s">
        <v>315</v>
      </c>
      <c r="G142" s="92">
        <f>H142+I142</f>
        <v>250</v>
      </c>
      <c r="H142" s="92">
        <v>250</v>
      </c>
      <c r="I142" s="92">
        <f>I144+I145</f>
        <v>0</v>
      </c>
    </row>
    <row r="143" spans="1:9" ht="36.75" hidden="1" outlineLevel="2" thickBot="1">
      <c r="A143" s="237"/>
      <c r="B143" s="250"/>
      <c r="C143" s="673"/>
      <c r="D143" s="674"/>
      <c r="E143" s="232" t="s">
        <v>12</v>
      </c>
      <c r="F143" s="253"/>
      <c r="G143" s="92"/>
      <c r="H143" s="92">
        <v>250</v>
      </c>
      <c r="I143" s="92"/>
    </row>
    <row r="144" spans="1:9" ht="16.5" hidden="1" outlineLevel="2" thickBot="1">
      <c r="A144" s="237"/>
      <c r="B144" s="250"/>
      <c r="C144" s="673"/>
      <c r="D144" s="674"/>
      <c r="E144" s="232" t="s">
        <v>13</v>
      </c>
      <c r="F144" s="253"/>
      <c r="G144" s="92">
        <f>H144+I144</f>
        <v>250</v>
      </c>
      <c r="H144" s="92">
        <v>250</v>
      </c>
      <c r="I144" s="92"/>
    </row>
    <row r="145" spans="1:12" ht="16.5" hidden="1" outlineLevel="2" thickBot="1">
      <c r="A145" s="237"/>
      <c r="B145" s="250"/>
      <c r="C145" s="673"/>
      <c r="D145" s="674"/>
      <c r="E145" s="232" t="s">
        <v>13</v>
      </c>
      <c r="F145" s="253"/>
      <c r="G145" s="92">
        <f>H145+I145</f>
        <v>250</v>
      </c>
      <c r="H145" s="92">
        <v>250</v>
      </c>
      <c r="I145" s="92"/>
    </row>
    <row r="146" spans="1:12" ht="24.75" hidden="1" outlineLevel="2" thickBot="1">
      <c r="A146" s="237">
        <v>2240</v>
      </c>
      <c r="B146" s="226" t="s">
        <v>67</v>
      </c>
      <c r="C146" s="666">
        <v>4</v>
      </c>
      <c r="D146" s="667">
        <v>0</v>
      </c>
      <c r="E146" s="240" t="s">
        <v>316</v>
      </c>
      <c r="F146" s="241" t="s">
        <v>317</v>
      </c>
      <c r="G146" s="92">
        <f>H146+I146</f>
        <v>250</v>
      </c>
      <c r="H146" s="92">
        <v>250</v>
      </c>
      <c r="I146" s="92">
        <f>I148</f>
        <v>0</v>
      </c>
    </row>
    <row r="147" spans="1:12" s="689" customFormat="1" ht="10.5" hidden="1" customHeight="1" outlineLevel="2" thickBot="1">
      <c r="A147" s="237"/>
      <c r="B147" s="226"/>
      <c r="C147" s="666"/>
      <c r="D147" s="667"/>
      <c r="E147" s="232" t="s">
        <v>808</v>
      </c>
      <c r="F147" s="241"/>
      <c r="G147" s="92"/>
      <c r="H147" s="92">
        <v>250</v>
      </c>
      <c r="I147" s="92"/>
    </row>
    <row r="148" spans="1:12" ht="24.75" hidden="1" outlineLevel="2" thickBot="1">
      <c r="A148" s="237">
        <v>2241</v>
      </c>
      <c r="B148" s="250" t="s">
        <v>67</v>
      </c>
      <c r="C148" s="673">
        <v>4</v>
      </c>
      <c r="D148" s="674">
        <v>1</v>
      </c>
      <c r="E148" s="232" t="s">
        <v>316</v>
      </c>
      <c r="F148" s="259" t="s">
        <v>317</v>
      </c>
      <c r="G148" s="92">
        <f>H148+I148</f>
        <v>250</v>
      </c>
      <c r="H148" s="92">
        <v>250</v>
      </c>
      <c r="I148" s="92">
        <f>I150</f>
        <v>0</v>
      </c>
    </row>
    <row r="149" spans="1:12" s="689" customFormat="1" ht="10.5" hidden="1" customHeight="1" outlineLevel="2" thickBot="1">
      <c r="A149" s="237"/>
      <c r="B149" s="226"/>
      <c r="C149" s="666"/>
      <c r="D149" s="667"/>
      <c r="E149" s="232" t="s">
        <v>808</v>
      </c>
      <c r="F149" s="241"/>
      <c r="G149" s="92"/>
      <c r="H149" s="92">
        <v>250</v>
      </c>
      <c r="I149" s="92"/>
    </row>
    <row r="150" spans="1:12" ht="16.5" hidden="1" outlineLevel="2" thickBot="1">
      <c r="A150" s="237">
        <v>2250</v>
      </c>
      <c r="B150" s="226" t="s">
        <v>67</v>
      </c>
      <c r="C150" s="666">
        <v>5</v>
      </c>
      <c r="D150" s="667">
        <v>0</v>
      </c>
      <c r="E150" s="240" t="s">
        <v>318</v>
      </c>
      <c r="F150" s="241" t="s">
        <v>319</v>
      </c>
      <c r="G150" s="92">
        <f>H150+I150</f>
        <v>250</v>
      </c>
      <c r="H150" s="92">
        <v>250</v>
      </c>
      <c r="I150" s="92">
        <f>I152</f>
        <v>0</v>
      </c>
    </row>
    <row r="151" spans="1:12" s="689" customFormat="1" ht="10.5" hidden="1" customHeight="1" outlineLevel="2" thickBot="1">
      <c r="A151" s="237"/>
      <c r="B151" s="226"/>
      <c r="C151" s="666"/>
      <c r="D151" s="667"/>
      <c r="E151" s="232" t="s">
        <v>808</v>
      </c>
      <c r="F151" s="241"/>
      <c r="G151" s="92"/>
      <c r="H151" s="92">
        <v>250</v>
      </c>
      <c r="I151" s="92"/>
    </row>
    <row r="152" spans="1:12" ht="0.75" hidden="1" customHeight="1" outlineLevel="2" thickBot="1">
      <c r="A152" s="237">
        <v>2251</v>
      </c>
      <c r="B152" s="250" t="s">
        <v>67</v>
      </c>
      <c r="C152" s="673">
        <v>5</v>
      </c>
      <c r="D152" s="674">
        <v>1</v>
      </c>
      <c r="E152" s="232" t="s">
        <v>318</v>
      </c>
      <c r="F152" s="259" t="s">
        <v>320</v>
      </c>
      <c r="G152" s="92">
        <f>H152+I152</f>
        <v>0</v>
      </c>
      <c r="H152" s="92"/>
      <c r="I152" s="92">
        <f>I154+I155</f>
        <v>0</v>
      </c>
    </row>
    <row r="153" spans="1:12" ht="11.25" hidden="1" customHeight="1" outlineLevel="2" thickBot="1">
      <c r="A153" s="237"/>
      <c r="B153" s="250"/>
      <c r="C153" s="673"/>
      <c r="D153" s="674"/>
      <c r="E153" s="232" t="s">
        <v>12</v>
      </c>
      <c r="F153" s="253"/>
      <c r="G153" s="92"/>
      <c r="H153" s="92"/>
      <c r="I153" s="92"/>
    </row>
    <row r="154" spans="1:12" ht="19.5" hidden="1" customHeight="1" outlineLevel="2" thickBot="1">
      <c r="A154" s="237"/>
      <c r="B154" s="250"/>
      <c r="C154" s="673"/>
      <c r="D154" s="674"/>
      <c r="E154" s="232" t="s">
        <v>13</v>
      </c>
      <c r="F154" s="253"/>
      <c r="G154" s="92">
        <f>H154+I154</f>
        <v>0</v>
      </c>
      <c r="H154" s="92"/>
      <c r="I154" s="92"/>
    </row>
    <row r="155" spans="1:12" ht="17.25" customHeight="1" outlineLevel="2" thickBot="1">
      <c r="A155" s="237"/>
      <c r="B155" s="250"/>
      <c r="C155" s="673"/>
      <c r="D155" s="674"/>
      <c r="E155" s="232" t="s">
        <v>971</v>
      </c>
      <c r="F155" s="253"/>
      <c r="G155" s="92">
        <f>H155+I155</f>
        <v>100</v>
      </c>
      <c r="H155" s="92">
        <v>100</v>
      </c>
      <c r="I155" s="92"/>
      <c r="L155" s="776"/>
    </row>
    <row r="156" spans="1:12" ht="16.5" outlineLevel="2" thickBot="1">
      <c r="A156" s="237"/>
      <c r="B156" s="250" t="s">
        <v>67</v>
      </c>
      <c r="C156" s="673">
        <v>2</v>
      </c>
      <c r="D156" s="674">
        <v>1</v>
      </c>
      <c r="E156" s="736">
        <v>4267</v>
      </c>
      <c r="F156" s="253"/>
      <c r="G156" s="92">
        <f>SUM(H156+I156)</f>
        <v>500</v>
      </c>
      <c r="H156" s="739">
        <v>500</v>
      </c>
      <c r="I156" s="92"/>
      <c r="L156" s="776" t="s">
        <v>984</v>
      </c>
    </row>
    <row r="157" spans="1:12" s="688" customFormat="1" ht="45" customHeight="1" thickBot="1">
      <c r="A157" s="675">
        <v>2300</v>
      </c>
      <c r="B157" s="679" t="s">
        <v>68</v>
      </c>
      <c r="C157" s="676">
        <v>0</v>
      </c>
      <c r="D157" s="677">
        <v>0</v>
      </c>
      <c r="E157" s="680" t="s">
        <v>869</v>
      </c>
      <c r="F157" s="678" t="s">
        <v>321</v>
      </c>
      <c r="G157" s="95">
        <f>H157+I157</f>
        <v>0</v>
      </c>
      <c r="H157" s="95">
        <f>H159+H173+H179+H189+H195+H201+H207</f>
        <v>0</v>
      </c>
      <c r="I157" s="95">
        <f>I159+I173+I179+I189+I195+I201+I207</f>
        <v>0</v>
      </c>
    </row>
    <row r="158" spans="1:12" ht="11.25" hidden="1" customHeight="1" outlineLevel="1" thickBot="1">
      <c r="A158" s="231"/>
      <c r="B158" s="226"/>
      <c r="C158" s="664"/>
      <c r="D158" s="665"/>
      <c r="E158" s="232" t="s">
        <v>807</v>
      </c>
      <c r="F158" s="233"/>
      <c r="G158" s="92"/>
      <c r="H158" s="92"/>
      <c r="I158" s="92"/>
    </row>
    <row r="159" spans="1:12" ht="16.5" hidden="1" outlineLevel="2" thickBot="1">
      <c r="A159" s="237">
        <v>2310</v>
      </c>
      <c r="B159" s="270" t="s">
        <v>68</v>
      </c>
      <c r="C159" s="666">
        <v>1</v>
      </c>
      <c r="D159" s="667">
        <v>0</v>
      </c>
      <c r="E159" s="240" t="s">
        <v>727</v>
      </c>
      <c r="F159" s="241" t="s">
        <v>323</v>
      </c>
      <c r="G159" s="92">
        <f>H159+I159</f>
        <v>0</v>
      </c>
      <c r="H159" s="92">
        <f>H161+H165+H169</f>
        <v>0</v>
      </c>
      <c r="I159" s="92">
        <f>I161+I165+I169</f>
        <v>0</v>
      </c>
    </row>
    <row r="160" spans="1:12" s="689" customFormat="1" ht="10.5" hidden="1" customHeight="1" outlineLevel="2" thickBot="1">
      <c r="A160" s="237"/>
      <c r="B160" s="226"/>
      <c r="C160" s="666"/>
      <c r="D160" s="667"/>
      <c r="E160" s="232" t="s">
        <v>808</v>
      </c>
      <c r="F160" s="241"/>
      <c r="G160" s="92"/>
      <c r="H160" s="92"/>
      <c r="I160" s="92"/>
    </row>
    <row r="161" spans="1:9" ht="16.5" hidden="1" outlineLevel="2" thickBot="1">
      <c r="A161" s="237">
        <v>2311</v>
      </c>
      <c r="B161" s="272" t="s">
        <v>68</v>
      </c>
      <c r="C161" s="673">
        <v>1</v>
      </c>
      <c r="D161" s="674">
        <v>1</v>
      </c>
      <c r="E161" s="232" t="s">
        <v>322</v>
      </c>
      <c r="F161" s="259" t="s">
        <v>324</v>
      </c>
      <c r="G161" s="92">
        <f>H161+I161</f>
        <v>0</v>
      </c>
      <c r="H161" s="92">
        <f>H163+H164</f>
        <v>0</v>
      </c>
      <c r="I161" s="92">
        <f>I163+I164</f>
        <v>0</v>
      </c>
    </row>
    <row r="162" spans="1:9" ht="36.75" hidden="1" outlineLevel="2" thickBot="1">
      <c r="A162" s="237"/>
      <c r="B162" s="250"/>
      <c r="C162" s="673"/>
      <c r="D162" s="674"/>
      <c r="E162" s="232" t="s">
        <v>12</v>
      </c>
      <c r="F162" s="253"/>
      <c r="G162" s="92"/>
      <c r="H162" s="92"/>
      <c r="I162" s="92"/>
    </row>
    <row r="163" spans="1:9" ht="16.5" hidden="1" outlineLevel="2" thickBot="1">
      <c r="A163" s="237"/>
      <c r="B163" s="250"/>
      <c r="C163" s="673"/>
      <c r="D163" s="674"/>
      <c r="E163" s="232" t="s">
        <v>13</v>
      </c>
      <c r="F163" s="253"/>
      <c r="G163" s="92">
        <f>H163+I163</f>
        <v>0</v>
      </c>
      <c r="H163" s="92"/>
      <c r="I163" s="92"/>
    </row>
    <row r="164" spans="1:9" ht="16.5" hidden="1" outlineLevel="2" thickBot="1">
      <c r="A164" s="237"/>
      <c r="B164" s="250"/>
      <c r="C164" s="673"/>
      <c r="D164" s="674"/>
      <c r="E164" s="232" t="s">
        <v>13</v>
      </c>
      <c r="F164" s="253"/>
      <c r="G164" s="92">
        <f>H164+I164</f>
        <v>0</v>
      </c>
      <c r="H164" s="92"/>
      <c r="I164" s="92"/>
    </row>
    <row r="165" spans="1:9" ht="16.5" hidden="1" outlineLevel="2" thickBot="1">
      <c r="A165" s="237">
        <v>2312</v>
      </c>
      <c r="B165" s="272" t="s">
        <v>68</v>
      </c>
      <c r="C165" s="673">
        <v>1</v>
      </c>
      <c r="D165" s="674">
        <v>2</v>
      </c>
      <c r="E165" s="232" t="s">
        <v>728</v>
      </c>
      <c r="F165" s="259"/>
      <c r="G165" s="92">
        <f>H165+I165</f>
        <v>0</v>
      </c>
      <c r="H165" s="92">
        <f>H167+H168</f>
        <v>0</v>
      </c>
      <c r="I165" s="92">
        <f>I167+I168</f>
        <v>0</v>
      </c>
    </row>
    <row r="166" spans="1:9" ht="36.75" hidden="1" outlineLevel="2" thickBot="1">
      <c r="A166" s="237"/>
      <c r="B166" s="250"/>
      <c r="C166" s="673"/>
      <c r="D166" s="674"/>
      <c r="E166" s="232" t="s">
        <v>12</v>
      </c>
      <c r="F166" s="253"/>
      <c r="G166" s="92"/>
      <c r="H166" s="92"/>
      <c r="I166" s="92"/>
    </row>
    <row r="167" spans="1:9" ht="16.5" hidden="1" outlineLevel="2" thickBot="1">
      <c r="A167" s="237"/>
      <c r="B167" s="250"/>
      <c r="C167" s="673"/>
      <c r="D167" s="674"/>
      <c r="E167" s="232" t="s">
        <v>13</v>
      </c>
      <c r="F167" s="253"/>
      <c r="G167" s="92">
        <f>H167+I167</f>
        <v>0</v>
      </c>
      <c r="H167" s="92"/>
      <c r="I167" s="92"/>
    </row>
    <row r="168" spans="1:9" ht="16.5" hidden="1" outlineLevel="2" thickBot="1">
      <c r="A168" s="237"/>
      <c r="B168" s="250"/>
      <c r="C168" s="673"/>
      <c r="D168" s="674"/>
      <c r="E168" s="232" t="s">
        <v>13</v>
      </c>
      <c r="F168" s="253"/>
      <c r="G168" s="92">
        <f>H168+I168</f>
        <v>0</v>
      </c>
      <c r="H168" s="92"/>
      <c r="I168" s="92"/>
    </row>
    <row r="169" spans="1:9" ht="16.5" hidden="1" outlineLevel="2" thickBot="1">
      <c r="A169" s="237">
        <v>2313</v>
      </c>
      <c r="B169" s="272" t="s">
        <v>68</v>
      </c>
      <c r="C169" s="673">
        <v>1</v>
      </c>
      <c r="D169" s="674">
        <v>3</v>
      </c>
      <c r="E169" s="232" t="s">
        <v>729</v>
      </c>
      <c r="F169" s="259"/>
      <c r="G169" s="92">
        <f>H169+I169</f>
        <v>0</v>
      </c>
      <c r="H169" s="92">
        <f>H171+H172</f>
        <v>0</v>
      </c>
      <c r="I169" s="92">
        <f>I171+I172</f>
        <v>0</v>
      </c>
    </row>
    <row r="170" spans="1:9" ht="36.75" hidden="1" outlineLevel="2" thickBot="1">
      <c r="A170" s="237"/>
      <c r="B170" s="250"/>
      <c r="C170" s="673"/>
      <c r="D170" s="674"/>
      <c r="E170" s="232" t="s">
        <v>12</v>
      </c>
      <c r="F170" s="253"/>
      <c r="G170" s="92"/>
      <c r="H170" s="92"/>
      <c r="I170" s="92"/>
    </row>
    <row r="171" spans="1:9" ht="16.5" hidden="1" outlineLevel="2" thickBot="1">
      <c r="A171" s="237"/>
      <c r="B171" s="250"/>
      <c r="C171" s="673"/>
      <c r="D171" s="674"/>
      <c r="E171" s="232" t="s">
        <v>13</v>
      </c>
      <c r="F171" s="253"/>
      <c r="G171" s="92">
        <f>H171+I171</f>
        <v>0</v>
      </c>
      <c r="H171" s="92"/>
      <c r="I171" s="92"/>
    </row>
    <row r="172" spans="1:9" ht="16.5" hidden="1" outlineLevel="2" thickBot="1">
      <c r="A172" s="237"/>
      <c r="B172" s="250"/>
      <c r="C172" s="673"/>
      <c r="D172" s="674"/>
      <c r="E172" s="232" t="s">
        <v>13</v>
      </c>
      <c r="F172" s="253"/>
      <c r="G172" s="92">
        <f>H172+I172</f>
        <v>0</v>
      </c>
      <c r="H172" s="92"/>
      <c r="I172" s="92"/>
    </row>
    <row r="173" spans="1:9" ht="16.5" hidden="1" outlineLevel="2" thickBot="1">
      <c r="A173" s="237">
        <v>2320</v>
      </c>
      <c r="B173" s="270" t="s">
        <v>68</v>
      </c>
      <c r="C173" s="666">
        <v>2</v>
      </c>
      <c r="D173" s="667">
        <v>0</v>
      </c>
      <c r="E173" s="240" t="s">
        <v>730</v>
      </c>
      <c r="F173" s="241" t="s">
        <v>325</v>
      </c>
      <c r="G173" s="92">
        <f>H173+I173</f>
        <v>0</v>
      </c>
      <c r="H173" s="92">
        <f>H175</f>
        <v>0</v>
      </c>
      <c r="I173" s="92">
        <f>I175</f>
        <v>0</v>
      </c>
    </row>
    <row r="174" spans="1:9" s="689" customFormat="1" ht="10.5" hidden="1" customHeight="1" outlineLevel="2" thickBot="1">
      <c r="A174" s="237"/>
      <c r="B174" s="226"/>
      <c r="C174" s="666"/>
      <c r="D174" s="667"/>
      <c r="E174" s="232" t="s">
        <v>808</v>
      </c>
      <c r="F174" s="241"/>
      <c r="G174" s="92"/>
      <c r="H174" s="92"/>
      <c r="I174" s="92"/>
    </row>
    <row r="175" spans="1:9" ht="16.5" hidden="1" outlineLevel="2" thickBot="1">
      <c r="A175" s="237">
        <v>2321</v>
      </c>
      <c r="B175" s="272" t="s">
        <v>68</v>
      </c>
      <c r="C175" s="673">
        <v>2</v>
      </c>
      <c r="D175" s="674">
        <v>1</v>
      </c>
      <c r="E175" s="232" t="s">
        <v>731</v>
      </c>
      <c r="F175" s="259" t="s">
        <v>326</v>
      </c>
      <c r="G175" s="92">
        <f>H175+I175</f>
        <v>0</v>
      </c>
      <c r="H175" s="92">
        <f>H177+H178</f>
        <v>0</v>
      </c>
      <c r="I175" s="92">
        <f>I177+I178</f>
        <v>0</v>
      </c>
    </row>
    <row r="176" spans="1:9" ht="36.75" hidden="1" outlineLevel="2" thickBot="1">
      <c r="A176" s="237"/>
      <c r="B176" s="250"/>
      <c r="C176" s="673"/>
      <c r="D176" s="674"/>
      <c r="E176" s="232" t="s">
        <v>12</v>
      </c>
      <c r="F176" s="253"/>
      <c r="G176" s="92"/>
      <c r="H176" s="92"/>
      <c r="I176" s="92"/>
    </row>
    <row r="177" spans="1:9" ht="16.5" hidden="1" outlineLevel="2" thickBot="1">
      <c r="A177" s="237"/>
      <c r="B177" s="250"/>
      <c r="C177" s="673"/>
      <c r="D177" s="674"/>
      <c r="E177" s="232" t="s">
        <v>13</v>
      </c>
      <c r="F177" s="253"/>
      <c r="G177" s="92">
        <f>H177+I177</f>
        <v>0</v>
      </c>
      <c r="H177" s="92"/>
      <c r="I177" s="92"/>
    </row>
    <row r="178" spans="1:9" ht="16.5" hidden="1" outlineLevel="2" thickBot="1">
      <c r="A178" s="237"/>
      <c r="B178" s="250"/>
      <c r="C178" s="673"/>
      <c r="D178" s="674"/>
      <c r="E178" s="232" t="s">
        <v>13</v>
      </c>
      <c r="F178" s="253"/>
      <c r="G178" s="92">
        <f>H178+I178</f>
        <v>0</v>
      </c>
      <c r="H178" s="92"/>
      <c r="I178" s="92"/>
    </row>
    <row r="179" spans="1:9" ht="24.75" hidden="1" outlineLevel="2" thickBot="1">
      <c r="A179" s="237">
        <v>2330</v>
      </c>
      <c r="B179" s="270" t="s">
        <v>68</v>
      </c>
      <c r="C179" s="666">
        <v>3</v>
      </c>
      <c r="D179" s="667">
        <v>0</v>
      </c>
      <c r="E179" s="240" t="s">
        <v>732</v>
      </c>
      <c r="F179" s="241" t="s">
        <v>327</v>
      </c>
      <c r="G179" s="92">
        <f>H179+I179</f>
        <v>0</v>
      </c>
      <c r="H179" s="92">
        <f>H181+H185</f>
        <v>0</v>
      </c>
      <c r="I179" s="92">
        <f>I181+I185</f>
        <v>0</v>
      </c>
    </row>
    <row r="180" spans="1:9" s="689" customFormat="1" ht="10.5" hidden="1" customHeight="1" outlineLevel="2" thickBot="1">
      <c r="A180" s="237"/>
      <c r="B180" s="226"/>
      <c r="C180" s="666"/>
      <c r="D180" s="667"/>
      <c r="E180" s="232" t="s">
        <v>808</v>
      </c>
      <c r="F180" s="241"/>
      <c r="G180" s="92"/>
      <c r="H180" s="92"/>
      <c r="I180" s="92"/>
    </row>
    <row r="181" spans="1:9" ht="16.5" hidden="1" outlineLevel="2" thickBot="1">
      <c r="A181" s="237">
        <v>2331</v>
      </c>
      <c r="B181" s="272" t="s">
        <v>68</v>
      </c>
      <c r="C181" s="673">
        <v>3</v>
      </c>
      <c r="D181" s="674">
        <v>1</v>
      </c>
      <c r="E181" s="232" t="s">
        <v>328</v>
      </c>
      <c r="F181" s="769">
        <f>Sheet6!G647+Sheet6!G279+Sheet6!I53+Sheet6!I105+Sheet6!I389+Sheet6!I286+Sheet6!I629</f>
        <v>22903.200000000001</v>
      </c>
      <c r="G181" s="92">
        <f>H181+I181</f>
        <v>0</v>
      </c>
      <c r="H181" s="92">
        <f>H183+H184</f>
        <v>0</v>
      </c>
      <c r="I181" s="92">
        <f>I183+I184</f>
        <v>0</v>
      </c>
    </row>
    <row r="182" spans="1:9" ht="36.75" hidden="1" outlineLevel="2" thickBot="1">
      <c r="A182" s="237"/>
      <c r="B182" s="250"/>
      <c r="C182" s="673"/>
      <c r="D182" s="674"/>
      <c r="E182" s="232" t="s">
        <v>12</v>
      </c>
      <c r="F182" s="253"/>
      <c r="G182" s="92"/>
      <c r="H182" s="92"/>
      <c r="I182" s="92"/>
    </row>
    <row r="183" spans="1:9" ht="16.5" hidden="1" outlineLevel="2" thickBot="1">
      <c r="A183" s="237"/>
      <c r="B183" s="250"/>
      <c r="C183" s="673"/>
      <c r="D183" s="674"/>
      <c r="E183" s="232" t="s">
        <v>13</v>
      </c>
      <c r="F183" s="253"/>
      <c r="G183" s="92">
        <f>H183+I183</f>
        <v>0</v>
      </c>
      <c r="H183" s="92"/>
      <c r="I183" s="92"/>
    </row>
    <row r="184" spans="1:9" ht="16.5" hidden="1" outlineLevel="2" thickBot="1">
      <c r="A184" s="237"/>
      <c r="B184" s="250"/>
      <c r="C184" s="673"/>
      <c r="D184" s="674"/>
      <c r="E184" s="232" t="s">
        <v>13</v>
      </c>
      <c r="F184" s="253"/>
      <c r="G184" s="92">
        <f>H184+I184</f>
        <v>0</v>
      </c>
      <c r="H184" s="92"/>
      <c r="I184" s="92"/>
    </row>
    <row r="185" spans="1:9" ht="16.5" hidden="1" outlineLevel="2" thickBot="1">
      <c r="A185" s="237">
        <v>2332</v>
      </c>
      <c r="B185" s="272" t="s">
        <v>68</v>
      </c>
      <c r="C185" s="673">
        <v>3</v>
      </c>
      <c r="D185" s="674">
        <v>2</v>
      </c>
      <c r="E185" s="232" t="s">
        <v>733</v>
      </c>
      <c r="F185" s="259"/>
      <c r="G185" s="92">
        <f>H185+I185</f>
        <v>0</v>
      </c>
      <c r="H185" s="92">
        <f>H187+H188</f>
        <v>0</v>
      </c>
      <c r="I185" s="92">
        <f>I187+I188</f>
        <v>0</v>
      </c>
    </row>
    <row r="186" spans="1:9" ht="36.75" hidden="1" outlineLevel="2" thickBot="1">
      <c r="A186" s="237"/>
      <c r="B186" s="250"/>
      <c r="C186" s="673"/>
      <c r="D186" s="674"/>
      <c r="E186" s="232" t="s">
        <v>12</v>
      </c>
      <c r="F186" s="253"/>
      <c r="G186" s="92"/>
      <c r="H186" s="92"/>
      <c r="I186" s="92"/>
    </row>
    <row r="187" spans="1:9" ht="16.5" hidden="1" outlineLevel="2" thickBot="1">
      <c r="A187" s="237"/>
      <c r="B187" s="250"/>
      <c r="C187" s="673"/>
      <c r="D187" s="674"/>
      <c r="E187" s="232" t="s">
        <v>13</v>
      </c>
      <c r="F187" s="253"/>
      <c r="G187" s="92">
        <f>H187+I187</f>
        <v>0</v>
      </c>
      <c r="H187" s="92"/>
      <c r="I187" s="92"/>
    </row>
    <row r="188" spans="1:9" ht="16.5" hidden="1" outlineLevel="2" thickBot="1">
      <c r="A188" s="237"/>
      <c r="B188" s="250"/>
      <c r="C188" s="673"/>
      <c r="D188" s="674"/>
      <c r="E188" s="232" t="s">
        <v>13</v>
      </c>
      <c r="F188" s="253"/>
      <c r="G188" s="92">
        <f>H188+I188</f>
        <v>0</v>
      </c>
      <c r="H188" s="92"/>
      <c r="I188" s="92"/>
    </row>
    <row r="189" spans="1:9" ht="16.5" hidden="1" outlineLevel="2" thickBot="1">
      <c r="A189" s="237">
        <v>2340</v>
      </c>
      <c r="B189" s="270" t="s">
        <v>68</v>
      </c>
      <c r="C189" s="666">
        <v>4</v>
      </c>
      <c r="D189" s="667">
        <v>0</v>
      </c>
      <c r="E189" s="240" t="s">
        <v>734</v>
      </c>
      <c r="F189" s="259"/>
      <c r="G189" s="92">
        <f>H189+I189</f>
        <v>0</v>
      </c>
      <c r="H189" s="92">
        <f>H191</f>
        <v>0</v>
      </c>
      <c r="I189" s="92">
        <f>I191</f>
        <v>0</v>
      </c>
    </row>
    <row r="190" spans="1:9" s="689" customFormat="1" ht="10.5" hidden="1" customHeight="1" outlineLevel="2" thickBot="1">
      <c r="A190" s="237"/>
      <c r="B190" s="226"/>
      <c r="C190" s="666"/>
      <c r="D190" s="667"/>
      <c r="E190" s="232" t="s">
        <v>808</v>
      </c>
      <c r="F190" s="241"/>
      <c r="G190" s="92"/>
      <c r="H190" s="92"/>
      <c r="I190" s="92"/>
    </row>
    <row r="191" spans="1:9" ht="16.5" hidden="1" outlineLevel="2" thickBot="1">
      <c r="A191" s="237">
        <v>2341</v>
      </c>
      <c r="B191" s="272" t="s">
        <v>68</v>
      </c>
      <c r="C191" s="673">
        <v>4</v>
      </c>
      <c r="D191" s="674">
        <v>1</v>
      </c>
      <c r="E191" s="232" t="s">
        <v>734</v>
      </c>
      <c r="F191" s="259"/>
      <c r="G191" s="92">
        <f>H191+I191</f>
        <v>0</v>
      </c>
      <c r="H191" s="92">
        <f>H193+H194</f>
        <v>0</v>
      </c>
      <c r="I191" s="92">
        <f>I193+I194</f>
        <v>0</v>
      </c>
    </row>
    <row r="192" spans="1:9" ht="36.75" hidden="1" outlineLevel="2" thickBot="1">
      <c r="A192" s="237"/>
      <c r="B192" s="250"/>
      <c r="C192" s="673"/>
      <c r="D192" s="674"/>
      <c r="E192" s="232" t="s">
        <v>12</v>
      </c>
      <c r="F192" s="253"/>
      <c r="G192" s="92"/>
      <c r="H192" s="92"/>
      <c r="I192" s="92"/>
    </row>
    <row r="193" spans="1:9" ht="16.5" hidden="1" outlineLevel="2" thickBot="1">
      <c r="A193" s="237"/>
      <c r="B193" s="250"/>
      <c r="C193" s="673"/>
      <c r="D193" s="674"/>
      <c r="E193" s="232" t="s">
        <v>13</v>
      </c>
      <c r="F193" s="253"/>
      <c r="G193" s="92">
        <f>H193+I193</f>
        <v>0</v>
      </c>
      <c r="H193" s="92"/>
      <c r="I193" s="92"/>
    </row>
    <row r="194" spans="1:9" ht="16.5" hidden="1" outlineLevel="2" thickBot="1">
      <c r="A194" s="237"/>
      <c r="B194" s="250"/>
      <c r="C194" s="673"/>
      <c r="D194" s="674"/>
      <c r="E194" s="232" t="s">
        <v>13</v>
      </c>
      <c r="F194" s="253"/>
      <c r="G194" s="92">
        <f>H194+I194</f>
        <v>0</v>
      </c>
      <c r="H194" s="92"/>
      <c r="I194" s="92"/>
    </row>
    <row r="195" spans="1:9" ht="16.5" hidden="1" outlineLevel="2" thickBot="1">
      <c r="A195" s="237">
        <v>2350</v>
      </c>
      <c r="B195" s="270" t="s">
        <v>68</v>
      </c>
      <c r="C195" s="666">
        <v>5</v>
      </c>
      <c r="D195" s="667">
        <v>0</v>
      </c>
      <c r="E195" s="240" t="s">
        <v>330</v>
      </c>
      <c r="F195" s="241" t="s">
        <v>331</v>
      </c>
      <c r="G195" s="92">
        <f>H195+I195</f>
        <v>0</v>
      </c>
      <c r="H195" s="92">
        <f>H197</f>
        <v>0</v>
      </c>
      <c r="I195" s="92">
        <f>I197</f>
        <v>0</v>
      </c>
    </row>
    <row r="196" spans="1:9" s="689" customFormat="1" ht="10.5" hidden="1" customHeight="1" outlineLevel="2" thickBot="1">
      <c r="A196" s="237"/>
      <c r="B196" s="226"/>
      <c r="C196" s="666"/>
      <c r="D196" s="667"/>
      <c r="E196" s="232" t="s">
        <v>808</v>
      </c>
      <c r="F196" s="241"/>
      <c r="G196" s="92"/>
      <c r="H196" s="92"/>
      <c r="I196" s="92"/>
    </row>
    <row r="197" spans="1:9" ht="16.5" hidden="1" outlineLevel="2" thickBot="1">
      <c r="A197" s="237">
        <v>2351</v>
      </c>
      <c r="B197" s="272" t="s">
        <v>68</v>
      </c>
      <c r="C197" s="673">
        <v>5</v>
      </c>
      <c r="D197" s="674">
        <v>1</v>
      </c>
      <c r="E197" s="232" t="s">
        <v>332</v>
      </c>
      <c r="F197" s="259" t="s">
        <v>331</v>
      </c>
      <c r="G197" s="92">
        <f>H197+I197</f>
        <v>0</v>
      </c>
      <c r="H197" s="92">
        <f>H199+H200</f>
        <v>0</v>
      </c>
      <c r="I197" s="92">
        <f>I199+I200</f>
        <v>0</v>
      </c>
    </row>
    <row r="198" spans="1:9" ht="36.75" hidden="1" outlineLevel="2" thickBot="1">
      <c r="A198" s="237"/>
      <c r="B198" s="250"/>
      <c r="C198" s="673"/>
      <c r="D198" s="674"/>
      <c r="E198" s="232" t="s">
        <v>12</v>
      </c>
      <c r="F198" s="253"/>
      <c r="G198" s="92"/>
      <c r="H198" s="92"/>
      <c r="I198" s="92"/>
    </row>
    <row r="199" spans="1:9" ht="16.5" hidden="1" outlineLevel="2" thickBot="1">
      <c r="A199" s="237"/>
      <c r="B199" s="250"/>
      <c r="C199" s="673"/>
      <c r="D199" s="674"/>
      <c r="E199" s="232" t="s">
        <v>13</v>
      </c>
      <c r="F199" s="253"/>
      <c r="G199" s="92">
        <f>H199+I199</f>
        <v>0</v>
      </c>
      <c r="H199" s="92"/>
      <c r="I199" s="92"/>
    </row>
    <row r="200" spans="1:9" ht="16.5" hidden="1" outlineLevel="2" thickBot="1">
      <c r="A200" s="237"/>
      <c r="B200" s="250"/>
      <c r="C200" s="673"/>
      <c r="D200" s="674"/>
      <c r="E200" s="232" t="s">
        <v>13</v>
      </c>
      <c r="F200" s="253"/>
      <c r="G200" s="92">
        <f>H200+I200</f>
        <v>0</v>
      </c>
      <c r="H200" s="92"/>
      <c r="I200" s="92"/>
    </row>
    <row r="201" spans="1:9" ht="36.75" hidden="1" outlineLevel="2" thickBot="1">
      <c r="A201" s="237">
        <v>2360</v>
      </c>
      <c r="B201" s="270" t="s">
        <v>68</v>
      </c>
      <c r="C201" s="666">
        <v>6</v>
      </c>
      <c r="D201" s="667">
        <v>0</v>
      </c>
      <c r="E201" s="240" t="s">
        <v>847</v>
      </c>
      <c r="F201" s="241" t="s">
        <v>333</v>
      </c>
      <c r="G201" s="92">
        <f>H201+I201</f>
        <v>0</v>
      </c>
      <c r="H201" s="92">
        <f>H203</f>
        <v>0</v>
      </c>
      <c r="I201" s="92">
        <f>I203</f>
        <v>0</v>
      </c>
    </row>
    <row r="202" spans="1:9" s="689" customFormat="1" ht="10.5" hidden="1" customHeight="1" outlineLevel="2" thickBot="1">
      <c r="A202" s="237"/>
      <c r="B202" s="226"/>
      <c r="C202" s="666"/>
      <c r="D202" s="667"/>
      <c r="E202" s="232" t="s">
        <v>808</v>
      </c>
      <c r="F202" s="241"/>
      <c r="G202" s="92"/>
      <c r="H202" s="92"/>
      <c r="I202" s="92"/>
    </row>
    <row r="203" spans="1:9" ht="24.75" hidden="1" outlineLevel="2" thickBot="1">
      <c r="A203" s="237">
        <v>2361</v>
      </c>
      <c r="B203" s="272" t="s">
        <v>68</v>
      </c>
      <c r="C203" s="673">
        <v>6</v>
      </c>
      <c r="D203" s="674">
        <v>1</v>
      </c>
      <c r="E203" s="232" t="s">
        <v>847</v>
      </c>
      <c r="F203" s="259" t="s">
        <v>334</v>
      </c>
      <c r="G203" s="92">
        <f>H203+I203</f>
        <v>0</v>
      </c>
      <c r="H203" s="92">
        <f>H205+H206</f>
        <v>0</v>
      </c>
      <c r="I203" s="92">
        <f>I205+I206</f>
        <v>0</v>
      </c>
    </row>
    <row r="204" spans="1:9" ht="36.75" hidden="1" outlineLevel="2" thickBot="1">
      <c r="A204" s="237"/>
      <c r="B204" s="250"/>
      <c r="C204" s="673"/>
      <c r="D204" s="674"/>
      <c r="E204" s="232" t="s">
        <v>12</v>
      </c>
      <c r="F204" s="253"/>
      <c r="G204" s="92"/>
      <c r="H204" s="92"/>
      <c r="I204" s="92"/>
    </row>
    <row r="205" spans="1:9" ht="16.5" hidden="1" outlineLevel="2" thickBot="1">
      <c r="A205" s="237"/>
      <c r="B205" s="250"/>
      <c r="C205" s="673"/>
      <c r="D205" s="674"/>
      <c r="E205" s="232" t="s">
        <v>13</v>
      </c>
      <c r="F205" s="253"/>
      <c r="G205" s="92">
        <f>H205+I205</f>
        <v>0</v>
      </c>
      <c r="H205" s="92"/>
      <c r="I205" s="92"/>
    </row>
    <row r="206" spans="1:9" ht="16.5" hidden="1" outlineLevel="2" thickBot="1">
      <c r="A206" s="237"/>
      <c r="B206" s="250"/>
      <c r="C206" s="673"/>
      <c r="D206" s="674"/>
      <c r="E206" s="232" t="s">
        <v>13</v>
      </c>
      <c r="F206" s="253"/>
      <c r="G206" s="92">
        <f>H206+I206</f>
        <v>0</v>
      </c>
      <c r="H206" s="92"/>
      <c r="I206" s="92"/>
    </row>
    <row r="207" spans="1:9" ht="29.25" hidden="1" outlineLevel="2" thickBot="1">
      <c r="A207" s="237">
        <v>2370</v>
      </c>
      <c r="B207" s="270" t="s">
        <v>68</v>
      </c>
      <c r="C207" s="666">
        <v>7</v>
      </c>
      <c r="D207" s="667">
        <v>0</v>
      </c>
      <c r="E207" s="240" t="s">
        <v>849</v>
      </c>
      <c r="F207" s="241" t="s">
        <v>335</v>
      </c>
      <c r="G207" s="92">
        <f>H207+I207</f>
        <v>0</v>
      </c>
      <c r="H207" s="92">
        <f>H209</f>
        <v>0</v>
      </c>
      <c r="I207" s="92">
        <f>I209</f>
        <v>0</v>
      </c>
    </row>
    <row r="208" spans="1:9" s="689" customFormat="1" ht="10.5" hidden="1" customHeight="1" outlineLevel="2" thickBot="1">
      <c r="A208" s="237"/>
      <c r="B208" s="226"/>
      <c r="C208" s="666"/>
      <c r="D208" s="667"/>
      <c r="E208" s="232" t="s">
        <v>808</v>
      </c>
      <c r="F208" s="241"/>
      <c r="G208" s="92"/>
      <c r="H208" s="92"/>
      <c r="I208" s="92"/>
    </row>
    <row r="209" spans="1:9" ht="24.75" hidden="1" outlineLevel="2" thickBot="1">
      <c r="A209" s="237">
        <v>2371</v>
      </c>
      <c r="B209" s="272" t="s">
        <v>68</v>
      </c>
      <c r="C209" s="673">
        <v>7</v>
      </c>
      <c r="D209" s="674">
        <v>1</v>
      </c>
      <c r="E209" s="232" t="s">
        <v>849</v>
      </c>
      <c r="F209" s="259" t="s">
        <v>336</v>
      </c>
      <c r="G209" s="92">
        <f>H209+I209</f>
        <v>0</v>
      </c>
      <c r="H209" s="92">
        <f>H211+H212</f>
        <v>0</v>
      </c>
      <c r="I209" s="92">
        <f>I211+I212</f>
        <v>0</v>
      </c>
    </row>
    <row r="210" spans="1:9" ht="36.75" hidden="1" outlineLevel="2" thickBot="1">
      <c r="A210" s="237"/>
      <c r="B210" s="250"/>
      <c r="C210" s="673"/>
      <c r="D210" s="674"/>
      <c r="E210" s="232" t="s">
        <v>12</v>
      </c>
      <c r="F210" s="253"/>
      <c r="G210" s="92"/>
      <c r="H210" s="92"/>
      <c r="I210" s="92"/>
    </row>
    <row r="211" spans="1:9" ht="16.5" hidden="1" outlineLevel="2" thickBot="1">
      <c r="A211" s="237"/>
      <c r="B211" s="250"/>
      <c r="C211" s="673"/>
      <c r="D211" s="674"/>
      <c r="E211" s="232" t="s">
        <v>13</v>
      </c>
      <c r="F211" s="253"/>
      <c r="G211" s="92">
        <f>H211+I211</f>
        <v>0</v>
      </c>
      <c r="H211" s="92"/>
      <c r="I211" s="92"/>
    </row>
    <row r="212" spans="1:9" ht="16.5" hidden="1" outlineLevel="2" thickBot="1">
      <c r="A212" s="237"/>
      <c r="B212" s="250"/>
      <c r="C212" s="673"/>
      <c r="D212" s="674"/>
      <c r="E212" s="232" t="s">
        <v>13</v>
      </c>
      <c r="F212" s="253"/>
      <c r="G212" s="92">
        <f>H212+I212</f>
        <v>0</v>
      </c>
      <c r="H212" s="92"/>
      <c r="I212" s="92"/>
    </row>
    <row r="213" spans="1:9" s="688" customFormat="1" ht="45" customHeight="1" collapsed="1" thickBot="1">
      <c r="A213" s="675">
        <v>2400</v>
      </c>
      <c r="B213" s="679" t="s">
        <v>72</v>
      </c>
      <c r="C213" s="676">
        <v>0</v>
      </c>
      <c r="D213" s="677">
        <v>0</v>
      </c>
      <c r="E213" s="680" t="s">
        <v>870</v>
      </c>
      <c r="F213" s="678" t="s">
        <v>337</v>
      </c>
      <c r="G213" s="91">
        <f>H213+I213</f>
        <v>-5000</v>
      </c>
      <c r="H213" s="91">
        <f>H215+H225+H247+H261+H275+H303+H309+H327+H345</f>
        <v>0</v>
      </c>
      <c r="I213" s="95">
        <f>I215+I225+I247+I261+I275+I303+I309+I327+I345</f>
        <v>-5000</v>
      </c>
    </row>
    <row r="214" spans="1:9" ht="11.25" customHeight="1" thickBot="1">
      <c r="A214" s="231"/>
      <c r="B214" s="226"/>
      <c r="C214" s="664"/>
      <c r="D214" s="665"/>
      <c r="E214" s="232" t="s">
        <v>807</v>
      </c>
      <c r="F214" s="233"/>
      <c r="G214" s="92"/>
      <c r="H214" s="92"/>
      <c r="I214" s="92"/>
    </row>
    <row r="215" spans="1:9" ht="29.25" hidden="1" outlineLevel="1" thickBot="1">
      <c r="A215" s="237">
        <v>2410</v>
      </c>
      <c r="B215" s="270" t="s">
        <v>72</v>
      </c>
      <c r="C215" s="666">
        <v>1</v>
      </c>
      <c r="D215" s="667">
        <v>0</v>
      </c>
      <c r="E215" s="240" t="s">
        <v>338</v>
      </c>
      <c r="F215" s="241" t="s">
        <v>341</v>
      </c>
      <c r="G215" s="94">
        <f>H215+I215</f>
        <v>0</v>
      </c>
      <c r="H215" s="94">
        <f>H217+H235</f>
        <v>0</v>
      </c>
      <c r="I215" s="94">
        <f>I217+I235</f>
        <v>0</v>
      </c>
    </row>
    <row r="216" spans="1:9" s="689" customFormat="1" ht="10.5" hidden="1" customHeight="1" outlineLevel="1" thickBot="1">
      <c r="A216" s="237"/>
      <c r="B216" s="226"/>
      <c r="C216" s="666"/>
      <c r="D216" s="667"/>
      <c r="E216" s="232" t="s">
        <v>808</v>
      </c>
      <c r="F216" s="241"/>
      <c r="G216" s="94"/>
      <c r="H216" s="94"/>
      <c r="I216" s="94"/>
    </row>
    <row r="217" spans="1:9" ht="24.75" hidden="1" outlineLevel="1" thickBot="1">
      <c r="A217" s="237">
        <v>2411</v>
      </c>
      <c r="B217" s="272" t="s">
        <v>72</v>
      </c>
      <c r="C217" s="673">
        <v>1</v>
      </c>
      <c r="D217" s="674">
        <v>1</v>
      </c>
      <c r="E217" s="232" t="s">
        <v>342</v>
      </c>
      <c r="F217" s="253" t="s">
        <v>343</v>
      </c>
      <c r="G217" s="94">
        <f>H217+I217</f>
        <v>0</v>
      </c>
      <c r="H217" s="94">
        <f>H219+H220</f>
        <v>0</v>
      </c>
      <c r="I217" s="94">
        <f>I219+I220</f>
        <v>0</v>
      </c>
    </row>
    <row r="218" spans="1:9" ht="36.75" hidden="1" outlineLevel="1" thickBot="1">
      <c r="A218" s="237"/>
      <c r="B218" s="250"/>
      <c r="C218" s="673"/>
      <c r="D218" s="674"/>
      <c r="E218" s="232" t="s">
        <v>12</v>
      </c>
      <c r="F218" s="253"/>
      <c r="G218" s="94"/>
      <c r="H218" s="94"/>
      <c r="I218" s="94"/>
    </row>
    <row r="219" spans="1:9" ht="16.5" hidden="1" outlineLevel="1" thickBot="1">
      <c r="A219" s="237"/>
      <c r="B219" s="250"/>
      <c r="C219" s="673"/>
      <c r="D219" s="674"/>
      <c r="E219" s="232" t="s">
        <v>13</v>
      </c>
      <c r="F219" s="253"/>
      <c r="G219" s="94">
        <f>H219+I219</f>
        <v>0</v>
      </c>
      <c r="H219" s="94"/>
      <c r="I219" s="94"/>
    </row>
    <row r="220" spans="1:9" ht="16.5" hidden="1" outlineLevel="1" thickBot="1">
      <c r="A220" s="237"/>
      <c r="B220" s="250"/>
      <c r="C220" s="673"/>
      <c r="D220" s="674"/>
      <c r="E220" s="232" t="s">
        <v>13</v>
      </c>
      <c r="F220" s="253"/>
      <c r="G220" s="94">
        <f>H220+I220</f>
        <v>0</v>
      </c>
      <c r="H220" s="94"/>
      <c r="I220" s="94"/>
    </row>
    <row r="221" spans="1:9" ht="24.75" hidden="1" outlineLevel="1" thickBot="1">
      <c r="A221" s="237">
        <v>2412</v>
      </c>
      <c r="B221" s="272" t="s">
        <v>72</v>
      </c>
      <c r="C221" s="673">
        <v>1</v>
      </c>
      <c r="D221" s="674">
        <v>2</v>
      </c>
      <c r="E221" s="232" t="s">
        <v>344</v>
      </c>
      <c r="F221" s="259" t="s">
        <v>345</v>
      </c>
      <c r="G221" s="94">
        <f>H221+I221</f>
        <v>0</v>
      </c>
      <c r="H221" s="94">
        <f>H223+H224</f>
        <v>0</v>
      </c>
      <c r="I221" s="94">
        <f>I223+I224</f>
        <v>0</v>
      </c>
    </row>
    <row r="222" spans="1:9" ht="36.75" hidden="1" outlineLevel="1" thickBot="1">
      <c r="A222" s="237"/>
      <c r="B222" s="250"/>
      <c r="C222" s="673"/>
      <c r="D222" s="674"/>
      <c r="E222" s="232" t="s">
        <v>12</v>
      </c>
      <c r="F222" s="253"/>
      <c r="G222" s="94"/>
      <c r="H222" s="94"/>
      <c r="I222" s="94"/>
    </row>
    <row r="223" spans="1:9" ht="16.5" hidden="1" outlineLevel="1" thickBot="1">
      <c r="A223" s="237"/>
      <c r="B223" s="250"/>
      <c r="C223" s="673"/>
      <c r="D223" s="674"/>
      <c r="E223" s="232" t="s">
        <v>13</v>
      </c>
      <c r="F223" s="253"/>
      <c r="G223" s="94">
        <f>H223+I223</f>
        <v>0</v>
      </c>
      <c r="H223" s="94"/>
      <c r="I223" s="94"/>
    </row>
    <row r="224" spans="1:9" ht="16.5" hidden="1" outlineLevel="1" thickBot="1">
      <c r="A224" s="237"/>
      <c r="B224" s="250"/>
      <c r="C224" s="673"/>
      <c r="D224" s="674"/>
      <c r="E224" s="232" t="s">
        <v>13</v>
      </c>
      <c r="F224" s="253"/>
      <c r="G224" s="94">
        <f>H224+I224</f>
        <v>0</v>
      </c>
      <c r="H224" s="94"/>
      <c r="I224" s="94"/>
    </row>
    <row r="225" spans="1:9" ht="24.75" collapsed="1" thickBot="1">
      <c r="A225" s="237">
        <v>2420</v>
      </c>
      <c r="B225" s="270" t="s">
        <v>72</v>
      </c>
      <c r="C225" s="666">
        <v>2</v>
      </c>
      <c r="D225" s="667">
        <v>0</v>
      </c>
      <c r="E225" s="240" t="s">
        <v>346</v>
      </c>
      <c r="F225" s="241" t="s">
        <v>347</v>
      </c>
      <c r="G225" s="92">
        <f>H225+I225</f>
        <v>0</v>
      </c>
      <c r="H225" s="92">
        <f>H227+H235+H239+H243</f>
        <v>0</v>
      </c>
      <c r="I225" s="94">
        <f>I227+I235+I239+I243</f>
        <v>0</v>
      </c>
    </row>
    <row r="226" spans="1:9" s="689" customFormat="1" ht="10.5" customHeight="1" thickBot="1">
      <c r="A226" s="237"/>
      <c r="B226" s="226"/>
      <c r="C226" s="666"/>
      <c r="D226" s="667"/>
      <c r="E226" s="232" t="s">
        <v>808</v>
      </c>
      <c r="F226" s="241"/>
      <c r="G226" s="92"/>
      <c r="H226" s="92"/>
      <c r="I226" s="94"/>
    </row>
    <row r="227" spans="1:9" ht="16.5" thickBot="1">
      <c r="A227" s="244">
        <v>2421</v>
      </c>
      <c r="B227" s="681" t="s">
        <v>72</v>
      </c>
      <c r="C227" s="669">
        <v>2</v>
      </c>
      <c r="D227" s="670">
        <v>1</v>
      </c>
      <c r="E227" s="671" t="s">
        <v>348</v>
      </c>
      <c r="F227" s="682" t="s">
        <v>349</v>
      </c>
      <c r="G227" s="119">
        <f>H227+I227</f>
        <v>0</v>
      </c>
      <c r="H227" s="119">
        <f>H229+H230+H231+H232+H233+H234</f>
        <v>0</v>
      </c>
      <c r="I227" s="120">
        <f>I229+I230+I231+I232+I233+I234</f>
        <v>0</v>
      </c>
    </row>
    <row r="228" spans="1:9" ht="36.75" thickBot="1">
      <c r="A228" s="237"/>
      <c r="B228" s="250"/>
      <c r="C228" s="673"/>
      <c r="D228" s="674"/>
      <c r="E228" s="232" t="s">
        <v>12</v>
      </c>
      <c r="F228" s="253"/>
      <c r="G228" s="92"/>
      <c r="H228" s="92"/>
      <c r="I228" s="94"/>
    </row>
    <row r="229" spans="1:9" ht="16.5" thickBot="1">
      <c r="A229" s="237"/>
      <c r="B229" s="250"/>
      <c r="C229" s="673"/>
      <c r="D229" s="674"/>
      <c r="E229" s="232">
        <v>4111</v>
      </c>
      <c r="F229" s="253"/>
      <c r="G229" s="92">
        <f t="shared" ref="G229:G235" si="6">H229+I229</f>
        <v>0</v>
      </c>
      <c r="H229" s="92"/>
      <c r="I229" s="94"/>
    </row>
    <row r="230" spans="1:9" ht="16.5" thickBot="1">
      <c r="A230" s="237"/>
      <c r="B230" s="250"/>
      <c r="C230" s="673"/>
      <c r="D230" s="674"/>
      <c r="E230" s="232">
        <v>4131</v>
      </c>
      <c r="F230" s="253"/>
      <c r="G230" s="92">
        <f t="shared" si="6"/>
        <v>0</v>
      </c>
      <c r="H230" s="92"/>
      <c r="I230" s="94"/>
    </row>
    <row r="231" spans="1:9" ht="16.5" hidden="1" thickBot="1">
      <c r="A231" s="237"/>
      <c r="B231" s="250"/>
      <c r="C231" s="673"/>
      <c r="D231" s="674"/>
      <c r="E231" s="232" t="s">
        <v>13</v>
      </c>
      <c r="F231" s="253"/>
      <c r="G231" s="94">
        <f t="shared" si="6"/>
        <v>0</v>
      </c>
      <c r="H231" s="92"/>
      <c r="I231" s="94"/>
    </row>
    <row r="232" spans="1:9" ht="16.5" hidden="1" thickBot="1">
      <c r="A232" s="237"/>
      <c r="B232" s="250"/>
      <c r="C232" s="673"/>
      <c r="D232" s="674"/>
      <c r="E232" s="232" t="s">
        <v>13</v>
      </c>
      <c r="F232" s="253"/>
      <c r="G232" s="94">
        <f t="shared" si="6"/>
        <v>0</v>
      </c>
      <c r="H232" s="92"/>
      <c r="I232" s="94"/>
    </row>
    <row r="233" spans="1:9" ht="16.5" hidden="1" thickBot="1">
      <c r="A233" s="237"/>
      <c r="B233" s="250"/>
      <c r="C233" s="673"/>
      <c r="D233" s="674"/>
      <c r="E233" s="232" t="s">
        <v>13</v>
      </c>
      <c r="F233" s="253"/>
      <c r="G233" s="94">
        <f t="shared" si="6"/>
        <v>0</v>
      </c>
      <c r="H233" s="92"/>
      <c r="I233" s="94"/>
    </row>
    <row r="234" spans="1:9" ht="16.5" hidden="1" thickBot="1">
      <c r="A234" s="237"/>
      <c r="B234" s="250"/>
      <c r="C234" s="673"/>
      <c r="D234" s="674"/>
      <c r="E234" s="232" t="s">
        <v>13</v>
      </c>
      <c r="F234" s="253"/>
      <c r="G234" s="94">
        <f t="shared" si="6"/>
        <v>0</v>
      </c>
      <c r="H234" s="92"/>
      <c r="I234" s="94"/>
    </row>
    <row r="235" spans="1:9" ht="16.5" hidden="1" outlineLevel="1" thickBot="1">
      <c r="A235" s="237">
        <v>2422</v>
      </c>
      <c r="B235" s="272" t="s">
        <v>72</v>
      </c>
      <c r="C235" s="673">
        <v>2</v>
      </c>
      <c r="D235" s="674">
        <v>2</v>
      </c>
      <c r="E235" s="232" t="s">
        <v>350</v>
      </c>
      <c r="F235" s="259" t="s">
        <v>351</v>
      </c>
      <c r="G235" s="94">
        <f t="shared" si="6"/>
        <v>0</v>
      </c>
      <c r="H235" s="92">
        <f>H237+H238</f>
        <v>0</v>
      </c>
      <c r="I235" s="94">
        <f>I237+I238</f>
        <v>0</v>
      </c>
    </row>
    <row r="236" spans="1:9" ht="36.75" hidden="1" outlineLevel="1" thickBot="1">
      <c r="A236" s="237"/>
      <c r="B236" s="250"/>
      <c r="C236" s="673"/>
      <c r="D236" s="674"/>
      <c r="E236" s="232" t="s">
        <v>12</v>
      </c>
      <c r="F236" s="253"/>
      <c r="G236" s="94"/>
      <c r="H236" s="92"/>
      <c r="I236" s="94"/>
    </row>
    <row r="237" spans="1:9" ht="16.5" hidden="1" outlineLevel="1" thickBot="1">
      <c r="A237" s="237"/>
      <c r="B237" s="250"/>
      <c r="C237" s="673"/>
      <c r="D237" s="674"/>
      <c r="E237" s="232" t="s">
        <v>13</v>
      </c>
      <c r="F237" s="253"/>
      <c r="G237" s="94">
        <f>H237+I237</f>
        <v>0</v>
      </c>
      <c r="H237" s="92"/>
      <c r="I237" s="94"/>
    </row>
    <row r="238" spans="1:9" ht="16.5" hidden="1" outlineLevel="1" thickBot="1">
      <c r="A238" s="237"/>
      <c r="B238" s="250"/>
      <c r="C238" s="673"/>
      <c r="D238" s="674"/>
      <c r="E238" s="232" t="s">
        <v>13</v>
      </c>
      <c r="F238" s="253"/>
      <c r="G238" s="94">
        <f>H238+I238</f>
        <v>0</v>
      </c>
      <c r="H238" s="92"/>
      <c r="I238" s="94"/>
    </row>
    <row r="239" spans="1:9" ht="16.5" hidden="1" outlineLevel="1" thickBot="1">
      <c r="A239" s="237">
        <v>2423</v>
      </c>
      <c r="B239" s="272" t="s">
        <v>72</v>
      </c>
      <c r="C239" s="673">
        <v>2</v>
      </c>
      <c r="D239" s="674">
        <v>3</v>
      </c>
      <c r="E239" s="232" t="s">
        <v>352</v>
      </c>
      <c r="F239" s="259" t="s">
        <v>353</v>
      </c>
      <c r="G239" s="94">
        <f>H239+I239</f>
        <v>0</v>
      </c>
      <c r="H239" s="92">
        <f>H241+H242</f>
        <v>0</v>
      </c>
      <c r="I239" s="94">
        <f>I241+I242</f>
        <v>0</v>
      </c>
    </row>
    <row r="240" spans="1:9" ht="36.75" hidden="1" outlineLevel="1" thickBot="1">
      <c r="A240" s="237"/>
      <c r="B240" s="250"/>
      <c r="C240" s="673"/>
      <c r="D240" s="674"/>
      <c r="E240" s="232" t="s">
        <v>12</v>
      </c>
      <c r="F240" s="253"/>
      <c r="G240" s="94"/>
      <c r="H240" s="92"/>
      <c r="I240" s="94"/>
    </row>
    <row r="241" spans="1:9" ht="16.5" hidden="1" outlineLevel="1" thickBot="1">
      <c r="A241" s="237"/>
      <c r="B241" s="250"/>
      <c r="C241" s="673"/>
      <c r="D241" s="674"/>
      <c r="E241" s="232" t="s">
        <v>13</v>
      </c>
      <c r="F241" s="253"/>
      <c r="G241" s="94">
        <f>H241+I241</f>
        <v>0</v>
      </c>
      <c r="H241" s="92"/>
      <c r="I241" s="94"/>
    </row>
    <row r="242" spans="1:9" ht="16.5" hidden="1" outlineLevel="1" thickBot="1">
      <c r="A242" s="237"/>
      <c r="B242" s="250"/>
      <c r="C242" s="673"/>
      <c r="D242" s="674"/>
      <c r="E242" s="232" t="s">
        <v>13</v>
      </c>
      <c r="F242" s="253"/>
      <c r="G242" s="94">
        <f>H242+I242</f>
        <v>0</v>
      </c>
      <c r="H242" s="92"/>
      <c r="I242" s="94"/>
    </row>
    <row r="243" spans="1:9" ht="16.5" hidden="1" outlineLevel="1" thickBot="1">
      <c r="A243" s="237">
        <v>2424</v>
      </c>
      <c r="B243" s="272" t="s">
        <v>72</v>
      </c>
      <c r="C243" s="673">
        <v>2</v>
      </c>
      <c r="D243" s="674">
        <v>4</v>
      </c>
      <c r="E243" s="232" t="s">
        <v>73</v>
      </c>
      <c r="F243" s="259"/>
      <c r="G243" s="94">
        <f>H243+I243</f>
        <v>0</v>
      </c>
      <c r="H243" s="92">
        <f>H245+H246</f>
        <v>0</v>
      </c>
      <c r="I243" s="94">
        <f>I245+I246</f>
        <v>0</v>
      </c>
    </row>
    <row r="244" spans="1:9" ht="36.75" hidden="1" outlineLevel="1" thickBot="1">
      <c r="A244" s="237"/>
      <c r="B244" s="250"/>
      <c r="C244" s="673"/>
      <c r="D244" s="674"/>
      <c r="E244" s="232" t="s">
        <v>12</v>
      </c>
      <c r="F244" s="253"/>
      <c r="G244" s="94"/>
      <c r="H244" s="92"/>
      <c r="I244" s="94"/>
    </row>
    <row r="245" spans="1:9" ht="16.5" hidden="1" outlineLevel="1" thickBot="1">
      <c r="A245" s="237"/>
      <c r="B245" s="250"/>
      <c r="C245" s="673"/>
      <c r="D245" s="674"/>
      <c r="E245" s="232" t="s">
        <v>13</v>
      </c>
      <c r="F245" s="253"/>
      <c r="G245" s="94">
        <f>H245+I245</f>
        <v>0</v>
      </c>
      <c r="H245" s="92"/>
      <c r="I245" s="94"/>
    </row>
    <row r="246" spans="1:9" ht="16.5" hidden="1" outlineLevel="1" thickBot="1">
      <c r="A246" s="237"/>
      <c r="B246" s="250"/>
      <c r="C246" s="673"/>
      <c r="D246" s="674"/>
      <c r="E246" s="232" t="s">
        <v>13</v>
      </c>
      <c r="F246" s="253"/>
      <c r="G246" s="94">
        <f>H246+I246</f>
        <v>0</v>
      </c>
      <c r="H246" s="92"/>
      <c r="I246" s="94"/>
    </row>
    <row r="247" spans="1:9" ht="16.5" hidden="1" outlineLevel="1" thickBot="1">
      <c r="A247" s="237">
        <v>2430</v>
      </c>
      <c r="B247" s="270" t="s">
        <v>72</v>
      </c>
      <c r="C247" s="666">
        <v>3</v>
      </c>
      <c r="D247" s="667">
        <v>0</v>
      </c>
      <c r="E247" s="240" t="s">
        <v>354</v>
      </c>
      <c r="F247" s="241" t="s">
        <v>355</v>
      </c>
      <c r="G247" s="94">
        <f>H247+I247</f>
        <v>0</v>
      </c>
      <c r="H247" s="92">
        <f>H249+H253+H257</f>
        <v>0</v>
      </c>
      <c r="I247" s="94">
        <f>I249+I253+I257</f>
        <v>0</v>
      </c>
    </row>
    <row r="248" spans="1:9" s="689" customFormat="1" ht="10.5" hidden="1" customHeight="1" outlineLevel="1" thickBot="1">
      <c r="A248" s="237"/>
      <c r="B248" s="226"/>
      <c r="C248" s="666"/>
      <c r="D248" s="667"/>
      <c r="E248" s="232" t="s">
        <v>808</v>
      </c>
      <c r="F248" s="241"/>
      <c r="G248" s="94"/>
      <c r="H248" s="92"/>
      <c r="I248" s="94"/>
    </row>
    <row r="249" spans="1:9" ht="16.5" hidden="1" outlineLevel="1" thickBot="1">
      <c r="A249" s="237">
        <v>2431</v>
      </c>
      <c r="B249" s="272" t="s">
        <v>72</v>
      </c>
      <c r="C249" s="673">
        <v>3</v>
      </c>
      <c r="D249" s="674">
        <v>1</v>
      </c>
      <c r="E249" s="232" t="s">
        <v>356</v>
      </c>
      <c r="F249" s="259" t="s">
        <v>357</v>
      </c>
      <c r="G249" s="94">
        <f>H249+I249</f>
        <v>0</v>
      </c>
      <c r="H249" s="92">
        <f>H251+H252</f>
        <v>0</v>
      </c>
      <c r="I249" s="94">
        <f>I251+I252</f>
        <v>0</v>
      </c>
    </row>
    <row r="250" spans="1:9" ht="36.75" hidden="1" outlineLevel="1" thickBot="1">
      <c r="A250" s="237"/>
      <c r="B250" s="250"/>
      <c r="C250" s="673"/>
      <c r="D250" s="674"/>
      <c r="E250" s="232" t="s">
        <v>12</v>
      </c>
      <c r="F250" s="253"/>
      <c r="G250" s="94"/>
      <c r="H250" s="92"/>
      <c r="I250" s="94"/>
    </row>
    <row r="251" spans="1:9" ht="16.5" hidden="1" outlineLevel="1" thickBot="1">
      <c r="A251" s="237"/>
      <c r="B251" s="250"/>
      <c r="C251" s="673"/>
      <c r="D251" s="674"/>
      <c r="E251" s="232" t="s">
        <v>13</v>
      </c>
      <c r="F251" s="253"/>
      <c r="G251" s="94">
        <f>H251+I251</f>
        <v>0</v>
      </c>
      <c r="H251" s="92"/>
      <c r="I251" s="94"/>
    </row>
    <row r="252" spans="1:9" ht="16.5" hidden="1" outlineLevel="1" thickBot="1">
      <c r="A252" s="237"/>
      <c r="B252" s="250"/>
      <c r="C252" s="673"/>
      <c r="D252" s="674"/>
      <c r="E252" s="232" t="s">
        <v>13</v>
      </c>
      <c r="F252" s="253"/>
      <c r="G252" s="94">
        <f>H252+I252</f>
        <v>0</v>
      </c>
      <c r="H252" s="92"/>
      <c r="I252" s="94"/>
    </row>
    <row r="253" spans="1:9" ht="16.5" hidden="1" outlineLevel="1" thickBot="1">
      <c r="A253" s="237">
        <v>2432</v>
      </c>
      <c r="B253" s="272" t="s">
        <v>72</v>
      </c>
      <c r="C253" s="673">
        <v>3</v>
      </c>
      <c r="D253" s="674">
        <v>2</v>
      </c>
      <c r="E253" s="232" t="s">
        <v>358</v>
      </c>
      <c r="F253" s="259" t="s">
        <v>359</v>
      </c>
      <c r="G253" s="94">
        <f>H253+I253</f>
        <v>0</v>
      </c>
      <c r="H253" s="92">
        <f>H255+H256</f>
        <v>0</v>
      </c>
      <c r="I253" s="94">
        <f>I255+I256</f>
        <v>0</v>
      </c>
    </row>
    <row r="254" spans="1:9" ht="36.75" hidden="1" outlineLevel="1" thickBot="1">
      <c r="A254" s="237"/>
      <c r="B254" s="250"/>
      <c r="C254" s="673"/>
      <c r="D254" s="674"/>
      <c r="E254" s="232" t="s">
        <v>12</v>
      </c>
      <c r="F254" s="253"/>
      <c r="G254" s="94"/>
      <c r="H254" s="92"/>
      <c r="I254" s="94"/>
    </row>
    <row r="255" spans="1:9" ht="16.5" hidden="1" outlineLevel="1" thickBot="1">
      <c r="A255" s="237"/>
      <c r="B255" s="250"/>
      <c r="C255" s="673"/>
      <c r="D255" s="674"/>
      <c r="E255" s="232" t="s">
        <v>13</v>
      </c>
      <c r="F255" s="253"/>
      <c r="G255" s="94">
        <f>H255+I255</f>
        <v>0</v>
      </c>
      <c r="H255" s="92"/>
      <c r="I255" s="94"/>
    </row>
    <row r="256" spans="1:9" ht="16.5" hidden="1" outlineLevel="1" thickBot="1">
      <c r="A256" s="237"/>
      <c r="B256" s="250"/>
      <c r="C256" s="673"/>
      <c r="D256" s="674"/>
      <c r="E256" s="232" t="s">
        <v>13</v>
      </c>
      <c r="F256" s="253"/>
      <c r="G256" s="94">
        <f>H256+I256</f>
        <v>0</v>
      </c>
      <c r="H256" s="92"/>
      <c r="I256" s="94"/>
    </row>
    <row r="257" spans="1:9" ht="16.5" hidden="1" outlineLevel="1" thickBot="1">
      <c r="A257" s="237">
        <v>2433</v>
      </c>
      <c r="B257" s="272" t="s">
        <v>72</v>
      </c>
      <c r="C257" s="673">
        <v>3</v>
      </c>
      <c r="D257" s="674">
        <v>3</v>
      </c>
      <c r="E257" s="232" t="s">
        <v>360</v>
      </c>
      <c r="F257" s="259" t="s">
        <v>361</v>
      </c>
      <c r="G257" s="94">
        <f>H257+I257</f>
        <v>0</v>
      </c>
      <c r="H257" s="92">
        <f>H259+H260</f>
        <v>0</v>
      </c>
      <c r="I257" s="94">
        <f>I259+I260</f>
        <v>0</v>
      </c>
    </row>
    <row r="258" spans="1:9" ht="36.75" hidden="1" outlineLevel="1" thickBot="1">
      <c r="A258" s="237"/>
      <c r="B258" s="250"/>
      <c r="C258" s="673"/>
      <c r="D258" s="674"/>
      <c r="E258" s="232" t="s">
        <v>12</v>
      </c>
      <c r="F258" s="253"/>
      <c r="G258" s="94"/>
      <c r="H258" s="92"/>
      <c r="I258" s="94"/>
    </row>
    <row r="259" spans="1:9" ht="16.5" hidden="1" outlineLevel="1" thickBot="1">
      <c r="A259" s="237"/>
      <c r="B259" s="250"/>
      <c r="C259" s="673"/>
      <c r="D259" s="674"/>
      <c r="E259" s="232" t="s">
        <v>13</v>
      </c>
      <c r="F259" s="253"/>
      <c r="G259" s="94">
        <f>H259+I259</f>
        <v>0</v>
      </c>
      <c r="H259" s="92"/>
      <c r="I259" s="94"/>
    </row>
    <row r="260" spans="1:9" ht="16.5" hidden="1" outlineLevel="1" thickBot="1">
      <c r="A260" s="237"/>
      <c r="B260" s="250"/>
      <c r="C260" s="673"/>
      <c r="D260" s="674"/>
      <c r="E260" s="232" t="s">
        <v>13</v>
      </c>
      <c r="F260" s="253"/>
      <c r="G260" s="94">
        <f>H260+I260</f>
        <v>0</v>
      </c>
      <c r="H260" s="92"/>
      <c r="I260" s="94"/>
    </row>
    <row r="261" spans="1:9" ht="24.75" hidden="1" outlineLevel="1" thickBot="1">
      <c r="A261" s="237">
        <v>2440</v>
      </c>
      <c r="B261" s="270" t="s">
        <v>72</v>
      </c>
      <c r="C261" s="666">
        <v>4</v>
      </c>
      <c r="D261" s="667">
        <v>0</v>
      </c>
      <c r="E261" s="240" t="s">
        <v>368</v>
      </c>
      <c r="F261" s="241" t="s">
        <v>369</v>
      </c>
      <c r="G261" s="94">
        <f>H261+I261</f>
        <v>0</v>
      </c>
      <c r="H261" s="92">
        <f>H263+H267+H271</f>
        <v>0</v>
      </c>
      <c r="I261" s="94">
        <f>I263+I267+I271</f>
        <v>0</v>
      </c>
    </row>
    <row r="262" spans="1:9" s="689" customFormat="1" ht="10.5" hidden="1" customHeight="1" outlineLevel="1" thickBot="1">
      <c r="A262" s="237"/>
      <c r="B262" s="226"/>
      <c r="C262" s="666"/>
      <c r="D262" s="667"/>
      <c r="E262" s="232" t="s">
        <v>808</v>
      </c>
      <c r="F262" s="241"/>
      <c r="G262" s="94"/>
      <c r="H262" s="92"/>
      <c r="I262" s="94"/>
    </row>
    <row r="263" spans="1:9" ht="29.25" hidden="1" outlineLevel="1" thickBot="1">
      <c r="A263" s="237">
        <v>2441</v>
      </c>
      <c r="B263" s="272" t="s">
        <v>72</v>
      </c>
      <c r="C263" s="673">
        <v>4</v>
      </c>
      <c r="D263" s="674">
        <v>1</v>
      </c>
      <c r="E263" s="232" t="s">
        <v>370</v>
      </c>
      <c r="F263" s="259" t="s">
        <v>371</v>
      </c>
      <c r="G263" s="94">
        <f>H263+I263</f>
        <v>0</v>
      </c>
      <c r="H263" s="92">
        <f>H265+H266</f>
        <v>0</v>
      </c>
      <c r="I263" s="94">
        <f>I265+I266</f>
        <v>0</v>
      </c>
    </row>
    <row r="264" spans="1:9" ht="36.75" hidden="1" outlineLevel="1" thickBot="1">
      <c r="A264" s="237"/>
      <c r="B264" s="250"/>
      <c r="C264" s="673"/>
      <c r="D264" s="674"/>
      <c r="E264" s="232" t="s">
        <v>12</v>
      </c>
      <c r="F264" s="253"/>
      <c r="G264" s="94"/>
      <c r="H264" s="92"/>
      <c r="I264" s="94"/>
    </row>
    <row r="265" spans="1:9" ht="16.5" hidden="1" outlineLevel="1" thickBot="1">
      <c r="A265" s="237"/>
      <c r="B265" s="250"/>
      <c r="C265" s="673"/>
      <c r="D265" s="674"/>
      <c r="E265" s="232" t="s">
        <v>13</v>
      </c>
      <c r="F265" s="253"/>
      <c r="G265" s="94">
        <f>H265+I265</f>
        <v>0</v>
      </c>
      <c r="H265" s="92"/>
      <c r="I265" s="94"/>
    </row>
    <row r="266" spans="1:9" ht="16.5" hidden="1" outlineLevel="1" thickBot="1">
      <c r="A266" s="237"/>
      <c r="B266" s="250"/>
      <c r="C266" s="673"/>
      <c r="D266" s="674"/>
      <c r="E266" s="232" t="s">
        <v>13</v>
      </c>
      <c r="F266" s="253"/>
      <c r="G266" s="94">
        <f>H266+I266</f>
        <v>0</v>
      </c>
      <c r="H266" s="92"/>
      <c r="I266" s="94"/>
    </row>
    <row r="267" spans="1:9" ht="16.5" hidden="1" outlineLevel="1" thickBot="1">
      <c r="A267" s="237">
        <v>2442</v>
      </c>
      <c r="B267" s="272" t="s">
        <v>72</v>
      </c>
      <c r="C267" s="673">
        <v>4</v>
      </c>
      <c r="D267" s="674">
        <v>2</v>
      </c>
      <c r="E267" s="232" t="s">
        <v>372</v>
      </c>
      <c r="F267" s="259" t="s">
        <v>373</v>
      </c>
      <c r="G267" s="94">
        <f>H267+I267</f>
        <v>0</v>
      </c>
      <c r="H267" s="92">
        <f>H269+H270</f>
        <v>0</v>
      </c>
      <c r="I267" s="94">
        <f>I269+I270</f>
        <v>0</v>
      </c>
    </row>
    <row r="268" spans="1:9" ht="36.75" hidden="1" outlineLevel="1" thickBot="1">
      <c r="A268" s="237"/>
      <c r="B268" s="250"/>
      <c r="C268" s="673"/>
      <c r="D268" s="674"/>
      <c r="E268" s="232" t="s">
        <v>12</v>
      </c>
      <c r="F268" s="253"/>
      <c r="G268" s="94"/>
      <c r="H268" s="92"/>
      <c r="I268" s="94"/>
    </row>
    <row r="269" spans="1:9" ht="16.5" hidden="1" outlineLevel="1" thickBot="1">
      <c r="A269" s="237"/>
      <c r="B269" s="250"/>
      <c r="C269" s="673"/>
      <c r="D269" s="674"/>
      <c r="E269" s="232" t="s">
        <v>13</v>
      </c>
      <c r="F269" s="253"/>
      <c r="G269" s="94">
        <f>H269+I269</f>
        <v>0</v>
      </c>
      <c r="H269" s="92"/>
      <c r="I269" s="94"/>
    </row>
    <row r="270" spans="1:9" ht="16.5" hidden="1" outlineLevel="1" thickBot="1">
      <c r="A270" s="237"/>
      <c r="B270" s="250"/>
      <c r="C270" s="673"/>
      <c r="D270" s="674"/>
      <c r="E270" s="232" t="s">
        <v>13</v>
      </c>
      <c r="F270" s="253"/>
      <c r="G270" s="94">
        <f>H270+I270</f>
        <v>0</v>
      </c>
      <c r="H270" s="92"/>
      <c r="I270" s="94"/>
    </row>
    <row r="271" spans="1:9" ht="16.5" hidden="1" outlineLevel="1" thickBot="1">
      <c r="A271" s="237">
        <v>2443</v>
      </c>
      <c r="B271" s="272" t="s">
        <v>72</v>
      </c>
      <c r="C271" s="673">
        <v>4</v>
      </c>
      <c r="D271" s="674">
        <v>3</v>
      </c>
      <c r="E271" s="232" t="s">
        <v>374</v>
      </c>
      <c r="F271" s="259" t="s">
        <v>375</v>
      </c>
      <c r="G271" s="94">
        <f>H271+I271</f>
        <v>0</v>
      </c>
      <c r="H271" s="92">
        <f>H273+H274</f>
        <v>0</v>
      </c>
      <c r="I271" s="94">
        <f>I273+I274</f>
        <v>0</v>
      </c>
    </row>
    <row r="272" spans="1:9" ht="36.75" hidden="1" outlineLevel="1" thickBot="1">
      <c r="A272" s="237"/>
      <c r="B272" s="250"/>
      <c r="C272" s="673"/>
      <c r="D272" s="674"/>
      <c r="E272" s="232" t="s">
        <v>12</v>
      </c>
      <c r="F272" s="253"/>
      <c r="G272" s="94"/>
      <c r="H272" s="92"/>
      <c r="I272" s="94"/>
    </row>
    <row r="273" spans="1:13" ht="16.5" hidden="1" outlineLevel="1" thickBot="1">
      <c r="A273" s="237"/>
      <c r="B273" s="250"/>
      <c r="C273" s="673"/>
      <c r="D273" s="674"/>
      <c r="E273" s="232" t="s">
        <v>13</v>
      </c>
      <c r="F273" s="253"/>
      <c r="G273" s="94">
        <f>H273+I273</f>
        <v>0</v>
      </c>
      <c r="H273" s="92"/>
      <c r="I273" s="94"/>
    </row>
    <row r="274" spans="1:13" ht="16.5" hidden="1" outlineLevel="1" thickBot="1">
      <c r="A274" s="237"/>
      <c r="B274" s="250"/>
      <c r="C274" s="673"/>
      <c r="D274" s="674"/>
      <c r="E274" s="232" t="s">
        <v>13</v>
      </c>
      <c r="F274" s="253"/>
      <c r="G274" s="94">
        <f>H274+I274</f>
        <v>0</v>
      </c>
      <c r="H274" s="92"/>
      <c r="I274" s="94"/>
    </row>
    <row r="275" spans="1:13" ht="16.5" collapsed="1" thickBot="1">
      <c r="A275" s="237">
        <v>2450</v>
      </c>
      <c r="B275" s="270" t="s">
        <v>72</v>
      </c>
      <c r="C275" s="666">
        <v>5</v>
      </c>
      <c r="D275" s="667">
        <v>0</v>
      </c>
      <c r="E275" s="240" t="s">
        <v>376</v>
      </c>
      <c r="F275" s="269" t="s">
        <v>377</v>
      </c>
      <c r="G275" s="94">
        <f>H275+I275</f>
        <v>8000</v>
      </c>
      <c r="H275" s="92">
        <f>H277+H287+H291+H295+H299</f>
        <v>0</v>
      </c>
      <c r="I275" s="94">
        <f>I277+I286</f>
        <v>8000</v>
      </c>
      <c r="M275" s="776"/>
    </row>
    <row r="276" spans="1:13" s="689" customFormat="1" ht="10.5" customHeight="1" thickBot="1">
      <c r="A276" s="237"/>
      <c r="B276" s="226"/>
      <c r="C276" s="666"/>
      <c r="D276" s="667"/>
      <c r="E276" s="232" t="s">
        <v>808</v>
      </c>
      <c r="F276" s="241"/>
      <c r="G276" s="94"/>
      <c r="H276" s="92"/>
      <c r="I276" s="94"/>
    </row>
    <row r="277" spans="1:13" ht="16.5" thickBot="1">
      <c r="A277" s="237">
        <v>2451</v>
      </c>
      <c r="B277" s="272" t="s">
        <v>72</v>
      </c>
      <c r="C277" s="673">
        <v>5</v>
      </c>
      <c r="D277" s="674">
        <v>1</v>
      </c>
      <c r="E277" s="232" t="s">
        <v>378</v>
      </c>
      <c r="F277" s="259" t="s">
        <v>379</v>
      </c>
      <c r="G277" s="94">
        <f>H277+I277</f>
        <v>8000</v>
      </c>
      <c r="H277" s="92">
        <f>H279+H286</f>
        <v>0</v>
      </c>
      <c r="I277" s="94">
        <f>I279</f>
        <v>8000</v>
      </c>
    </row>
    <row r="278" spans="1:13" ht="27" customHeight="1" thickBot="1">
      <c r="A278" s="237"/>
      <c r="B278" s="250"/>
      <c r="C278" s="673"/>
      <c r="D278" s="674"/>
      <c r="E278" s="232" t="s">
        <v>12</v>
      </c>
      <c r="F278" s="253"/>
      <c r="G278" s="94"/>
      <c r="H278" s="92"/>
      <c r="I278" s="94"/>
    </row>
    <row r="279" spans="1:13" ht="18" customHeight="1" thickBot="1">
      <c r="A279" s="237"/>
      <c r="B279" s="250"/>
      <c r="C279" s="673"/>
      <c r="D279" s="674"/>
      <c r="E279" s="232">
        <v>5113</v>
      </c>
      <c r="F279" s="253"/>
      <c r="G279" s="94">
        <f>H279+I279</f>
        <v>8000</v>
      </c>
      <c r="H279" s="92"/>
      <c r="I279" s="738">
        <v>8000</v>
      </c>
      <c r="L279" s="760"/>
      <c r="M279" s="776" t="s">
        <v>988</v>
      </c>
    </row>
    <row r="280" spans="1:13" ht="0.75" customHeight="1" thickBot="1">
      <c r="A280" s="237"/>
      <c r="B280" s="250"/>
      <c r="C280" s="673"/>
      <c r="D280" s="674"/>
      <c r="E280" s="232"/>
      <c r="F280" s="253"/>
      <c r="G280" s="94">
        <f t="shared" ref="G280:G285" si="7">H280+I280</f>
        <v>0</v>
      </c>
      <c r="H280" s="92"/>
      <c r="I280" s="94"/>
      <c r="L280" s="760"/>
    </row>
    <row r="281" spans="1:13" ht="0.75" hidden="1" customHeight="1" thickBot="1">
      <c r="A281" s="237"/>
      <c r="B281" s="250"/>
      <c r="C281" s="673"/>
      <c r="D281" s="674"/>
      <c r="E281" s="232"/>
      <c r="F281" s="253"/>
      <c r="G281" s="94">
        <f t="shared" si="7"/>
        <v>0</v>
      </c>
      <c r="H281" s="92"/>
      <c r="I281" s="94"/>
      <c r="L281" s="760"/>
    </row>
    <row r="282" spans="1:13" ht="11.25" hidden="1" customHeight="1" thickBot="1">
      <c r="A282" s="237"/>
      <c r="B282" s="250"/>
      <c r="C282" s="673"/>
      <c r="D282" s="674"/>
      <c r="E282" s="232"/>
      <c r="F282" s="253"/>
      <c r="G282" s="94">
        <f t="shared" si="7"/>
        <v>0</v>
      </c>
      <c r="H282" s="92"/>
      <c r="I282" s="94"/>
      <c r="L282" s="760"/>
    </row>
    <row r="283" spans="1:13" ht="11.25" hidden="1" customHeight="1" thickBot="1">
      <c r="A283" s="237"/>
      <c r="B283" s="250"/>
      <c r="C283" s="673"/>
      <c r="D283" s="674"/>
      <c r="E283" s="232"/>
      <c r="F283" s="253"/>
      <c r="G283" s="94">
        <f t="shared" si="7"/>
        <v>0</v>
      </c>
      <c r="H283" s="92"/>
      <c r="I283" s="94"/>
      <c r="L283" s="760"/>
    </row>
    <row r="284" spans="1:13" ht="11.25" hidden="1" customHeight="1" thickBot="1">
      <c r="A284" s="237"/>
      <c r="B284" s="250"/>
      <c r="C284" s="673"/>
      <c r="D284" s="674"/>
      <c r="E284" s="232"/>
      <c r="F284" s="253"/>
      <c r="G284" s="94">
        <f t="shared" si="7"/>
        <v>0</v>
      </c>
      <c r="H284" s="92"/>
      <c r="I284" s="94"/>
      <c r="L284" s="760"/>
    </row>
    <row r="285" spans="1:13" ht="21" customHeight="1" thickBot="1">
      <c r="A285" s="237">
        <v>2452</v>
      </c>
      <c r="B285" s="250" t="s">
        <v>72</v>
      </c>
      <c r="C285" s="673">
        <v>5</v>
      </c>
      <c r="D285" s="674">
        <v>5</v>
      </c>
      <c r="E285" s="232" t="s">
        <v>956</v>
      </c>
      <c r="F285" s="253"/>
      <c r="G285" s="94">
        <f t="shared" si="7"/>
        <v>0</v>
      </c>
      <c r="H285" s="92"/>
      <c r="I285" s="94"/>
      <c r="L285" s="760"/>
    </row>
    <row r="286" spans="1:13" ht="18.75" customHeight="1" thickBot="1">
      <c r="A286" s="237"/>
      <c r="B286" s="250"/>
      <c r="C286" s="673"/>
      <c r="D286" s="674"/>
      <c r="E286" s="232">
        <v>5113</v>
      </c>
      <c r="F286" s="253"/>
      <c r="G286" s="94">
        <f>H286+I286</f>
        <v>0</v>
      </c>
      <c r="H286" s="92"/>
      <c r="I286" s="779">
        <v>0</v>
      </c>
      <c r="L286" s="756"/>
    </row>
    <row r="287" spans="1:13" ht="16.5" hidden="1" outlineLevel="1" thickBot="1">
      <c r="A287" s="237">
        <v>2452</v>
      </c>
      <c r="B287" s="272" t="s">
        <v>72</v>
      </c>
      <c r="C287" s="673">
        <v>5</v>
      </c>
      <c r="D287" s="674">
        <v>2</v>
      </c>
      <c r="E287" s="232" t="s">
        <v>380</v>
      </c>
      <c r="F287" s="259" t="s">
        <v>381</v>
      </c>
      <c r="G287" s="94">
        <f>H287+I287</f>
        <v>0</v>
      </c>
      <c r="H287" s="92">
        <f>H289+H290</f>
        <v>0</v>
      </c>
      <c r="I287" s="94">
        <f>I289+I290</f>
        <v>0</v>
      </c>
    </row>
    <row r="288" spans="1:13" ht="36.75" hidden="1" outlineLevel="1" thickBot="1">
      <c r="A288" s="237"/>
      <c r="B288" s="250"/>
      <c r="C288" s="673"/>
      <c r="D288" s="674"/>
      <c r="E288" s="232" t="s">
        <v>12</v>
      </c>
      <c r="F288" s="253"/>
      <c r="G288" s="94"/>
      <c r="H288" s="92"/>
      <c r="I288" s="94"/>
    </row>
    <row r="289" spans="1:9" ht="16.5" hidden="1" outlineLevel="1" thickBot="1">
      <c r="A289" s="237"/>
      <c r="B289" s="250"/>
      <c r="C289" s="673"/>
      <c r="D289" s="674"/>
      <c r="E289" s="232" t="s">
        <v>13</v>
      </c>
      <c r="F289" s="253"/>
      <c r="G289" s="94">
        <f>H289+I289</f>
        <v>0</v>
      </c>
      <c r="H289" s="92"/>
      <c r="I289" s="94"/>
    </row>
    <row r="290" spans="1:9" ht="16.5" hidden="1" outlineLevel="1" thickBot="1">
      <c r="A290" s="237"/>
      <c r="B290" s="250"/>
      <c r="C290" s="673"/>
      <c r="D290" s="674"/>
      <c r="E290" s="232" t="s">
        <v>13</v>
      </c>
      <c r="F290" s="253"/>
      <c r="G290" s="94">
        <f>H290+I290</f>
        <v>0</v>
      </c>
      <c r="H290" s="92"/>
      <c r="I290" s="94"/>
    </row>
    <row r="291" spans="1:9" ht="16.5" hidden="1" outlineLevel="1" thickBot="1">
      <c r="A291" s="237">
        <v>2453</v>
      </c>
      <c r="B291" s="272" t="s">
        <v>72</v>
      </c>
      <c r="C291" s="673">
        <v>5</v>
      </c>
      <c r="D291" s="674">
        <v>3</v>
      </c>
      <c r="E291" s="232" t="s">
        <v>382</v>
      </c>
      <c r="F291" s="259" t="s">
        <v>383</v>
      </c>
      <c r="G291" s="94">
        <f>H291+I291</f>
        <v>0</v>
      </c>
      <c r="H291" s="92">
        <f>H293+H294</f>
        <v>0</v>
      </c>
      <c r="I291" s="94">
        <f>I293+I294</f>
        <v>0</v>
      </c>
    </row>
    <row r="292" spans="1:9" ht="36.75" hidden="1" outlineLevel="1" thickBot="1">
      <c r="A292" s="237"/>
      <c r="B292" s="250"/>
      <c r="C292" s="673"/>
      <c r="D292" s="674"/>
      <c r="E292" s="232" t="s">
        <v>12</v>
      </c>
      <c r="F292" s="253"/>
      <c r="G292" s="94"/>
      <c r="H292" s="92"/>
      <c r="I292" s="94"/>
    </row>
    <row r="293" spans="1:9" ht="16.5" hidden="1" outlineLevel="1" thickBot="1">
      <c r="A293" s="237"/>
      <c r="B293" s="250"/>
      <c r="C293" s="673"/>
      <c r="D293" s="674"/>
      <c r="E293" s="232" t="s">
        <v>13</v>
      </c>
      <c r="F293" s="253"/>
      <c r="G293" s="94">
        <f>H293+I293</f>
        <v>0</v>
      </c>
      <c r="H293" s="92"/>
      <c r="I293" s="94"/>
    </row>
    <row r="294" spans="1:9" ht="16.5" hidden="1" outlineLevel="1" thickBot="1">
      <c r="A294" s="237"/>
      <c r="B294" s="250"/>
      <c r="C294" s="673"/>
      <c r="D294" s="674"/>
      <c r="E294" s="232" t="s">
        <v>13</v>
      </c>
      <c r="F294" s="253"/>
      <c r="G294" s="94">
        <f>H294+I294</f>
        <v>0</v>
      </c>
      <c r="H294" s="92"/>
      <c r="I294" s="94"/>
    </row>
    <row r="295" spans="1:9" ht="16.5" hidden="1" outlineLevel="1" thickBot="1">
      <c r="A295" s="237">
        <v>2454</v>
      </c>
      <c r="B295" s="272" t="s">
        <v>72</v>
      </c>
      <c r="C295" s="673">
        <v>5</v>
      </c>
      <c r="D295" s="674">
        <v>4</v>
      </c>
      <c r="E295" s="232" t="s">
        <v>384</v>
      </c>
      <c r="F295" s="259" t="s">
        <v>385</v>
      </c>
      <c r="G295" s="94">
        <f>H295+I295</f>
        <v>0</v>
      </c>
      <c r="H295" s="92">
        <f>H297+H298</f>
        <v>0</v>
      </c>
      <c r="I295" s="94">
        <f>I297+I298</f>
        <v>0</v>
      </c>
    </row>
    <row r="296" spans="1:9" ht="36.75" hidden="1" outlineLevel="1" thickBot="1">
      <c r="A296" s="237"/>
      <c r="B296" s="250"/>
      <c r="C296" s="673"/>
      <c r="D296" s="674"/>
      <c r="E296" s="232" t="s">
        <v>12</v>
      </c>
      <c r="F296" s="253"/>
      <c r="G296" s="94"/>
      <c r="H296" s="92"/>
      <c r="I296" s="94"/>
    </row>
    <row r="297" spans="1:9" ht="16.5" hidden="1" outlineLevel="1" thickBot="1">
      <c r="A297" s="237"/>
      <c r="B297" s="250"/>
      <c r="C297" s="673"/>
      <c r="D297" s="674"/>
      <c r="E297" s="232" t="s">
        <v>13</v>
      </c>
      <c r="F297" s="253"/>
      <c r="G297" s="94">
        <f>H297+I297</f>
        <v>0</v>
      </c>
      <c r="H297" s="92"/>
      <c r="I297" s="94"/>
    </row>
    <row r="298" spans="1:9" ht="16.5" hidden="1" outlineLevel="1" thickBot="1">
      <c r="A298" s="237"/>
      <c r="B298" s="250"/>
      <c r="C298" s="673"/>
      <c r="D298" s="674"/>
      <c r="E298" s="232" t="s">
        <v>13</v>
      </c>
      <c r="F298" s="253"/>
      <c r="G298" s="94">
        <f>H298+I298</f>
        <v>0</v>
      </c>
      <c r="H298" s="92"/>
      <c r="I298" s="94"/>
    </row>
    <row r="299" spans="1:9" ht="16.5" hidden="1" outlineLevel="1" thickBot="1">
      <c r="A299" s="237">
        <v>2455</v>
      </c>
      <c r="B299" s="272" t="s">
        <v>72</v>
      </c>
      <c r="C299" s="673">
        <v>5</v>
      </c>
      <c r="D299" s="674">
        <v>5</v>
      </c>
      <c r="E299" s="232" t="s">
        <v>386</v>
      </c>
      <c r="F299" s="259" t="s">
        <v>387</v>
      </c>
      <c r="G299" s="94">
        <f>H299+I299</f>
        <v>0</v>
      </c>
      <c r="H299" s="92">
        <f>H301+H302</f>
        <v>0</v>
      </c>
      <c r="I299" s="94">
        <f>I301+I302</f>
        <v>0</v>
      </c>
    </row>
    <row r="300" spans="1:9" ht="36.75" hidden="1" outlineLevel="1" thickBot="1">
      <c r="A300" s="237"/>
      <c r="B300" s="250"/>
      <c r="C300" s="673"/>
      <c r="D300" s="674"/>
      <c r="E300" s="232" t="s">
        <v>12</v>
      </c>
      <c r="F300" s="253"/>
      <c r="G300" s="94"/>
      <c r="H300" s="92"/>
      <c r="I300" s="94"/>
    </row>
    <row r="301" spans="1:9" ht="16.5" hidden="1" outlineLevel="1" thickBot="1">
      <c r="A301" s="237"/>
      <c r="B301" s="250"/>
      <c r="C301" s="673"/>
      <c r="D301" s="674"/>
      <c r="E301" s="232" t="s">
        <v>13</v>
      </c>
      <c r="F301" s="253"/>
      <c r="G301" s="94">
        <f>H301+I301</f>
        <v>0</v>
      </c>
      <c r="H301" s="92"/>
      <c r="I301" s="94"/>
    </row>
    <row r="302" spans="1:9" ht="16.5" hidden="1" outlineLevel="1" thickBot="1">
      <c r="A302" s="237"/>
      <c r="B302" s="250"/>
      <c r="C302" s="673"/>
      <c r="D302" s="674"/>
      <c r="E302" s="232" t="s">
        <v>13</v>
      </c>
      <c r="F302" s="253"/>
      <c r="G302" s="94">
        <f>H302+I302</f>
        <v>0</v>
      </c>
      <c r="H302" s="92"/>
      <c r="I302" s="94"/>
    </row>
    <row r="303" spans="1:9" ht="16.5" hidden="1" outlineLevel="1" thickBot="1">
      <c r="A303" s="237">
        <v>2460</v>
      </c>
      <c r="B303" s="270" t="s">
        <v>72</v>
      </c>
      <c r="C303" s="666">
        <v>6</v>
      </c>
      <c r="D303" s="667">
        <v>0</v>
      </c>
      <c r="E303" s="240" t="s">
        <v>388</v>
      </c>
      <c r="F303" s="241" t="s">
        <v>389</v>
      </c>
      <c r="G303" s="94">
        <f>H303+I303</f>
        <v>0</v>
      </c>
      <c r="H303" s="92">
        <f>H305</f>
        <v>0</v>
      </c>
      <c r="I303" s="94">
        <f>I305</f>
        <v>0</v>
      </c>
    </row>
    <row r="304" spans="1:9" s="689" customFormat="1" ht="10.5" hidden="1" customHeight="1" outlineLevel="1" thickBot="1">
      <c r="A304" s="237"/>
      <c r="B304" s="226"/>
      <c r="C304" s="666"/>
      <c r="D304" s="667"/>
      <c r="E304" s="232" t="s">
        <v>808</v>
      </c>
      <c r="F304" s="241"/>
      <c r="G304" s="94"/>
      <c r="H304" s="92"/>
      <c r="I304" s="94"/>
    </row>
    <row r="305" spans="1:9" ht="16.5" hidden="1" outlineLevel="1" thickBot="1">
      <c r="A305" s="237">
        <v>2461</v>
      </c>
      <c r="B305" s="272" t="s">
        <v>72</v>
      </c>
      <c r="C305" s="673">
        <v>6</v>
      </c>
      <c r="D305" s="674">
        <v>1</v>
      </c>
      <c r="E305" s="232" t="s">
        <v>390</v>
      </c>
      <c r="F305" s="259" t="s">
        <v>389</v>
      </c>
      <c r="G305" s="94">
        <f>H305+I305</f>
        <v>0</v>
      </c>
      <c r="H305" s="92">
        <f>H307+H308</f>
        <v>0</v>
      </c>
      <c r="I305" s="94">
        <f>I307+I308</f>
        <v>0</v>
      </c>
    </row>
    <row r="306" spans="1:9" ht="36.75" hidden="1" outlineLevel="1" thickBot="1">
      <c r="A306" s="237"/>
      <c r="B306" s="250"/>
      <c r="C306" s="673"/>
      <c r="D306" s="674"/>
      <c r="E306" s="232" t="s">
        <v>12</v>
      </c>
      <c r="F306" s="253"/>
      <c r="G306" s="94"/>
      <c r="H306" s="92"/>
      <c r="I306" s="94"/>
    </row>
    <row r="307" spans="1:9" ht="16.5" hidden="1" outlineLevel="1" thickBot="1">
      <c r="A307" s="237"/>
      <c r="B307" s="250"/>
      <c r="C307" s="673"/>
      <c r="D307" s="674"/>
      <c r="E307" s="232" t="s">
        <v>13</v>
      </c>
      <c r="F307" s="253"/>
      <c r="G307" s="94">
        <f>H307+I307</f>
        <v>0</v>
      </c>
      <c r="H307" s="92"/>
      <c r="I307" s="94"/>
    </row>
    <row r="308" spans="1:9" ht="16.5" hidden="1" outlineLevel="1" thickBot="1">
      <c r="A308" s="237"/>
      <c r="B308" s="250"/>
      <c r="C308" s="673"/>
      <c r="D308" s="674"/>
      <c r="E308" s="232" t="s">
        <v>13</v>
      </c>
      <c r="F308" s="253"/>
      <c r="G308" s="94">
        <f>H308+I308</f>
        <v>0</v>
      </c>
      <c r="H308" s="92"/>
      <c r="I308" s="94"/>
    </row>
    <row r="309" spans="1:9" ht="16.5" hidden="1" outlineLevel="1" thickBot="1">
      <c r="A309" s="237">
        <v>2470</v>
      </c>
      <c r="B309" s="270" t="s">
        <v>72</v>
      </c>
      <c r="C309" s="666">
        <v>7</v>
      </c>
      <c r="D309" s="667">
        <v>0</v>
      </c>
      <c r="E309" s="240" t="s">
        <v>391</v>
      </c>
      <c r="F309" s="269" t="s">
        <v>392</v>
      </c>
      <c r="G309" s="94">
        <f>H309+I309</f>
        <v>0</v>
      </c>
      <c r="H309" s="92">
        <f>H311+H315+H319+H323</f>
        <v>0</v>
      </c>
      <c r="I309" s="94">
        <f>I311+I315+I319+I323</f>
        <v>0</v>
      </c>
    </row>
    <row r="310" spans="1:9" s="689" customFormat="1" ht="10.5" hidden="1" customHeight="1" outlineLevel="1" thickBot="1">
      <c r="A310" s="237"/>
      <c r="B310" s="226"/>
      <c r="C310" s="666"/>
      <c r="D310" s="667"/>
      <c r="E310" s="232" t="s">
        <v>808</v>
      </c>
      <c r="F310" s="241"/>
      <c r="G310" s="94"/>
      <c r="H310" s="92"/>
      <c r="I310" s="94"/>
    </row>
    <row r="311" spans="1:9" ht="24.75" hidden="1" outlineLevel="1" thickBot="1">
      <c r="A311" s="237">
        <v>2471</v>
      </c>
      <c r="B311" s="272" t="s">
        <v>72</v>
      </c>
      <c r="C311" s="673">
        <v>7</v>
      </c>
      <c r="D311" s="674">
        <v>1</v>
      </c>
      <c r="E311" s="232" t="s">
        <v>393</v>
      </c>
      <c r="F311" s="259" t="s">
        <v>394</v>
      </c>
      <c r="G311" s="94">
        <f>H311+I311</f>
        <v>0</v>
      </c>
      <c r="H311" s="92">
        <f>H313+H314</f>
        <v>0</v>
      </c>
      <c r="I311" s="94">
        <f>I313+I314</f>
        <v>0</v>
      </c>
    </row>
    <row r="312" spans="1:9" ht="36.75" hidden="1" outlineLevel="1" thickBot="1">
      <c r="A312" s="237"/>
      <c r="B312" s="250"/>
      <c r="C312" s="673"/>
      <c r="D312" s="674"/>
      <c r="E312" s="232" t="s">
        <v>12</v>
      </c>
      <c r="F312" s="253"/>
      <c r="G312" s="94"/>
      <c r="H312" s="92"/>
      <c r="I312" s="94"/>
    </row>
    <row r="313" spans="1:9" ht="16.5" hidden="1" outlineLevel="1" thickBot="1">
      <c r="A313" s="237"/>
      <c r="B313" s="250"/>
      <c r="C313" s="673"/>
      <c r="D313" s="674"/>
      <c r="E313" s="232" t="s">
        <v>13</v>
      </c>
      <c r="F313" s="253"/>
      <c r="G313" s="94">
        <f>H313+I313</f>
        <v>0</v>
      </c>
      <c r="H313" s="92"/>
      <c r="I313" s="94"/>
    </row>
    <row r="314" spans="1:9" ht="16.5" hidden="1" outlineLevel="1" thickBot="1">
      <c r="A314" s="237"/>
      <c r="B314" s="250"/>
      <c r="C314" s="673"/>
      <c r="D314" s="674"/>
      <c r="E314" s="232" t="s">
        <v>13</v>
      </c>
      <c r="F314" s="253"/>
      <c r="G314" s="94">
        <f>H314+I314</f>
        <v>0</v>
      </c>
      <c r="H314" s="92"/>
      <c r="I314" s="94"/>
    </row>
    <row r="315" spans="1:9" ht="16.5" hidden="1" outlineLevel="1" thickBot="1">
      <c r="A315" s="237">
        <v>2472</v>
      </c>
      <c r="B315" s="272" t="s">
        <v>72</v>
      </c>
      <c r="C315" s="673">
        <v>7</v>
      </c>
      <c r="D315" s="674">
        <v>2</v>
      </c>
      <c r="E315" s="232" t="s">
        <v>395</v>
      </c>
      <c r="F315" s="275" t="s">
        <v>396</v>
      </c>
      <c r="G315" s="94">
        <f>H315+I315</f>
        <v>0</v>
      </c>
      <c r="H315" s="92">
        <f>H317+H318</f>
        <v>0</v>
      </c>
      <c r="I315" s="94">
        <f>I317+I318</f>
        <v>0</v>
      </c>
    </row>
    <row r="316" spans="1:9" ht="36.75" hidden="1" outlineLevel="1" thickBot="1">
      <c r="A316" s="237"/>
      <c r="B316" s="250"/>
      <c r="C316" s="673"/>
      <c r="D316" s="674"/>
      <c r="E316" s="232" t="s">
        <v>12</v>
      </c>
      <c r="F316" s="253"/>
      <c r="G316" s="94"/>
      <c r="H316" s="92"/>
      <c r="I316" s="94"/>
    </row>
    <row r="317" spans="1:9" ht="16.5" hidden="1" outlineLevel="1" thickBot="1">
      <c r="A317" s="237"/>
      <c r="B317" s="250"/>
      <c r="C317" s="673"/>
      <c r="D317" s="674"/>
      <c r="E317" s="232" t="s">
        <v>13</v>
      </c>
      <c r="F317" s="253"/>
      <c r="G317" s="94">
        <f>H317+I317</f>
        <v>0</v>
      </c>
      <c r="H317" s="92"/>
      <c r="I317" s="94"/>
    </row>
    <row r="318" spans="1:9" ht="16.5" hidden="1" outlineLevel="1" thickBot="1">
      <c r="A318" s="237"/>
      <c r="B318" s="250"/>
      <c r="C318" s="673"/>
      <c r="D318" s="674"/>
      <c r="E318" s="232" t="s">
        <v>13</v>
      </c>
      <c r="F318" s="253"/>
      <c r="G318" s="94">
        <f>H318+I318</f>
        <v>0</v>
      </c>
      <c r="H318" s="92"/>
      <c r="I318" s="94"/>
    </row>
    <row r="319" spans="1:9" ht="16.5" hidden="1" outlineLevel="1" thickBot="1">
      <c r="A319" s="237">
        <v>2473</v>
      </c>
      <c r="B319" s="272" t="s">
        <v>72</v>
      </c>
      <c r="C319" s="673">
        <v>7</v>
      </c>
      <c r="D319" s="674">
        <v>3</v>
      </c>
      <c r="E319" s="232" t="s">
        <v>397</v>
      </c>
      <c r="F319" s="259" t="s">
        <v>398</v>
      </c>
      <c r="G319" s="94">
        <f>H319+I319</f>
        <v>0</v>
      </c>
      <c r="H319" s="92">
        <f>H321+H322</f>
        <v>0</v>
      </c>
      <c r="I319" s="94">
        <f>I321+I322</f>
        <v>0</v>
      </c>
    </row>
    <row r="320" spans="1:9" ht="36.75" hidden="1" outlineLevel="1" thickBot="1">
      <c r="A320" s="237"/>
      <c r="B320" s="250"/>
      <c r="C320" s="673"/>
      <c r="D320" s="674"/>
      <c r="E320" s="232" t="s">
        <v>12</v>
      </c>
      <c r="F320" s="253"/>
      <c r="G320" s="94"/>
      <c r="H320" s="92"/>
      <c r="I320" s="94"/>
    </row>
    <row r="321" spans="1:9" ht="16.5" hidden="1" outlineLevel="1" thickBot="1">
      <c r="A321" s="237"/>
      <c r="B321" s="250"/>
      <c r="C321" s="673"/>
      <c r="D321" s="674"/>
      <c r="E321" s="232" t="s">
        <v>13</v>
      </c>
      <c r="F321" s="253"/>
      <c r="G321" s="94">
        <f>H321+I321</f>
        <v>0</v>
      </c>
      <c r="H321" s="92"/>
      <c r="I321" s="94"/>
    </row>
    <row r="322" spans="1:9" ht="16.5" hidden="1" outlineLevel="1" thickBot="1">
      <c r="A322" s="237"/>
      <c r="B322" s="250"/>
      <c r="C322" s="673"/>
      <c r="D322" s="674"/>
      <c r="E322" s="232" t="s">
        <v>13</v>
      </c>
      <c r="F322" s="253"/>
      <c r="G322" s="94">
        <f>H322+I322</f>
        <v>0</v>
      </c>
      <c r="H322" s="92"/>
      <c r="I322" s="94"/>
    </row>
    <row r="323" spans="1:9" ht="16.5" hidden="1" outlineLevel="1" thickBot="1">
      <c r="A323" s="237">
        <v>2474</v>
      </c>
      <c r="B323" s="272" t="s">
        <v>72</v>
      </c>
      <c r="C323" s="673">
        <v>7</v>
      </c>
      <c r="D323" s="674">
        <v>4</v>
      </c>
      <c r="E323" s="232" t="s">
        <v>399</v>
      </c>
      <c r="F323" s="253" t="s">
        <v>400</v>
      </c>
      <c r="G323" s="94">
        <f>H323+I323</f>
        <v>0</v>
      </c>
      <c r="H323" s="92">
        <f>H325+H326</f>
        <v>0</v>
      </c>
      <c r="I323" s="94">
        <f>I325+I326</f>
        <v>0</v>
      </c>
    </row>
    <row r="324" spans="1:9" ht="36.75" hidden="1" outlineLevel="1" thickBot="1">
      <c r="A324" s="237"/>
      <c r="B324" s="250"/>
      <c r="C324" s="673"/>
      <c r="D324" s="674"/>
      <c r="E324" s="232" t="s">
        <v>12</v>
      </c>
      <c r="F324" s="253"/>
      <c r="G324" s="94"/>
      <c r="H324" s="92"/>
      <c r="I324" s="94"/>
    </row>
    <row r="325" spans="1:9" ht="16.5" hidden="1" outlineLevel="1" thickBot="1">
      <c r="A325" s="237"/>
      <c r="B325" s="250"/>
      <c r="C325" s="673"/>
      <c r="D325" s="674"/>
      <c r="E325" s="232" t="s">
        <v>13</v>
      </c>
      <c r="F325" s="253"/>
      <c r="G325" s="94">
        <f>H325+I325</f>
        <v>0</v>
      </c>
      <c r="H325" s="92"/>
      <c r="I325" s="94"/>
    </row>
    <row r="326" spans="1:9" ht="16.5" hidden="1" outlineLevel="1" thickBot="1">
      <c r="A326" s="237"/>
      <c r="B326" s="250"/>
      <c r="C326" s="673"/>
      <c r="D326" s="674"/>
      <c r="E326" s="232" t="s">
        <v>13</v>
      </c>
      <c r="F326" s="253"/>
      <c r="G326" s="94">
        <f>H326+I326</f>
        <v>0</v>
      </c>
      <c r="H326" s="92"/>
      <c r="I326" s="94"/>
    </row>
    <row r="327" spans="1:9" ht="29.25" hidden="1" customHeight="1" outlineLevel="1" thickBot="1">
      <c r="A327" s="237">
        <v>2480</v>
      </c>
      <c r="B327" s="270" t="s">
        <v>72</v>
      </c>
      <c r="C327" s="666">
        <v>8</v>
      </c>
      <c r="D327" s="667">
        <v>0</v>
      </c>
      <c r="E327" s="240" t="s">
        <v>401</v>
      </c>
      <c r="F327" s="241" t="s">
        <v>402</v>
      </c>
      <c r="G327" s="94">
        <f>H327+I327</f>
        <v>0</v>
      </c>
      <c r="H327" s="92">
        <f>H329+H333+H337+H341</f>
        <v>0</v>
      </c>
      <c r="I327" s="94">
        <f>I329+I333+I337+I341</f>
        <v>0</v>
      </c>
    </row>
    <row r="328" spans="1:9" s="689" customFormat="1" ht="10.5" hidden="1" customHeight="1" outlineLevel="1" thickBot="1">
      <c r="A328" s="237"/>
      <c r="B328" s="226"/>
      <c r="C328" s="666"/>
      <c r="D328" s="667"/>
      <c r="E328" s="232" t="s">
        <v>808</v>
      </c>
      <c r="F328" s="241"/>
      <c r="G328" s="94"/>
      <c r="H328" s="92"/>
      <c r="I328" s="94"/>
    </row>
    <row r="329" spans="1:9" ht="36.75" hidden="1" outlineLevel="1" thickBot="1">
      <c r="A329" s="237">
        <v>2481</v>
      </c>
      <c r="B329" s="272" t="s">
        <v>72</v>
      </c>
      <c r="C329" s="673">
        <v>8</v>
      </c>
      <c r="D329" s="674">
        <v>1</v>
      </c>
      <c r="E329" s="232" t="s">
        <v>403</v>
      </c>
      <c r="F329" s="259" t="s">
        <v>404</v>
      </c>
      <c r="G329" s="94">
        <f>H329+I329</f>
        <v>0</v>
      </c>
      <c r="H329" s="92">
        <f>H331+H332</f>
        <v>0</v>
      </c>
      <c r="I329" s="94">
        <f>I331+I332</f>
        <v>0</v>
      </c>
    </row>
    <row r="330" spans="1:9" ht="36.75" hidden="1" outlineLevel="1" thickBot="1">
      <c r="A330" s="237"/>
      <c r="B330" s="250"/>
      <c r="C330" s="673"/>
      <c r="D330" s="674"/>
      <c r="E330" s="232" t="s">
        <v>12</v>
      </c>
      <c r="F330" s="253"/>
      <c r="G330" s="94"/>
      <c r="H330" s="92"/>
      <c r="I330" s="94"/>
    </row>
    <row r="331" spans="1:9" ht="16.5" hidden="1" outlineLevel="1" thickBot="1">
      <c r="A331" s="237"/>
      <c r="B331" s="250"/>
      <c r="C331" s="673"/>
      <c r="D331" s="674"/>
      <c r="E331" s="232" t="s">
        <v>13</v>
      </c>
      <c r="F331" s="253"/>
      <c r="G331" s="94">
        <f>H331+I331</f>
        <v>0</v>
      </c>
      <c r="H331" s="92"/>
      <c r="I331" s="94"/>
    </row>
    <row r="332" spans="1:9" ht="16.5" hidden="1" outlineLevel="1" thickBot="1">
      <c r="A332" s="237"/>
      <c r="B332" s="250"/>
      <c r="C332" s="673"/>
      <c r="D332" s="674"/>
      <c r="E332" s="232" t="s">
        <v>13</v>
      </c>
      <c r="F332" s="253"/>
      <c r="G332" s="94">
        <f>H332+I332</f>
        <v>0</v>
      </c>
      <c r="H332" s="92"/>
      <c r="I332" s="94"/>
    </row>
    <row r="333" spans="1:9" ht="36.75" hidden="1" outlineLevel="1" thickBot="1">
      <c r="A333" s="237">
        <v>2482</v>
      </c>
      <c r="B333" s="272" t="s">
        <v>72</v>
      </c>
      <c r="C333" s="673">
        <v>8</v>
      </c>
      <c r="D333" s="674">
        <v>2</v>
      </c>
      <c r="E333" s="232" t="s">
        <v>405</v>
      </c>
      <c r="F333" s="259" t="s">
        <v>406</v>
      </c>
      <c r="G333" s="94">
        <f>H333+I333</f>
        <v>0</v>
      </c>
      <c r="H333" s="92">
        <f>H335+H336</f>
        <v>0</v>
      </c>
      <c r="I333" s="94">
        <f>I335+I336</f>
        <v>0</v>
      </c>
    </row>
    <row r="334" spans="1:9" ht="36.75" hidden="1" outlineLevel="1" thickBot="1">
      <c r="A334" s="237"/>
      <c r="B334" s="250"/>
      <c r="C334" s="673"/>
      <c r="D334" s="674"/>
      <c r="E334" s="232" t="s">
        <v>12</v>
      </c>
      <c r="F334" s="253"/>
      <c r="G334" s="94"/>
      <c r="H334" s="92"/>
      <c r="I334" s="94"/>
    </row>
    <row r="335" spans="1:9" ht="16.5" hidden="1" outlineLevel="1" thickBot="1">
      <c r="A335" s="237"/>
      <c r="B335" s="250"/>
      <c r="C335" s="673"/>
      <c r="D335" s="674"/>
      <c r="E335" s="232" t="s">
        <v>13</v>
      </c>
      <c r="F335" s="253"/>
      <c r="G335" s="94">
        <f>H335+I335</f>
        <v>0</v>
      </c>
      <c r="H335" s="92"/>
      <c r="I335" s="94"/>
    </row>
    <row r="336" spans="1:9" ht="16.5" hidden="1" outlineLevel="1" thickBot="1">
      <c r="A336" s="237"/>
      <c r="B336" s="250"/>
      <c r="C336" s="673"/>
      <c r="D336" s="674"/>
      <c r="E336" s="232" t="s">
        <v>13</v>
      </c>
      <c r="F336" s="253"/>
      <c r="G336" s="94">
        <f>H336+I336</f>
        <v>0</v>
      </c>
      <c r="H336" s="92"/>
      <c r="I336" s="94"/>
    </row>
    <row r="337" spans="1:9" ht="24.75" hidden="1" outlineLevel="1" thickBot="1">
      <c r="A337" s="237">
        <v>2483</v>
      </c>
      <c r="B337" s="272" t="s">
        <v>72</v>
      </c>
      <c r="C337" s="673">
        <v>8</v>
      </c>
      <c r="D337" s="674">
        <v>3</v>
      </c>
      <c r="E337" s="232" t="s">
        <v>407</v>
      </c>
      <c r="F337" s="259" t="s">
        <v>408</v>
      </c>
      <c r="G337" s="94">
        <f>H337+I337</f>
        <v>0</v>
      </c>
      <c r="H337" s="92">
        <f>H339+H340</f>
        <v>0</v>
      </c>
      <c r="I337" s="94">
        <f>I339+I340</f>
        <v>0</v>
      </c>
    </row>
    <row r="338" spans="1:9" ht="36.75" hidden="1" outlineLevel="1" thickBot="1">
      <c r="A338" s="237"/>
      <c r="B338" s="250"/>
      <c r="C338" s="673"/>
      <c r="D338" s="674"/>
      <c r="E338" s="232" t="s">
        <v>12</v>
      </c>
      <c r="F338" s="253"/>
      <c r="G338" s="94"/>
      <c r="H338" s="92"/>
      <c r="I338" s="94"/>
    </row>
    <row r="339" spans="1:9" ht="16.5" hidden="1" outlineLevel="1" thickBot="1">
      <c r="A339" s="237"/>
      <c r="B339" s="250"/>
      <c r="C339" s="673"/>
      <c r="D339" s="674"/>
      <c r="E339" s="232" t="s">
        <v>13</v>
      </c>
      <c r="F339" s="253"/>
      <c r="G339" s="94">
        <f>H339+I339</f>
        <v>0</v>
      </c>
      <c r="H339" s="92"/>
      <c r="I339" s="94"/>
    </row>
    <row r="340" spans="1:9" ht="16.5" hidden="1" outlineLevel="1" thickBot="1">
      <c r="A340" s="237"/>
      <c r="B340" s="250"/>
      <c r="C340" s="673"/>
      <c r="D340" s="674"/>
      <c r="E340" s="232" t="s">
        <v>13</v>
      </c>
      <c r="F340" s="253"/>
      <c r="G340" s="94">
        <f>H340+I340</f>
        <v>0</v>
      </c>
      <c r="H340" s="92"/>
      <c r="I340" s="94"/>
    </row>
    <row r="341" spans="1:9" ht="0.75" customHeight="1" outlineLevel="1" thickBot="1">
      <c r="A341" s="237">
        <v>2484</v>
      </c>
      <c r="B341" s="272" t="s">
        <v>72</v>
      </c>
      <c r="C341" s="673">
        <v>8</v>
      </c>
      <c r="D341" s="674">
        <v>4</v>
      </c>
      <c r="E341" s="232" t="s">
        <v>409</v>
      </c>
      <c r="F341" s="259" t="s">
        <v>410</v>
      </c>
      <c r="G341" s="94">
        <f>H341+I341</f>
        <v>0</v>
      </c>
      <c r="H341" s="92">
        <f>H343+H344</f>
        <v>0</v>
      </c>
      <c r="I341" s="94">
        <f>I343+I344</f>
        <v>0</v>
      </c>
    </row>
    <row r="342" spans="1:9" ht="8.25" hidden="1" customHeight="1" outlineLevel="1" thickBot="1">
      <c r="A342" s="237"/>
      <c r="B342" s="250"/>
      <c r="C342" s="673"/>
      <c r="D342" s="674"/>
      <c r="E342" s="232" t="s">
        <v>12</v>
      </c>
      <c r="F342" s="253"/>
      <c r="G342" s="94"/>
      <c r="H342" s="92"/>
      <c r="I342" s="94"/>
    </row>
    <row r="343" spans="1:9" ht="3" hidden="1" customHeight="1" outlineLevel="1" thickBot="1">
      <c r="A343" s="237"/>
      <c r="B343" s="250"/>
      <c r="C343" s="673"/>
      <c r="D343" s="674"/>
      <c r="E343" s="232" t="s">
        <v>13</v>
      </c>
      <c r="F343" s="253"/>
      <c r="G343" s="94">
        <f>H343+I343</f>
        <v>0</v>
      </c>
      <c r="H343" s="92"/>
      <c r="I343" s="94"/>
    </row>
    <row r="344" spans="1:9" ht="23.25" hidden="1" customHeight="1" outlineLevel="1" thickBot="1">
      <c r="A344" s="237"/>
      <c r="B344" s="250"/>
      <c r="C344" s="673"/>
      <c r="D344" s="674"/>
      <c r="E344" s="232" t="s">
        <v>13</v>
      </c>
      <c r="F344" s="253"/>
      <c r="G344" s="94">
        <f>H344+I344</f>
        <v>0</v>
      </c>
      <c r="H344" s="92"/>
      <c r="I344" s="94"/>
    </row>
    <row r="345" spans="1:9" ht="29.25" outlineLevel="1" thickBot="1">
      <c r="A345" s="237">
        <v>2490</v>
      </c>
      <c r="B345" s="270" t="s">
        <v>72</v>
      </c>
      <c r="C345" s="666">
        <v>9</v>
      </c>
      <c r="D345" s="667">
        <v>0</v>
      </c>
      <c r="E345" s="240" t="s">
        <v>417</v>
      </c>
      <c r="F345" s="241" t="s">
        <v>418</v>
      </c>
      <c r="G345" s="94">
        <f>H345+I345</f>
        <v>-13000</v>
      </c>
      <c r="H345" s="92">
        <f>H347</f>
        <v>0</v>
      </c>
      <c r="I345" s="94">
        <f>I347</f>
        <v>-13000</v>
      </c>
    </row>
    <row r="346" spans="1:9" s="689" customFormat="1" ht="16.5" outlineLevel="1" thickBot="1">
      <c r="A346" s="237"/>
      <c r="B346" s="226"/>
      <c r="C346" s="666"/>
      <c r="D346" s="667"/>
      <c r="E346" s="232" t="s">
        <v>808</v>
      </c>
      <c r="F346" s="241"/>
      <c r="G346" s="94"/>
      <c r="H346" s="92"/>
      <c r="I346" s="94"/>
    </row>
    <row r="347" spans="1:9" ht="16.5" outlineLevel="1" thickBot="1">
      <c r="A347" s="237">
        <v>2491</v>
      </c>
      <c r="B347" s="272" t="s">
        <v>72</v>
      </c>
      <c r="C347" s="673">
        <v>9</v>
      </c>
      <c r="D347" s="674">
        <v>1</v>
      </c>
      <c r="E347" s="232" t="s">
        <v>800</v>
      </c>
      <c r="F347" s="259" t="s">
        <v>419</v>
      </c>
      <c r="G347" s="94">
        <f>H347+I347</f>
        <v>-13000</v>
      </c>
      <c r="H347" s="92">
        <f>H349+H350</f>
        <v>0</v>
      </c>
      <c r="I347" s="94">
        <f>I349+I350</f>
        <v>-13000</v>
      </c>
    </row>
    <row r="348" spans="1:9" ht="26.25" customHeight="1" outlineLevel="1" thickBot="1">
      <c r="A348" s="237"/>
      <c r="B348" s="250"/>
      <c r="C348" s="673"/>
      <c r="D348" s="674"/>
      <c r="E348" s="232" t="s">
        <v>12</v>
      </c>
      <c r="F348" s="253"/>
      <c r="G348" s="94"/>
      <c r="H348" s="92"/>
      <c r="I348" s="94"/>
    </row>
    <row r="349" spans="1:9" ht="15" customHeight="1" outlineLevel="1" thickBot="1">
      <c r="A349" s="237"/>
      <c r="B349" s="250"/>
      <c r="C349" s="673"/>
      <c r="D349" s="674"/>
      <c r="E349" s="232">
        <v>6501</v>
      </c>
      <c r="F349" s="253"/>
      <c r="G349" s="94">
        <f>H349+I349</f>
        <v>-13000</v>
      </c>
      <c r="H349" s="92"/>
      <c r="I349" s="94">
        <f>Sheet2!I142</f>
        <v>-13000</v>
      </c>
    </row>
    <row r="350" spans="1:9" ht="16.5" hidden="1" outlineLevel="1" thickBot="1">
      <c r="A350" s="237"/>
      <c r="B350" s="250"/>
      <c r="C350" s="673"/>
      <c r="D350" s="674"/>
      <c r="E350" s="232" t="s">
        <v>13</v>
      </c>
      <c r="F350" s="253"/>
      <c r="G350" s="94">
        <f>H350+I350</f>
        <v>0</v>
      </c>
      <c r="H350" s="92"/>
      <c r="I350" s="94"/>
    </row>
    <row r="351" spans="1:9" s="688" customFormat="1" ht="35.25" customHeight="1" collapsed="1" thickBot="1">
      <c r="A351" s="675">
        <v>2500</v>
      </c>
      <c r="B351" s="679" t="s">
        <v>74</v>
      </c>
      <c r="C351" s="676">
        <v>0</v>
      </c>
      <c r="D351" s="677">
        <v>0</v>
      </c>
      <c r="E351" s="680" t="s">
        <v>871</v>
      </c>
      <c r="F351" s="678" t="s">
        <v>420</v>
      </c>
      <c r="G351" s="95">
        <f>H351+I351</f>
        <v>14550</v>
      </c>
      <c r="H351" s="95">
        <f>H353+H359+H365+H371+H377+H383</f>
        <v>14550</v>
      </c>
      <c r="I351" s="95">
        <f>I353+I359+I365+I371+I377+I383</f>
        <v>0</v>
      </c>
    </row>
    <row r="352" spans="1:9" ht="11.25" hidden="1" customHeight="1" outlineLevel="1" thickBot="1">
      <c r="A352" s="231"/>
      <c r="B352" s="226"/>
      <c r="C352" s="664"/>
      <c r="D352" s="665"/>
      <c r="E352" s="232" t="s">
        <v>807</v>
      </c>
      <c r="F352" s="233"/>
      <c r="G352" s="92"/>
      <c r="H352" s="92"/>
      <c r="I352" s="92"/>
    </row>
    <row r="353" spans="1:9" ht="16.5" hidden="1" outlineLevel="2" thickBot="1">
      <c r="A353" s="237">
        <v>2510</v>
      </c>
      <c r="B353" s="270" t="s">
        <v>74</v>
      </c>
      <c r="C353" s="666">
        <v>1</v>
      </c>
      <c r="D353" s="667">
        <v>0</v>
      </c>
      <c r="E353" s="240" t="s">
        <v>421</v>
      </c>
      <c r="F353" s="241" t="s">
        <v>422</v>
      </c>
      <c r="G353" s="92">
        <f>H353+I353</f>
        <v>14550</v>
      </c>
      <c r="H353" s="92">
        <f>H355</f>
        <v>14550</v>
      </c>
      <c r="I353" s="92">
        <f>I355</f>
        <v>0</v>
      </c>
    </row>
    <row r="354" spans="1:9" s="689" customFormat="1" ht="10.5" hidden="1" customHeight="1" outlineLevel="2" thickBot="1">
      <c r="A354" s="237"/>
      <c r="B354" s="226"/>
      <c r="C354" s="666"/>
      <c r="D354" s="667"/>
      <c r="E354" s="232" t="s">
        <v>808</v>
      </c>
      <c r="F354" s="241"/>
      <c r="G354" s="92"/>
      <c r="H354" s="92"/>
      <c r="I354" s="92"/>
    </row>
    <row r="355" spans="1:9" ht="19.5" customHeight="1" outlineLevel="2" thickBot="1">
      <c r="A355" s="237">
        <v>2511</v>
      </c>
      <c r="B355" s="272" t="s">
        <v>74</v>
      </c>
      <c r="C355" s="673">
        <v>1</v>
      </c>
      <c r="D355" s="674">
        <v>1</v>
      </c>
      <c r="E355" s="232" t="s">
        <v>973</v>
      </c>
      <c r="F355" s="259" t="s">
        <v>423</v>
      </c>
      <c r="G355" s="92">
        <f>H355+I355</f>
        <v>14550</v>
      </c>
      <c r="H355" s="92">
        <f>H357+H358</f>
        <v>14550</v>
      </c>
      <c r="I355" s="92">
        <f>I357+I358</f>
        <v>0</v>
      </c>
    </row>
    <row r="356" spans="1:9" ht="28.5" customHeight="1" outlineLevel="2" thickBot="1">
      <c r="A356" s="237"/>
      <c r="B356" s="250"/>
      <c r="C356" s="673"/>
      <c r="D356" s="674"/>
      <c r="E356" s="232" t="s">
        <v>12</v>
      </c>
      <c r="F356" s="253"/>
      <c r="G356" s="92"/>
      <c r="H356" s="92"/>
      <c r="I356" s="92"/>
    </row>
    <row r="357" spans="1:9" ht="17.25" customHeight="1" outlineLevel="2" thickBot="1">
      <c r="A357" s="237"/>
      <c r="B357" s="250"/>
      <c r="C357" s="673"/>
      <c r="D357" s="674"/>
      <c r="E357" s="232" t="s">
        <v>974</v>
      </c>
      <c r="F357" s="253"/>
      <c r="G357" s="92">
        <f>H357+I357</f>
        <v>14550</v>
      </c>
      <c r="H357" s="740">
        <v>14550</v>
      </c>
      <c r="I357" s="92"/>
    </row>
    <row r="358" spans="1:9" ht="15" customHeight="1" outlineLevel="2" thickBot="1">
      <c r="A358" s="237"/>
      <c r="B358" s="250"/>
      <c r="C358" s="673"/>
      <c r="D358" s="674"/>
      <c r="E358" s="232" t="s">
        <v>13</v>
      </c>
      <c r="F358" s="253"/>
      <c r="G358" s="92">
        <f>H358+I358</f>
        <v>0</v>
      </c>
      <c r="H358" s="92"/>
      <c r="I358" s="92"/>
    </row>
    <row r="359" spans="1:9" ht="15.75" customHeight="1" outlineLevel="2" thickBot="1">
      <c r="A359" s="237">
        <v>2520</v>
      </c>
      <c r="B359" s="270" t="s">
        <v>74</v>
      </c>
      <c r="C359" s="666">
        <v>2</v>
      </c>
      <c r="D359" s="667">
        <v>0</v>
      </c>
      <c r="E359" s="240" t="s">
        <v>424</v>
      </c>
      <c r="F359" s="241" t="s">
        <v>425</v>
      </c>
      <c r="G359" s="92">
        <f>H359+I359</f>
        <v>0</v>
      </c>
      <c r="H359" s="92">
        <f>H361</f>
        <v>0</v>
      </c>
      <c r="I359" s="92">
        <f>I361</f>
        <v>0</v>
      </c>
    </row>
    <row r="360" spans="1:9" s="689" customFormat="1" ht="16.5" hidden="1" customHeight="1" outlineLevel="2" thickBot="1">
      <c r="A360" s="237"/>
      <c r="B360" s="226"/>
      <c r="C360" s="666"/>
      <c r="D360" s="667"/>
      <c r="E360" s="232" t="s">
        <v>808</v>
      </c>
      <c r="F360" s="241"/>
      <c r="G360" s="92"/>
      <c r="H360" s="92"/>
      <c r="I360" s="92"/>
    </row>
    <row r="361" spans="1:9" ht="16.5" hidden="1" customHeight="1" outlineLevel="2" thickBot="1">
      <c r="A361" s="237">
        <v>2521</v>
      </c>
      <c r="B361" s="272" t="s">
        <v>74</v>
      </c>
      <c r="C361" s="673">
        <v>2</v>
      </c>
      <c r="D361" s="674">
        <v>1</v>
      </c>
      <c r="E361" s="232" t="s">
        <v>426</v>
      </c>
      <c r="F361" s="259" t="s">
        <v>427</v>
      </c>
      <c r="G361" s="92">
        <f>H361+I361</f>
        <v>0</v>
      </c>
      <c r="H361" s="92">
        <f>H363+H364</f>
        <v>0</v>
      </c>
      <c r="I361" s="92">
        <f>I363+I364</f>
        <v>0</v>
      </c>
    </row>
    <row r="362" spans="1:9" ht="15" hidden="1" customHeight="1" outlineLevel="2" thickBot="1">
      <c r="A362" s="237"/>
      <c r="B362" s="250"/>
      <c r="C362" s="673"/>
      <c r="D362" s="674"/>
      <c r="E362" s="232" t="s">
        <v>12</v>
      </c>
      <c r="F362" s="253"/>
      <c r="G362" s="92"/>
      <c r="H362" s="92"/>
      <c r="I362" s="92"/>
    </row>
    <row r="363" spans="1:9" ht="15" hidden="1" customHeight="1" outlineLevel="2" thickBot="1">
      <c r="A363" s="237"/>
      <c r="B363" s="250"/>
      <c r="C363" s="673"/>
      <c r="D363" s="674"/>
      <c r="E363" s="232" t="s">
        <v>13</v>
      </c>
      <c r="F363" s="253"/>
      <c r="G363" s="92">
        <f>H363+I363</f>
        <v>0</v>
      </c>
      <c r="H363" s="92"/>
      <c r="I363" s="92"/>
    </row>
    <row r="364" spans="1:9" ht="12.75" hidden="1" customHeight="1" outlineLevel="2" thickBot="1">
      <c r="A364" s="237"/>
      <c r="B364" s="250"/>
      <c r="C364" s="673"/>
      <c r="D364" s="674"/>
      <c r="E364" s="232" t="s">
        <v>13</v>
      </c>
      <c r="F364" s="253"/>
      <c r="G364" s="92">
        <f>H364+I364</f>
        <v>0</v>
      </c>
      <c r="H364" s="92"/>
      <c r="I364" s="92"/>
    </row>
    <row r="365" spans="1:9" ht="11.25" hidden="1" customHeight="1" outlineLevel="2" thickBot="1">
      <c r="A365" s="237">
        <v>2530</v>
      </c>
      <c r="B365" s="270" t="s">
        <v>74</v>
      </c>
      <c r="C365" s="666">
        <v>3</v>
      </c>
      <c r="D365" s="667">
        <v>0</v>
      </c>
      <c r="E365" s="240" t="s">
        <v>428</v>
      </c>
      <c r="F365" s="241" t="s">
        <v>429</v>
      </c>
      <c r="G365" s="92">
        <f>H365+I365</f>
        <v>0</v>
      </c>
      <c r="H365" s="92">
        <f>H367</f>
        <v>0</v>
      </c>
      <c r="I365" s="92">
        <f>I367</f>
        <v>0</v>
      </c>
    </row>
    <row r="366" spans="1:9" s="689" customFormat="1" ht="12" hidden="1" customHeight="1" outlineLevel="2" thickBot="1">
      <c r="A366" s="237"/>
      <c r="B366" s="226"/>
      <c r="C366" s="666"/>
      <c r="D366" s="667"/>
      <c r="E366" s="232" t="s">
        <v>808</v>
      </c>
      <c r="F366" s="241"/>
      <c r="G366" s="92"/>
      <c r="H366" s="92"/>
      <c r="I366" s="92"/>
    </row>
    <row r="367" spans="1:9" ht="11.25" hidden="1" customHeight="1" outlineLevel="2" thickBot="1">
      <c r="A367" s="237">
        <v>3531</v>
      </c>
      <c r="B367" s="272" t="s">
        <v>74</v>
      </c>
      <c r="C367" s="673">
        <v>3</v>
      </c>
      <c r="D367" s="674">
        <v>1</v>
      </c>
      <c r="E367" s="232" t="s">
        <v>428</v>
      </c>
      <c r="F367" s="259" t="s">
        <v>430</v>
      </c>
      <c r="G367" s="92">
        <f>H367+I367</f>
        <v>0</v>
      </c>
      <c r="H367" s="92">
        <f>H369+H370</f>
        <v>0</v>
      </c>
      <c r="I367" s="92">
        <f>I369+I370</f>
        <v>0</v>
      </c>
    </row>
    <row r="368" spans="1:9" ht="12.75" hidden="1" customHeight="1" outlineLevel="2" thickBot="1">
      <c r="A368" s="237"/>
      <c r="B368" s="250"/>
      <c r="C368" s="673"/>
      <c r="D368" s="674"/>
      <c r="E368" s="232" t="s">
        <v>12</v>
      </c>
      <c r="F368" s="253"/>
      <c r="G368" s="92"/>
      <c r="H368" s="92"/>
      <c r="I368" s="92"/>
    </row>
    <row r="369" spans="1:9" ht="12" hidden="1" customHeight="1" outlineLevel="2" thickBot="1">
      <c r="A369" s="237"/>
      <c r="B369" s="250"/>
      <c r="C369" s="673"/>
      <c r="D369" s="674"/>
      <c r="E369" s="232" t="s">
        <v>13</v>
      </c>
      <c r="F369" s="253"/>
      <c r="G369" s="92">
        <f>H369+I369</f>
        <v>0</v>
      </c>
      <c r="H369" s="92"/>
      <c r="I369" s="92"/>
    </row>
    <row r="370" spans="1:9" ht="11.25" hidden="1" customHeight="1" outlineLevel="2" thickBot="1">
      <c r="A370" s="237"/>
      <c r="B370" s="250"/>
      <c r="C370" s="673"/>
      <c r="D370" s="674"/>
      <c r="E370" s="232" t="s">
        <v>13</v>
      </c>
      <c r="F370" s="253"/>
      <c r="G370" s="92">
        <f>H370+I370</f>
        <v>0</v>
      </c>
      <c r="H370" s="92"/>
      <c r="I370" s="92"/>
    </row>
    <row r="371" spans="1:9" ht="9.75" hidden="1" customHeight="1" outlineLevel="2" thickBot="1">
      <c r="A371" s="237">
        <v>2540</v>
      </c>
      <c r="B371" s="270" t="s">
        <v>74</v>
      </c>
      <c r="C371" s="666">
        <v>4</v>
      </c>
      <c r="D371" s="667">
        <v>0</v>
      </c>
      <c r="E371" s="240" t="s">
        <v>431</v>
      </c>
      <c r="F371" s="241" t="s">
        <v>432</v>
      </c>
      <c r="G371" s="92">
        <f>H371+I371</f>
        <v>0</v>
      </c>
      <c r="H371" s="92">
        <f>H373</f>
        <v>0</v>
      </c>
      <c r="I371" s="92">
        <f>I373</f>
        <v>0</v>
      </c>
    </row>
    <row r="372" spans="1:9" s="689" customFormat="1" ht="12.75" hidden="1" customHeight="1" outlineLevel="2" thickBot="1">
      <c r="A372" s="237"/>
      <c r="B372" s="226"/>
      <c r="C372" s="666"/>
      <c r="D372" s="667"/>
      <c r="E372" s="232" t="s">
        <v>808</v>
      </c>
      <c r="F372" s="241"/>
      <c r="G372" s="92"/>
      <c r="H372" s="92"/>
      <c r="I372" s="92"/>
    </row>
    <row r="373" spans="1:9" ht="15" hidden="1" customHeight="1" outlineLevel="2" thickBot="1">
      <c r="A373" s="237">
        <v>2541</v>
      </c>
      <c r="B373" s="272" t="s">
        <v>74</v>
      </c>
      <c r="C373" s="673">
        <v>4</v>
      </c>
      <c r="D373" s="674">
        <v>1</v>
      </c>
      <c r="E373" s="232" t="s">
        <v>431</v>
      </c>
      <c r="F373" s="259" t="s">
        <v>433</v>
      </c>
      <c r="G373" s="92">
        <f>H373+I373</f>
        <v>0</v>
      </c>
      <c r="H373" s="92">
        <f>H375+H376</f>
        <v>0</v>
      </c>
      <c r="I373" s="92">
        <f>I375+I376</f>
        <v>0</v>
      </c>
    </row>
    <row r="374" spans="1:9" ht="15" hidden="1" customHeight="1" outlineLevel="2" thickBot="1">
      <c r="A374" s="237"/>
      <c r="B374" s="250"/>
      <c r="C374" s="673"/>
      <c r="D374" s="674"/>
      <c r="E374" s="232" t="s">
        <v>12</v>
      </c>
      <c r="F374" s="253"/>
      <c r="G374" s="92"/>
      <c r="H374" s="92"/>
      <c r="I374" s="92"/>
    </row>
    <row r="375" spans="1:9" ht="18.75" hidden="1" customHeight="1" outlineLevel="2" thickBot="1">
      <c r="A375" s="237"/>
      <c r="B375" s="250"/>
      <c r="C375" s="673"/>
      <c r="D375" s="674"/>
      <c r="E375" s="232" t="s">
        <v>13</v>
      </c>
      <c r="F375" s="253"/>
      <c r="G375" s="92">
        <f>H375+I375</f>
        <v>0</v>
      </c>
      <c r="H375" s="92"/>
      <c r="I375" s="92"/>
    </row>
    <row r="376" spans="1:9" ht="17.25" hidden="1" customHeight="1" outlineLevel="2" thickBot="1">
      <c r="A376" s="237"/>
      <c r="B376" s="250"/>
      <c r="C376" s="673"/>
      <c r="D376" s="674"/>
      <c r="E376" s="232" t="s">
        <v>13</v>
      </c>
      <c r="F376" s="253"/>
      <c r="G376" s="92">
        <f>H376+I376</f>
        <v>0</v>
      </c>
      <c r="H376" s="92"/>
      <c r="I376" s="92"/>
    </row>
    <row r="377" spans="1:9" ht="16.5" hidden="1" customHeight="1" outlineLevel="2" thickBot="1">
      <c r="A377" s="237">
        <v>2550</v>
      </c>
      <c r="B377" s="270" t="s">
        <v>74</v>
      </c>
      <c r="C377" s="666">
        <v>5</v>
      </c>
      <c r="D377" s="667">
        <v>0</v>
      </c>
      <c r="E377" s="240" t="s">
        <v>434</v>
      </c>
      <c r="F377" s="241" t="s">
        <v>435</v>
      </c>
      <c r="G377" s="92">
        <f>H377+I377</f>
        <v>0</v>
      </c>
      <c r="H377" s="92">
        <f>H379</f>
        <v>0</v>
      </c>
      <c r="I377" s="92">
        <f>I379</f>
        <v>0</v>
      </c>
    </row>
    <row r="378" spans="1:9" s="689" customFormat="1" ht="24" hidden="1" customHeight="1" outlineLevel="2" thickBot="1">
      <c r="A378" s="237"/>
      <c r="B378" s="226"/>
      <c r="C378" s="666"/>
      <c r="D378" s="667"/>
      <c r="E378" s="232" t="s">
        <v>808</v>
      </c>
      <c r="F378" s="241"/>
      <c r="G378" s="92"/>
      <c r="H378" s="92"/>
      <c r="I378" s="92"/>
    </row>
    <row r="379" spans="1:9" ht="18" hidden="1" customHeight="1" outlineLevel="2" thickBot="1">
      <c r="A379" s="237">
        <v>2551</v>
      </c>
      <c r="B379" s="272" t="s">
        <v>74</v>
      </c>
      <c r="C379" s="673">
        <v>5</v>
      </c>
      <c r="D379" s="674">
        <v>1</v>
      </c>
      <c r="E379" s="232" t="s">
        <v>434</v>
      </c>
      <c r="F379" s="259" t="s">
        <v>436</v>
      </c>
      <c r="G379" s="92">
        <f>H379+I379</f>
        <v>0</v>
      </c>
      <c r="H379" s="92">
        <f>H381+H382</f>
        <v>0</v>
      </c>
      <c r="I379" s="92">
        <f>I381+I382</f>
        <v>0</v>
      </c>
    </row>
    <row r="380" spans="1:9" ht="12.75" hidden="1" customHeight="1" outlineLevel="2" thickBot="1">
      <c r="A380" s="237"/>
      <c r="B380" s="250"/>
      <c r="C380" s="673"/>
      <c r="D380" s="674"/>
      <c r="E380" s="232" t="s">
        <v>12</v>
      </c>
      <c r="F380" s="253"/>
      <c r="G380" s="92"/>
      <c r="H380" s="92"/>
      <c r="I380" s="92"/>
    </row>
    <row r="381" spans="1:9" ht="13.5" hidden="1" customHeight="1" outlineLevel="2" thickBot="1">
      <c r="A381" s="237"/>
      <c r="B381" s="250"/>
      <c r="C381" s="673"/>
      <c r="D381" s="674"/>
      <c r="E381" s="232" t="s">
        <v>13</v>
      </c>
      <c r="F381" s="253"/>
      <c r="G381" s="92">
        <f>H381+I381</f>
        <v>0</v>
      </c>
      <c r="H381" s="92"/>
      <c r="I381" s="92"/>
    </row>
    <row r="382" spans="1:9" ht="13.5" hidden="1" customHeight="1" outlineLevel="2" thickBot="1">
      <c r="A382" s="237"/>
      <c r="B382" s="250"/>
      <c r="C382" s="673"/>
      <c r="D382" s="674"/>
      <c r="E382" s="232" t="s">
        <v>13</v>
      </c>
      <c r="F382" s="253"/>
      <c r="G382" s="92">
        <f>H382+I382</f>
        <v>0</v>
      </c>
      <c r="H382" s="92"/>
      <c r="I382" s="92"/>
    </row>
    <row r="383" spans="1:9" ht="15.75" hidden="1" customHeight="1" outlineLevel="2" thickBot="1">
      <c r="A383" s="237">
        <v>2560</v>
      </c>
      <c r="B383" s="270" t="s">
        <v>74</v>
      </c>
      <c r="C383" s="666">
        <v>6</v>
      </c>
      <c r="D383" s="667">
        <v>0</v>
      </c>
      <c r="E383" s="240" t="s">
        <v>437</v>
      </c>
      <c r="F383" s="241" t="s">
        <v>438</v>
      </c>
      <c r="G383" s="92">
        <f>H383+I383</f>
        <v>0</v>
      </c>
      <c r="H383" s="92">
        <f>H385</f>
        <v>0</v>
      </c>
      <c r="I383" s="92">
        <f>I385</f>
        <v>0</v>
      </c>
    </row>
    <row r="384" spans="1:9" s="689" customFormat="1" ht="16.5" hidden="1" customHeight="1" outlineLevel="2" thickBot="1">
      <c r="A384" s="237"/>
      <c r="B384" s="226"/>
      <c r="C384" s="666"/>
      <c r="D384" s="667"/>
      <c r="E384" s="232" t="s">
        <v>808</v>
      </c>
      <c r="F384" s="241"/>
      <c r="G384" s="92"/>
      <c r="H384" s="92"/>
      <c r="I384" s="92"/>
    </row>
    <row r="385" spans="1:9" ht="17.25" hidden="1" customHeight="1" outlineLevel="2" thickBot="1">
      <c r="A385" s="237">
        <v>2561</v>
      </c>
      <c r="B385" s="272" t="s">
        <v>74</v>
      </c>
      <c r="C385" s="673">
        <v>6</v>
      </c>
      <c r="D385" s="674">
        <v>1</v>
      </c>
      <c r="E385" s="232" t="s">
        <v>437</v>
      </c>
      <c r="F385" s="259" t="s">
        <v>439</v>
      </c>
      <c r="G385" s="92">
        <f>H385+I385</f>
        <v>0</v>
      </c>
      <c r="H385" s="92">
        <f>H387+H388</f>
        <v>0</v>
      </c>
      <c r="I385" s="92">
        <f>I387+I388</f>
        <v>0</v>
      </c>
    </row>
    <row r="386" spans="1:9" ht="18.75" hidden="1" customHeight="1" outlineLevel="2" thickBot="1">
      <c r="A386" s="237"/>
      <c r="B386" s="250"/>
      <c r="C386" s="673"/>
      <c r="D386" s="674"/>
      <c r="E386" s="232" t="s">
        <v>12</v>
      </c>
      <c r="F386" s="253"/>
      <c r="G386" s="92"/>
      <c r="H386" s="92"/>
      <c r="I386" s="92"/>
    </row>
    <row r="387" spans="1:9" ht="21" hidden="1" customHeight="1" outlineLevel="2" thickBot="1">
      <c r="A387" s="237"/>
      <c r="B387" s="250"/>
      <c r="C387" s="673"/>
      <c r="D387" s="674"/>
      <c r="E387" s="232" t="s">
        <v>13</v>
      </c>
      <c r="F387" s="253"/>
      <c r="G387" s="92">
        <f>H387+I387</f>
        <v>0</v>
      </c>
      <c r="H387" s="92"/>
      <c r="I387" s="92"/>
    </row>
    <row r="388" spans="1:9" ht="22.5" hidden="1" customHeight="1" outlineLevel="2" thickBot="1">
      <c r="A388" s="237"/>
      <c r="B388" s="250"/>
      <c r="C388" s="673"/>
      <c r="D388" s="674"/>
      <c r="E388" s="232" t="s">
        <v>13</v>
      </c>
      <c r="F388" s="253"/>
      <c r="G388" s="92">
        <f>H388+I388</f>
        <v>0</v>
      </c>
      <c r="H388" s="92"/>
      <c r="I388" s="92"/>
    </row>
    <row r="389" spans="1:9" s="688" customFormat="1" ht="39" customHeight="1" collapsed="1" thickBot="1">
      <c r="A389" s="675">
        <v>2600</v>
      </c>
      <c r="B389" s="679" t="s">
        <v>75</v>
      </c>
      <c r="C389" s="676">
        <v>0</v>
      </c>
      <c r="D389" s="677">
        <v>0</v>
      </c>
      <c r="E389" s="680" t="s">
        <v>872</v>
      </c>
      <c r="F389" s="678" t="s">
        <v>440</v>
      </c>
      <c r="G389" s="91">
        <f>H389+I389</f>
        <v>14953.2</v>
      </c>
      <c r="H389" s="91">
        <f>H391+H397+H411+H417+H423+H431</f>
        <v>11500</v>
      </c>
      <c r="I389" s="91">
        <f>I391+I397+I411+I417+I423+I431+I430</f>
        <v>3453.2</v>
      </c>
    </row>
    <row r="390" spans="1:9" ht="11.25" hidden="1" customHeight="1" outlineLevel="1" thickBot="1">
      <c r="A390" s="231"/>
      <c r="B390" s="226"/>
      <c r="C390" s="664"/>
      <c r="D390" s="665"/>
      <c r="E390" s="232" t="s">
        <v>807</v>
      </c>
      <c r="F390" s="233"/>
      <c r="G390" s="92"/>
      <c r="H390" s="92"/>
      <c r="I390" s="92"/>
    </row>
    <row r="391" spans="1:9" ht="16.5" hidden="1" outlineLevel="1" thickBot="1">
      <c r="A391" s="237">
        <v>2610</v>
      </c>
      <c r="B391" s="270" t="s">
        <v>75</v>
      </c>
      <c r="C391" s="666">
        <v>1</v>
      </c>
      <c r="D391" s="667">
        <v>0</v>
      </c>
      <c r="E391" s="240" t="s">
        <v>441</v>
      </c>
      <c r="F391" s="241" t="s">
        <v>442</v>
      </c>
      <c r="G391" s="94">
        <f>H391+I391</f>
        <v>0</v>
      </c>
      <c r="H391" s="94">
        <f>H393</f>
        <v>0</v>
      </c>
      <c r="I391" s="94">
        <f>I393</f>
        <v>0</v>
      </c>
    </row>
    <row r="392" spans="1:9" s="689" customFormat="1" ht="10.5" hidden="1" customHeight="1" outlineLevel="1" thickBot="1">
      <c r="A392" s="237"/>
      <c r="B392" s="226"/>
      <c r="C392" s="666"/>
      <c r="D392" s="667"/>
      <c r="E392" s="232" t="s">
        <v>808</v>
      </c>
      <c r="F392" s="241"/>
      <c r="G392" s="94"/>
      <c r="H392" s="94"/>
      <c r="I392" s="94"/>
    </row>
    <row r="393" spans="1:9" ht="16.5" hidden="1" outlineLevel="1" thickBot="1">
      <c r="A393" s="237">
        <v>2611</v>
      </c>
      <c r="B393" s="272" t="s">
        <v>75</v>
      </c>
      <c r="C393" s="673">
        <v>1</v>
      </c>
      <c r="D393" s="674">
        <v>1</v>
      </c>
      <c r="E393" s="232" t="s">
        <v>443</v>
      </c>
      <c r="F393" s="259" t="s">
        <v>444</v>
      </c>
      <c r="G393" s="94">
        <f>H393+I393</f>
        <v>0</v>
      </c>
      <c r="H393" s="94">
        <f>H395+H396</f>
        <v>0</v>
      </c>
      <c r="I393" s="94">
        <f>I395+I396</f>
        <v>0</v>
      </c>
    </row>
    <row r="394" spans="1:9" ht="36.75" hidden="1" outlineLevel="1" thickBot="1">
      <c r="A394" s="237"/>
      <c r="B394" s="250"/>
      <c r="C394" s="673"/>
      <c r="D394" s="674"/>
      <c r="E394" s="232" t="s">
        <v>12</v>
      </c>
      <c r="F394" s="253"/>
      <c r="G394" s="94"/>
      <c r="H394" s="94"/>
      <c r="I394" s="94"/>
    </row>
    <row r="395" spans="1:9" ht="16.5" hidden="1" outlineLevel="1" thickBot="1">
      <c r="A395" s="237"/>
      <c r="B395" s="250"/>
      <c r="C395" s="673"/>
      <c r="D395" s="674"/>
      <c r="E395" s="232" t="s">
        <v>13</v>
      </c>
      <c r="F395" s="253"/>
      <c r="G395" s="94">
        <f>H395+I395</f>
        <v>0</v>
      </c>
      <c r="H395" s="94"/>
      <c r="I395" s="94"/>
    </row>
    <row r="396" spans="1:9" ht="16.5" hidden="1" outlineLevel="1" thickBot="1">
      <c r="A396" s="237"/>
      <c r="B396" s="250"/>
      <c r="C396" s="673"/>
      <c r="D396" s="674"/>
      <c r="E396" s="232" t="s">
        <v>13</v>
      </c>
      <c r="F396" s="253"/>
      <c r="G396" s="94">
        <f>H396+I396</f>
        <v>0</v>
      </c>
      <c r="H396" s="94"/>
      <c r="I396" s="94"/>
    </row>
    <row r="397" spans="1:9" ht="16.5" hidden="1" outlineLevel="1" thickBot="1">
      <c r="A397" s="237">
        <v>2620</v>
      </c>
      <c r="B397" s="270" t="s">
        <v>75</v>
      </c>
      <c r="C397" s="666">
        <v>2</v>
      </c>
      <c r="D397" s="667">
        <v>0</v>
      </c>
      <c r="E397" s="240" t="s">
        <v>445</v>
      </c>
      <c r="F397" s="241" t="s">
        <v>446</v>
      </c>
      <c r="G397" s="92">
        <f>H397+I397</f>
        <v>0</v>
      </c>
      <c r="H397" s="92">
        <f>H399</f>
        <v>0</v>
      </c>
      <c r="I397" s="92">
        <f>I399</f>
        <v>0</v>
      </c>
    </row>
    <row r="398" spans="1:9" s="689" customFormat="1" ht="10.5" hidden="1" customHeight="1" outlineLevel="1" thickBot="1">
      <c r="A398" s="237"/>
      <c r="B398" s="226"/>
      <c r="C398" s="666"/>
      <c r="D398" s="667"/>
      <c r="E398" s="232" t="s">
        <v>808</v>
      </c>
      <c r="F398" s="241"/>
      <c r="G398" s="92"/>
      <c r="H398" s="92"/>
      <c r="I398" s="92"/>
    </row>
    <row r="399" spans="1:9" ht="16.5" hidden="1" outlineLevel="1" thickBot="1">
      <c r="A399" s="244">
        <v>2621</v>
      </c>
      <c r="B399" s="681" t="s">
        <v>75</v>
      </c>
      <c r="C399" s="669">
        <v>2</v>
      </c>
      <c r="D399" s="670">
        <v>1</v>
      </c>
      <c r="E399" s="671" t="s">
        <v>553</v>
      </c>
      <c r="F399" s="682" t="s">
        <v>447</v>
      </c>
      <c r="G399" s="119">
        <f>H399+I399</f>
        <v>0</v>
      </c>
      <c r="H399" s="119">
        <f>SUM(H401:H410)</f>
        <v>0</v>
      </c>
      <c r="I399" s="119">
        <f>SUM(I401:I410)</f>
        <v>0</v>
      </c>
    </row>
    <row r="400" spans="1:9" ht="36.75" hidden="1" outlineLevel="1" thickBot="1">
      <c r="A400" s="237"/>
      <c r="B400" s="250"/>
      <c r="C400" s="673"/>
      <c r="D400" s="674"/>
      <c r="E400" s="232" t="s">
        <v>12</v>
      </c>
      <c r="F400" s="253"/>
      <c r="G400" s="92"/>
      <c r="H400" s="92"/>
      <c r="I400" s="92"/>
    </row>
    <row r="401" spans="1:9" ht="16.5" hidden="1" outlineLevel="1" thickBot="1">
      <c r="A401" s="237"/>
      <c r="B401" s="250"/>
      <c r="C401" s="673"/>
      <c r="D401" s="674"/>
      <c r="E401" s="232"/>
      <c r="F401" s="253"/>
      <c r="G401" s="92">
        <f t="shared" ref="G401:G411" si="8">H401+I401</f>
        <v>0</v>
      </c>
      <c r="H401" s="92"/>
      <c r="I401" s="92"/>
    </row>
    <row r="402" spans="1:9" ht="16.5" hidden="1" outlineLevel="1" thickBot="1">
      <c r="A402" s="237"/>
      <c r="B402" s="250"/>
      <c r="C402" s="673"/>
      <c r="D402" s="674"/>
      <c r="E402" s="232"/>
      <c r="F402" s="253"/>
      <c r="G402" s="92">
        <f t="shared" si="8"/>
        <v>0</v>
      </c>
      <c r="H402" s="92"/>
      <c r="I402" s="92"/>
    </row>
    <row r="403" spans="1:9" ht="16.5" hidden="1" outlineLevel="1" thickBot="1">
      <c r="A403" s="237"/>
      <c r="B403" s="250"/>
      <c r="C403" s="673"/>
      <c r="D403" s="674"/>
      <c r="E403" s="232"/>
      <c r="F403" s="253"/>
      <c r="G403" s="92">
        <f t="shared" si="8"/>
        <v>0</v>
      </c>
      <c r="H403" s="92"/>
      <c r="I403" s="92"/>
    </row>
    <row r="404" spans="1:9" ht="16.5" hidden="1" outlineLevel="1" thickBot="1">
      <c r="A404" s="237"/>
      <c r="B404" s="250"/>
      <c r="C404" s="673"/>
      <c r="D404" s="674"/>
      <c r="E404" s="232"/>
      <c r="F404" s="253"/>
      <c r="G404" s="92">
        <f t="shared" si="8"/>
        <v>0</v>
      </c>
      <c r="H404" s="92"/>
      <c r="I404" s="92"/>
    </row>
    <row r="405" spans="1:9" ht="16.5" hidden="1" outlineLevel="1" thickBot="1">
      <c r="A405" s="237"/>
      <c r="B405" s="250"/>
      <c r="C405" s="673"/>
      <c r="D405" s="674"/>
      <c r="E405" s="232"/>
      <c r="F405" s="253"/>
      <c r="G405" s="92">
        <f t="shared" si="8"/>
        <v>0</v>
      </c>
      <c r="H405" s="92"/>
      <c r="I405" s="92"/>
    </row>
    <row r="406" spans="1:9" ht="16.5" hidden="1" outlineLevel="1" thickBot="1">
      <c r="A406" s="237"/>
      <c r="B406" s="250"/>
      <c r="C406" s="673"/>
      <c r="D406" s="674"/>
      <c r="E406" s="232"/>
      <c r="F406" s="253"/>
      <c r="G406" s="92">
        <f t="shared" si="8"/>
        <v>0</v>
      </c>
      <c r="H406" s="92"/>
      <c r="I406" s="92"/>
    </row>
    <row r="407" spans="1:9" ht="16.5" hidden="1" outlineLevel="1" thickBot="1">
      <c r="A407" s="237"/>
      <c r="B407" s="250"/>
      <c r="C407" s="673"/>
      <c r="D407" s="674"/>
      <c r="E407" s="232"/>
      <c r="F407" s="253"/>
      <c r="G407" s="92">
        <f t="shared" si="8"/>
        <v>0</v>
      </c>
      <c r="H407" s="92"/>
      <c r="I407" s="92"/>
    </row>
    <row r="408" spans="1:9" ht="16.5" hidden="1" outlineLevel="1" thickBot="1">
      <c r="A408" s="237"/>
      <c r="B408" s="250"/>
      <c r="C408" s="673"/>
      <c r="D408" s="674"/>
      <c r="E408" s="232"/>
      <c r="F408" s="253"/>
      <c r="G408" s="92">
        <f t="shared" si="8"/>
        <v>0</v>
      </c>
      <c r="H408" s="92"/>
      <c r="I408" s="92"/>
    </row>
    <row r="409" spans="1:9" ht="16.5" hidden="1" outlineLevel="1" thickBot="1">
      <c r="A409" s="237"/>
      <c r="B409" s="250"/>
      <c r="C409" s="673"/>
      <c r="D409" s="674"/>
      <c r="E409" s="232"/>
      <c r="F409" s="253"/>
      <c r="G409" s="92">
        <f t="shared" si="8"/>
        <v>0</v>
      </c>
      <c r="H409" s="92"/>
      <c r="I409" s="92"/>
    </row>
    <row r="410" spans="1:9" ht="16.5" hidden="1" outlineLevel="1" thickBot="1">
      <c r="A410" s="237"/>
      <c r="B410" s="250"/>
      <c r="C410" s="673"/>
      <c r="D410" s="674"/>
      <c r="E410" s="232"/>
      <c r="F410" s="253"/>
      <c r="G410" s="92">
        <f t="shared" si="8"/>
        <v>0</v>
      </c>
      <c r="H410" s="92"/>
      <c r="I410" s="92"/>
    </row>
    <row r="411" spans="1:9" ht="16.5" hidden="1" outlineLevel="1" thickBot="1">
      <c r="A411" s="237">
        <v>2630</v>
      </c>
      <c r="B411" s="270" t="s">
        <v>75</v>
      </c>
      <c r="C411" s="666">
        <v>3</v>
      </c>
      <c r="D411" s="667">
        <v>0</v>
      </c>
      <c r="E411" s="240" t="s">
        <v>448</v>
      </c>
      <c r="F411" s="241" t="s">
        <v>449</v>
      </c>
      <c r="G411" s="92">
        <f t="shared" si="8"/>
        <v>0</v>
      </c>
      <c r="H411" s="92">
        <f>H413</f>
        <v>0</v>
      </c>
      <c r="I411" s="92">
        <f>I413</f>
        <v>0</v>
      </c>
    </row>
    <row r="412" spans="1:9" s="689" customFormat="1" ht="10.5" hidden="1" customHeight="1" outlineLevel="1" thickBot="1">
      <c r="A412" s="237"/>
      <c r="B412" s="226"/>
      <c r="C412" s="666"/>
      <c r="D412" s="667"/>
      <c r="E412" s="232" t="s">
        <v>808</v>
      </c>
      <c r="F412" s="241"/>
      <c r="G412" s="92"/>
      <c r="H412" s="92"/>
      <c r="I412" s="92"/>
    </row>
    <row r="413" spans="1:9" ht="16.5" hidden="1" outlineLevel="1" thickBot="1">
      <c r="A413" s="237">
        <v>2631</v>
      </c>
      <c r="B413" s="272" t="s">
        <v>75</v>
      </c>
      <c r="C413" s="673">
        <v>3</v>
      </c>
      <c r="D413" s="674">
        <v>1</v>
      </c>
      <c r="E413" s="232" t="s">
        <v>450</v>
      </c>
      <c r="F413" s="278" t="s">
        <v>451</v>
      </c>
      <c r="G413" s="92">
        <f>H413+I413</f>
        <v>0</v>
      </c>
      <c r="H413" s="92">
        <f>H415+H416</f>
        <v>0</v>
      </c>
      <c r="I413" s="92">
        <f>I415+I416</f>
        <v>0</v>
      </c>
    </row>
    <row r="414" spans="1:9" ht="36.75" hidden="1" outlineLevel="1" thickBot="1">
      <c r="A414" s="237"/>
      <c r="B414" s="250"/>
      <c r="C414" s="673"/>
      <c r="D414" s="674"/>
      <c r="E414" s="232" t="s">
        <v>12</v>
      </c>
      <c r="F414" s="253"/>
      <c r="G414" s="92"/>
      <c r="H414" s="92"/>
      <c r="I414" s="92"/>
    </row>
    <row r="415" spans="1:9" ht="16.5" hidden="1" outlineLevel="1" thickBot="1">
      <c r="A415" s="237"/>
      <c r="B415" s="250"/>
      <c r="C415" s="673"/>
      <c r="D415" s="674"/>
      <c r="E415" s="232" t="s">
        <v>13</v>
      </c>
      <c r="F415" s="253"/>
      <c r="G415" s="92">
        <f>H415+I415</f>
        <v>0</v>
      </c>
      <c r="H415" s="92"/>
      <c r="I415" s="92"/>
    </row>
    <row r="416" spans="1:9" ht="16.5" hidden="1" outlineLevel="1" thickBot="1">
      <c r="A416" s="237"/>
      <c r="B416" s="250"/>
      <c r="C416" s="673"/>
      <c r="D416" s="674"/>
      <c r="E416" s="232" t="s">
        <v>13</v>
      </c>
      <c r="F416" s="253"/>
      <c r="G416" s="92">
        <f>H416+I416</f>
        <v>0</v>
      </c>
      <c r="H416" s="92"/>
      <c r="I416" s="92"/>
    </row>
    <row r="417" spans="1:13" ht="16.5" hidden="1" outlineLevel="1" thickBot="1">
      <c r="A417" s="237">
        <v>2640</v>
      </c>
      <c r="B417" s="270" t="s">
        <v>75</v>
      </c>
      <c r="C417" s="666">
        <v>4</v>
      </c>
      <c r="D417" s="667">
        <v>0</v>
      </c>
      <c r="E417" s="240" t="s">
        <v>452</v>
      </c>
      <c r="F417" s="241" t="s">
        <v>453</v>
      </c>
      <c r="G417" s="92">
        <f>H417+I417</f>
        <v>0</v>
      </c>
      <c r="H417" s="92">
        <f>H419</f>
        <v>0</v>
      </c>
      <c r="I417" s="92">
        <f>I419</f>
        <v>0</v>
      </c>
    </row>
    <row r="418" spans="1:13" s="689" customFormat="1" ht="10.5" hidden="1" customHeight="1" outlineLevel="1" thickBot="1">
      <c r="A418" s="237"/>
      <c r="B418" s="226"/>
      <c r="C418" s="666"/>
      <c r="D418" s="667"/>
      <c r="E418" s="232" t="s">
        <v>808</v>
      </c>
      <c r="F418" s="241"/>
      <c r="G418" s="92"/>
      <c r="H418" s="92"/>
      <c r="I418" s="92"/>
    </row>
    <row r="419" spans="1:13" ht="16.5" hidden="1" outlineLevel="1" thickBot="1">
      <c r="A419" s="237">
        <v>2641</v>
      </c>
      <c r="B419" s="272" t="s">
        <v>75</v>
      </c>
      <c r="C419" s="673">
        <v>4</v>
      </c>
      <c r="D419" s="674">
        <v>1</v>
      </c>
      <c r="E419" s="232" t="s">
        <v>454</v>
      </c>
      <c r="F419" s="259" t="s">
        <v>455</v>
      </c>
      <c r="G419" s="92">
        <f>H419+I419</f>
        <v>0</v>
      </c>
      <c r="H419" s="92">
        <f>H421+H422</f>
        <v>0</v>
      </c>
      <c r="I419" s="92">
        <f>I421+I422</f>
        <v>0</v>
      </c>
    </row>
    <row r="420" spans="1:13" ht="36.75" hidden="1" outlineLevel="1" thickBot="1">
      <c r="A420" s="237"/>
      <c r="B420" s="250"/>
      <c r="C420" s="673"/>
      <c r="D420" s="674"/>
      <c r="E420" s="232" t="s">
        <v>12</v>
      </c>
      <c r="F420" s="253"/>
      <c r="G420" s="92"/>
      <c r="H420" s="92"/>
      <c r="I420" s="92"/>
    </row>
    <row r="421" spans="1:13" ht="16.5" hidden="1" outlineLevel="1" thickBot="1">
      <c r="A421" s="237"/>
      <c r="B421" s="250"/>
      <c r="C421" s="673"/>
      <c r="D421" s="674"/>
      <c r="E421" s="232" t="s">
        <v>13</v>
      </c>
      <c r="F421" s="253"/>
      <c r="G421" s="92">
        <f>H421+I421</f>
        <v>0</v>
      </c>
      <c r="H421" s="92"/>
      <c r="I421" s="92"/>
    </row>
    <row r="422" spans="1:13" ht="16.5" hidden="1" outlineLevel="1" thickBot="1">
      <c r="A422" s="237"/>
      <c r="B422" s="250"/>
      <c r="C422" s="673"/>
      <c r="D422" s="674"/>
      <c r="E422" s="232" t="s">
        <v>13</v>
      </c>
      <c r="F422" s="253"/>
      <c r="G422" s="92">
        <f>H422+I422</f>
        <v>0</v>
      </c>
      <c r="H422" s="92"/>
      <c r="I422" s="92"/>
    </row>
    <row r="423" spans="1:13" ht="36.75" hidden="1" outlineLevel="1" thickBot="1">
      <c r="A423" s="237">
        <v>2650</v>
      </c>
      <c r="B423" s="270" t="s">
        <v>75</v>
      </c>
      <c r="C423" s="666">
        <v>5</v>
      </c>
      <c r="D423" s="667">
        <v>0</v>
      </c>
      <c r="E423" s="240" t="s">
        <v>462</v>
      </c>
      <c r="F423" s="241" t="s">
        <v>463</v>
      </c>
      <c r="G423" s="92">
        <f>H423+I423</f>
        <v>0</v>
      </c>
      <c r="H423" s="92">
        <f>H425</f>
        <v>0</v>
      </c>
      <c r="I423" s="92">
        <f>I425</f>
        <v>0</v>
      </c>
    </row>
    <row r="424" spans="1:13" s="689" customFormat="1" ht="10.5" hidden="1" customHeight="1" outlineLevel="1" thickBot="1">
      <c r="A424" s="237"/>
      <c r="B424" s="226"/>
      <c r="C424" s="666"/>
      <c r="D424" s="667"/>
      <c r="E424" s="232" t="s">
        <v>808</v>
      </c>
      <c r="F424" s="241"/>
      <c r="G424" s="92"/>
      <c r="H424" s="92"/>
      <c r="I424" s="92"/>
    </row>
    <row r="425" spans="1:13" ht="36.75" hidden="1" outlineLevel="1" thickBot="1">
      <c r="A425" s="237">
        <v>2651</v>
      </c>
      <c r="B425" s="272" t="s">
        <v>75</v>
      </c>
      <c r="C425" s="673">
        <v>5</v>
      </c>
      <c r="D425" s="674">
        <v>1</v>
      </c>
      <c r="E425" s="232" t="s">
        <v>462</v>
      </c>
      <c r="F425" s="259" t="s">
        <v>464</v>
      </c>
      <c r="G425" s="92">
        <f>H425+I425</f>
        <v>0</v>
      </c>
      <c r="H425" s="92">
        <f>H427+H428</f>
        <v>0</v>
      </c>
      <c r="I425" s="92">
        <f>I427+I428</f>
        <v>0</v>
      </c>
    </row>
    <row r="426" spans="1:13" ht="36.75" hidden="1" outlineLevel="1" thickBot="1">
      <c r="A426" s="237"/>
      <c r="B426" s="250"/>
      <c r="C426" s="673"/>
      <c r="D426" s="674"/>
      <c r="E426" s="232" t="s">
        <v>12</v>
      </c>
      <c r="F426" s="253"/>
      <c r="G426" s="92"/>
      <c r="H426" s="92"/>
      <c r="I426" s="92"/>
    </row>
    <row r="427" spans="1:13" ht="16.5" hidden="1" outlineLevel="1" thickBot="1">
      <c r="A427" s="237"/>
      <c r="B427" s="250"/>
      <c r="C427" s="673"/>
      <c r="D427" s="674"/>
      <c r="E427" s="232" t="s">
        <v>13</v>
      </c>
      <c r="F427" s="253"/>
      <c r="G427" s="92">
        <f>H427+I427</f>
        <v>0</v>
      </c>
      <c r="H427" s="92"/>
      <c r="I427" s="92"/>
    </row>
    <row r="428" spans="1:13" ht="16.5" hidden="1" outlineLevel="1" thickBot="1">
      <c r="A428" s="237"/>
      <c r="B428" s="250"/>
      <c r="C428" s="673"/>
      <c r="D428" s="674"/>
      <c r="E428" s="232" t="s">
        <v>13</v>
      </c>
      <c r="F428" s="253"/>
      <c r="G428" s="92">
        <f>H428+I428</f>
        <v>0</v>
      </c>
      <c r="H428" s="92"/>
      <c r="I428" s="92"/>
    </row>
    <row r="429" spans="1:13" ht="16.5" outlineLevel="1" thickBot="1">
      <c r="A429" s="237"/>
      <c r="B429" s="250" t="s">
        <v>75</v>
      </c>
      <c r="C429" s="673">
        <v>4</v>
      </c>
      <c r="D429" s="674">
        <v>1</v>
      </c>
      <c r="E429" s="232" t="s">
        <v>957</v>
      </c>
      <c r="F429" s="253"/>
      <c r="G429" s="92"/>
      <c r="H429" s="92"/>
      <c r="I429" s="92"/>
      <c r="L429" s="773"/>
    </row>
    <row r="430" spans="1:13" ht="16.5" outlineLevel="1" thickBot="1">
      <c r="A430" s="237"/>
      <c r="B430" s="250"/>
      <c r="C430" s="673"/>
      <c r="D430" s="674"/>
      <c r="E430" s="232">
        <v>5113</v>
      </c>
      <c r="F430" s="253"/>
      <c r="G430" s="94">
        <f>H430+I430</f>
        <v>3453.2</v>
      </c>
      <c r="H430" s="92"/>
      <c r="I430" s="740">
        <v>3453.2</v>
      </c>
      <c r="M430" s="204" t="s">
        <v>989</v>
      </c>
    </row>
    <row r="431" spans="1:13" ht="29.25" thickBot="1">
      <c r="A431" s="237">
        <v>2660</v>
      </c>
      <c r="B431" s="270" t="s">
        <v>75</v>
      </c>
      <c r="C431" s="666">
        <v>6</v>
      </c>
      <c r="D431" s="667">
        <v>0</v>
      </c>
      <c r="E431" s="240" t="s">
        <v>466</v>
      </c>
      <c r="F431" s="269" t="s">
        <v>467</v>
      </c>
      <c r="G431" s="94">
        <f>H431+I431</f>
        <v>11500</v>
      </c>
      <c r="H431" s="122">
        <f>H433</f>
        <v>11500</v>
      </c>
      <c r="I431" s="94">
        <f>I433</f>
        <v>0</v>
      </c>
    </row>
    <row r="432" spans="1:13" s="689" customFormat="1" ht="10.5" customHeight="1" thickBot="1">
      <c r="A432" s="237"/>
      <c r="B432" s="226"/>
      <c r="C432" s="666"/>
      <c r="D432" s="667"/>
      <c r="E432" s="232" t="s">
        <v>808</v>
      </c>
      <c r="F432" s="241"/>
      <c r="G432" s="94"/>
      <c r="H432" s="94"/>
      <c r="I432" s="94"/>
    </row>
    <row r="433" spans="1:11" ht="29.25" thickBot="1">
      <c r="A433" s="237">
        <v>2661</v>
      </c>
      <c r="B433" s="272" t="s">
        <v>75</v>
      </c>
      <c r="C433" s="673">
        <v>6</v>
      </c>
      <c r="D433" s="674">
        <v>1</v>
      </c>
      <c r="E433" s="232" t="s">
        <v>466</v>
      </c>
      <c r="F433" s="259" t="s">
        <v>468</v>
      </c>
      <c r="G433" s="94">
        <f>H433+I433</f>
        <v>11500</v>
      </c>
      <c r="H433" s="122">
        <f>SUM(H435:H447)</f>
        <v>11500</v>
      </c>
      <c r="I433" s="94">
        <f>SUM(I435:I446)</f>
        <v>0</v>
      </c>
    </row>
    <row r="434" spans="1:11" ht="25.5" customHeight="1" thickBot="1">
      <c r="A434" s="237"/>
      <c r="B434" s="250"/>
      <c r="C434" s="673"/>
      <c r="D434" s="674"/>
      <c r="E434" s="232" t="s">
        <v>12</v>
      </c>
      <c r="F434" s="253"/>
      <c r="G434" s="94"/>
      <c r="H434" s="94"/>
      <c r="I434" s="94"/>
    </row>
    <row r="435" spans="1:11" ht="16.5" thickBot="1">
      <c r="A435" s="237"/>
      <c r="B435" s="250"/>
      <c r="C435" s="673"/>
      <c r="D435" s="674"/>
      <c r="E435" s="232">
        <v>4111</v>
      </c>
      <c r="F435" s="253"/>
      <c r="G435" s="122">
        <f t="shared" ref="G435:G448" si="9">H435+I435</f>
        <v>0</v>
      </c>
      <c r="H435" s="123"/>
      <c r="I435" s="94"/>
    </row>
    <row r="436" spans="1:11" ht="16.5" thickBot="1">
      <c r="A436" s="237"/>
      <c r="B436" s="250"/>
      <c r="C436" s="673"/>
      <c r="D436" s="674"/>
      <c r="E436" s="232">
        <v>4131</v>
      </c>
      <c r="F436" s="253"/>
      <c r="G436" s="122">
        <f t="shared" si="9"/>
        <v>0</v>
      </c>
      <c r="H436" s="122"/>
      <c r="I436" s="94"/>
    </row>
    <row r="437" spans="1:11" ht="16.5" thickBot="1">
      <c r="A437" s="237"/>
      <c r="B437" s="250"/>
      <c r="C437" s="673"/>
      <c r="D437" s="674"/>
      <c r="E437" s="232">
        <v>4241</v>
      </c>
      <c r="F437" s="253"/>
      <c r="G437" s="122">
        <f t="shared" si="9"/>
        <v>0</v>
      </c>
      <c r="H437" s="122"/>
      <c r="I437" s="94"/>
    </row>
    <row r="438" spans="1:11" ht="16.5" thickBot="1">
      <c r="A438" s="237"/>
      <c r="B438" s="250"/>
      <c r="C438" s="673"/>
      <c r="D438" s="674"/>
      <c r="E438" s="232">
        <v>4261</v>
      </c>
      <c r="F438" s="253"/>
      <c r="G438" s="122">
        <f t="shared" si="9"/>
        <v>0</v>
      </c>
      <c r="H438" s="122"/>
      <c r="I438" s="94"/>
    </row>
    <row r="439" spans="1:11" ht="16.5" thickBot="1">
      <c r="A439" s="237"/>
      <c r="B439" s="250"/>
      <c r="C439" s="673"/>
      <c r="D439" s="674"/>
      <c r="E439" s="232">
        <v>4251</v>
      </c>
      <c r="F439" s="253"/>
      <c r="G439" s="122">
        <f t="shared" si="9"/>
        <v>0</v>
      </c>
      <c r="H439" s="122"/>
      <c r="I439" s="94"/>
    </row>
    <row r="440" spans="1:11" ht="16.5" thickBot="1">
      <c r="A440" s="237"/>
      <c r="B440" s="250"/>
      <c r="C440" s="673"/>
      <c r="D440" s="674"/>
      <c r="E440" s="232">
        <v>4267</v>
      </c>
      <c r="F440" s="253"/>
      <c r="G440" s="122">
        <f t="shared" si="9"/>
        <v>0</v>
      </c>
      <c r="H440" s="122"/>
      <c r="I440" s="94"/>
    </row>
    <row r="441" spans="1:11" ht="16.5" thickBot="1">
      <c r="A441" s="237"/>
      <c r="B441" s="250"/>
      <c r="C441" s="673"/>
      <c r="D441" s="674"/>
      <c r="E441" s="232">
        <v>4269</v>
      </c>
      <c r="F441" s="253"/>
      <c r="G441" s="122">
        <f t="shared" si="9"/>
        <v>0</v>
      </c>
      <c r="H441" s="122"/>
      <c r="I441" s="94"/>
    </row>
    <row r="442" spans="1:11" ht="16.5" thickBot="1">
      <c r="A442" s="237"/>
      <c r="B442" s="250"/>
      <c r="C442" s="673"/>
      <c r="D442" s="674"/>
      <c r="E442" s="232">
        <v>4264</v>
      </c>
      <c r="F442" s="253"/>
      <c r="G442" s="122">
        <f t="shared" si="9"/>
        <v>0</v>
      </c>
      <c r="H442" s="122"/>
      <c r="I442" s="94"/>
    </row>
    <row r="443" spans="1:11" ht="16.5" thickBot="1">
      <c r="A443" s="237"/>
      <c r="B443" s="250"/>
      <c r="C443" s="673"/>
      <c r="D443" s="674"/>
      <c r="E443" s="232">
        <v>4252</v>
      </c>
      <c r="F443" s="253"/>
      <c r="G443" s="122">
        <f t="shared" si="9"/>
        <v>0</v>
      </c>
      <c r="H443" s="122"/>
      <c r="I443" s="94"/>
    </row>
    <row r="444" spans="1:11" ht="16.5" thickBot="1">
      <c r="A444" s="237"/>
      <c r="B444" s="250"/>
      <c r="C444" s="673"/>
      <c r="D444" s="674"/>
      <c r="E444" s="232">
        <v>4823</v>
      </c>
      <c r="F444" s="253"/>
      <c r="G444" s="122">
        <f t="shared" si="9"/>
        <v>0</v>
      </c>
      <c r="H444" s="122"/>
      <c r="I444" s="94"/>
    </row>
    <row r="445" spans="1:11" ht="16.5" thickBot="1">
      <c r="A445" s="237"/>
      <c r="B445" s="250"/>
      <c r="C445" s="673"/>
      <c r="D445" s="674"/>
      <c r="E445" s="232">
        <v>4212</v>
      </c>
      <c r="F445" s="253"/>
      <c r="G445" s="122">
        <f t="shared" si="9"/>
        <v>0</v>
      </c>
      <c r="H445" s="122"/>
      <c r="I445" s="94"/>
    </row>
    <row r="446" spans="1:11" ht="16.5" thickBot="1">
      <c r="A446" s="237"/>
      <c r="B446" s="250"/>
      <c r="C446" s="673"/>
      <c r="D446" s="674"/>
      <c r="E446" s="232">
        <v>4231</v>
      </c>
      <c r="F446" s="253"/>
      <c r="G446" s="122">
        <f t="shared" si="9"/>
        <v>0</v>
      </c>
      <c r="H446" s="122"/>
      <c r="I446" s="94"/>
    </row>
    <row r="447" spans="1:11" ht="16.5" thickBot="1">
      <c r="A447" s="237"/>
      <c r="B447" s="250"/>
      <c r="C447" s="673"/>
      <c r="D447" s="674"/>
      <c r="E447" s="232">
        <v>4511</v>
      </c>
      <c r="F447" s="253"/>
      <c r="G447" s="122">
        <f t="shared" si="9"/>
        <v>11500</v>
      </c>
      <c r="H447" s="742">
        <v>11500</v>
      </c>
      <c r="I447" s="94"/>
      <c r="J447" s="755"/>
      <c r="K447" s="756"/>
    </row>
    <row r="448" spans="1:11" s="688" customFormat="1" ht="30.75" customHeight="1" thickBot="1">
      <c r="A448" s="675">
        <v>2700</v>
      </c>
      <c r="B448" s="679" t="s">
        <v>76</v>
      </c>
      <c r="C448" s="676">
        <v>0</v>
      </c>
      <c r="D448" s="677">
        <v>0</v>
      </c>
      <c r="E448" s="680" t="s">
        <v>873</v>
      </c>
      <c r="F448" s="678" t="s">
        <v>469</v>
      </c>
      <c r="G448" s="95">
        <f t="shared" si="9"/>
        <v>0</v>
      </c>
      <c r="H448" s="95">
        <f>H450+H464+H482+H500+H506+H512</f>
        <v>0</v>
      </c>
      <c r="I448" s="95">
        <f>I450+I464+I482+I500+I506+I512</f>
        <v>0</v>
      </c>
    </row>
    <row r="449" spans="1:9" ht="11.25" hidden="1" customHeight="1" outlineLevel="1" thickBot="1">
      <c r="A449" s="231"/>
      <c r="B449" s="226"/>
      <c r="C449" s="664"/>
      <c r="D449" s="665"/>
      <c r="E449" s="232" t="s">
        <v>807</v>
      </c>
      <c r="F449" s="233"/>
      <c r="G449" s="92"/>
      <c r="H449" s="92"/>
      <c r="I449" s="92"/>
    </row>
    <row r="450" spans="1:9" ht="29.25" hidden="1" outlineLevel="2" thickBot="1">
      <c r="A450" s="237">
        <v>2710</v>
      </c>
      <c r="B450" s="270" t="s">
        <v>76</v>
      </c>
      <c r="C450" s="666">
        <v>1</v>
      </c>
      <c r="D450" s="667">
        <v>0</v>
      </c>
      <c r="E450" s="240" t="s">
        <v>470</v>
      </c>
      <c r="F450" s="241" t="s">
        <v>471</v>
      </c>
      <c r="G450" s="92">
        <f>H450+I450</f>
        <v>0</v>
      </c>
      <c r="H450" s="92">
        <f>H452+H456+H460</f>
        <v>0</v>
      </c>
      <c r="I450" s="92">
        <f>I452+I456+I460</f>
        <v>0</v>
      </c>
    </row>
    <row r="451" spans="1:9" s="689" customFormat="1" ht="10.5" hidden="1" customHeight="1" outlineLevel="2" thickBot="1">
      <c r="A451" s="237"/>
      <c r="B451" s="226"/>
      <c r="C451" s="666"/>
      <c r="D451" s="667"/>
      <c r="E451" s="232" t="s">
        <v>808</v>
      </c>
      <c r="F451" s="241"/>
      <c r="G451" s="92"/>
      <c r="H451" s="92"/>
      <c r="I451" s="92"/>
    </row>
    <row r="452" spans="1:9" ht="16.5" hidden="1" outlineLevel="2" thickBot="1">
      <c r="A452" s="237">
        <v>2711</v>
      </c>
      <c r="B452" s="272" t="s">
        <v>76</v>
      </c>
      <c r="C452" s="673">
        <v>1</v>
      </c>
      <c r="D452" s="674">
        <v>1</v>
      </c>
      <c r="E452" s="232" t="s">
        <v>472</v>
      </c>
      <c r="F452" s="259" t="s">
        <v>473</v>
      </c>
      <c r="G452" s="92">
        <f>H452+I452</f>
        <v>0</v>
      </c>
      <c r="H452" s="92">
        <f>H454+H455</f>
        <v>0</v>
      </c>
      <c r="I452" s="92">
        <f>I454+I455</f>
        <v>0</v>
      </c>
    </row>
    <row r="453" spans="1:9" ht="36.75" hidden="1" outlineLevel="2" thickBot="1">
      <c r="A453" s="237"/>
      <c r="B453" s="250"/>
      <c r="C453" s="673"/>
      <c r="D453" s="674"/>
      <c r="E453" s="232" t="s">
        <v>12</v>
      </c>
      <c r="F453" s="253"/>
      <c r="G453" s="92"/>
      <c r="H453" s="92"/>
      <c r="I453" s="92"/>
    </row>
    <row r="454" spans="1:9" ht="16.5" hidden="1" outlineLevel="2" thickBot="1">
      <c r="A454" s="237"/>
      <c r="B454" s="250"/>
      <c r="C454" s="673"/>
      <c r="D454" s="674"/>
      <c r="E454" s="232" t="s">
        <v>13</v>
      </c>
      <c r="F454" s="253"/>
      <c r="G454" s="92">
        <f>H454+I454</f>
        <v>0</v>
      </c>
      <c r="H454" s="92"/>
      <c r="I454" s="92"/>
    </row>
    <row r="455" spans="1:9" ht="16.5" hidden="1" outlineLevel="2" thickBot="1">
      <c r="A455" s="237"/>
      <c r="B455" s="250"/>
      <c r="C455" s="673"/>
      <c r="D455" s="674"/>
      <c r="E455" s="232" t="s">
        <v>13</v>
      </c>
      <c r="F455" s="253"/>
      <c r="G455" s="92">
        <f>H455+I455</f>
        <v>0</v>
      </c>
      <c r="H455" s="92"/>
      <c r="I455" s="92"/>
    </row>
    <row r="456" spans="1:9" ht="16.5" hidden="1" outlineLevel="2" thickBot="1">
      <c r="A456" s="237">
        <v>2712</v>
      </c>
      <c r="B456" s="272" t="s">
        <v>76</v>
      </c>
      <c r="C456" s="673">
        <v>1</v>
      </c>
      <c r="D456" s="674">
        <v>2</v>
      </c>
      <c r="E456" s="232" t="s">
        <v>474</v>
      </c>
      <c r="F456" s="259" t="s">
        <v>475</v>
      </c>
      <c r="G456" s="92">
        <f>H456+I456</f>
        <v>0</v>
      </c>
      <c r="H456" s="92">
        <f>H458+H459</f>
        <v>0</v>
      </c>
      <c r="I456" s="92">
        <f>I458+I459</f>
        <v>0</v>
      </c>
    </row>
    <row r="457" spans="1:9" ht="36.75" hidden="1" outlineLevel="2" thickBot="1">
      <c r="A457" s="237"/>
      <c r="B457" s="250"/>
      <c r="C457" s="673"/>
      <c r="D457" s="674"/>
      <c r="E457" s="232" t="s">
        <v>12</v>
      </c>
      <c r="F457" s="253"/>
      <c r="G457" s="92"/>
      <c r="H457" s="92"/>
      <c r="I457" s="92"/>
    </row>
    <row r="458" spans="1:9" ht="16.5" hidden="1" outlineLevel="2" thickBot="1">
      <c r="A458" s="237"/>
      <c r="B458" s="250"/>
      <c r="C458" s="673"/>
      <c r="D458" s="674"/>
      <c r="E458" s="232" t="s">
        <v>13</v>
      </c>
      <c r="F458" s="253"/>
      <c r="G458" s="92">
        <f>H458+I458</f>
        <v>0</v>
      </c>
      <c r="H458" s="92"/>
      <c r="I458" s="92"/>
    </row>
    <row r="459" spans="1:9" ht="16.5" hidden="1" outlineLevel="2" thickBot="1">
      <c r="A459" s="237"/>
      <c r="B459" s="250"/>
      <c r="C459" s="673"/>
      <c r="D459" s="674"/>
      <c r="E459" s="232" t="s">
        <v>13</v>
      </c>
      <c r="F459" s="253"/>
      <c r="G459" s="92">
        <f>H459+I459</f>
        <v>0</v>
      </c>
      <c r="H459" s="92"/>
      <c r="I459" s="92"/>
    </row>
    <row r="460" spans="1:9" ht="16.5" hidden="1" outlineLevel="2" thickBot="1">
      <c r="A460" s="237">
        <v>2713</v>
      </c>
      <c r="B460" s="272" t="s">
        <v>76</v>
      </c>
      <c r="C460" s="673">
        <v>1</v>
      </c>
      <c r="D460" s="674">
        <v>3</v>
      </c>
      <c r="E460" s="232" t="s">
        <v>735</v>
      </c>
      <c r="F460" s="259" t="s">
        <v>476</v>
      </c>
      <c r="G460" s="92">
        <f>H460+I460</f>
        <v>0</v>
      </c>
      <c r="H460" s="92">
        <f>H462+H463</f>
        <v>0</v>
      </c>
      <c r="I460" s="92">
        <f>I462+I463</f>
        <v>0</v>
      </c>
    </row>
    <row r="461" spans="1:9" ht="36.75" hidden="1" outlineLevel="2" thickBot="1">
      <c r="A461" s="237"/>
      <c r="B461" s="250"/>
      <c r="C461" s="673"/>
      <c r="D461" s="674"/>
      <c r="E461" s="232" t="s">
        <v>12</v>
      </c>
      <c r="F461" s="253"/>
      <c r="G461" s="92"/>
      <c r="H461" s="92"/>
      <c r="I461" s="92"/>
    </row>
    <row r="462" spans="1:9" ht="16.5" hidden="1" outlineLevel="2" thickBot="1">
      <c r="A462" s="237"/>
      <c r="B462" s="250"/>
      <c r="C462" s="673"/>
      <c r="D462" s="674"/>
      <c r="E462" s="232" t="s">
        <v>13</v>
      </c>
      <c r="F462" s="253"/>
      <c r="G462" s="92">
        <f>H462+I462</f>
        <v>0</v>
      </c>
      <c r="H462" s="92"/>
      <c r="I462" s="92"/>
    </row>
    <row r="463" spans="1:9" ht="16.5" hidden="1" outlineLevel="2" thickBot="1">
      <c r="A463" s="237"/>
      <c r="B463" s="250"/>
      <c r="C463" s="673"/>
      <c r="D463" s="674"/>
      <c r="E463" s="232" t="s">
        <v>13</v>
      </c>
      <c r="F463" s="253"/>
      <c r="G463" s="92">
        <f>H463+I463</f>
        <v>0</v>
      </c>
      <c r="H463" s="92"/>
      <c r="I463" s="92"/>
    </row>
    <row r="464" spans="1:9" ht="16.5" hidden="1" outlineLevel="2" thickBot="1">
      <c r="A464" s="237">
        <v>2720</v>
      </c>
      <c r="B464" s="270" t="s">
        <v>76</v>
      </c>
      <c r="C464" s="666">
        <v>2</v>
      </c>
      <c r="D464" s="667">
        <v>0</v>
      </c>
      <c r="E464" s="240" t="s">
        <v>77</v>
      </c>
      <c r="F464" s="241" t="s">
        <v>477</v>
      </c>
      <c r="G464" s="92">
        <f>H464+I464</f>
        <v>0</v>
      </c>
      <c r="H464" s="92">
        <f>H466+H470+H474+H478</f>
        <v>0</v>
      </c>
      <c r="I464" s="92">
        <f>I466+I470+I474+I478</f>
        <v>0</v>
      </c>
    </row>
    <row r="465" spans="1:9" s="689" customFormat="1" ht="10.5" hidden="1" customHeight="1" outlineLevel="2" thickBot="1">
      <c r="A465" s="237"/>
      <c r="B465" s="226"/>
      <c r="C465" s="666"/>
      <c r="D465" s="667"/>
      <c r="E465" s="232" t="s">
        <v>808</v>
      </c>
      <c r="F465" s="241"/>
      <c r="G465" s="92"/>
      <c r="H465" s="92"/>
      <c r="I465" s="92"/>
    </row>
    <row r="466" spans="1:9" ht="16.5" hidden="1" outlineLevel="2" thickBot="1">
      <c r="A466" s="237">
        <v>2721</v>
      </c>
      <c r="B466" s="272" t="s">
        <v>76</v>
      </c>
      <c r="C466" s="673">
        <v>2</v>
      </c>
      <c r="D466" s="674">
        <v>1</v>
      </c>
      <c r="E466" s="232" t="s">
        <v>478</v>
      </c>
      <c r="F466" s="259" t="s">
        <v>479</v>
      </c>
      <c r="G466" s="92">
        <f>H466+I466</f>
        <v>0</v>
      </c>
      <c r="H466" s="92">
        <f>H468+H469</f>
        <v>0</v>
      </c>
      <c r="I466" s="92">
        <f>I468+I469</f>
        <v>0</v>
      </c>
    </row>
    <row r="467" spans="1:9" ht="36.75" hidden="1" outlineLevel="2" thickBot="1">
      <c r="A467" s="237"/>
      <c r="B467" s="250"/>
      <c r="C467" s="673"/>
      <c r="D467" s="674"/>
      <c r="E467" s="232" t="s">
        <v>12</v>
      </c>
      <c r="F467" s="253"/>
      <c r="G467" s="92"/>
      <c r="H467" s="92"/>
      <c r="I467" s="92"/>
    </row>
    <row r="468" spans="1:9" ht="16.5" hidden="1" outlineLevel="2" thickBot="1">
      <c r="A468" s="237"/>
      <c r="B468" s="250"/>
      <c r="C468" s="673"/>
      <c r="D468" s="674"/>
      <c r="E468" s="232" t="s">
        <v>13</v>
      </c>
      <c r="F468" s="253"/>
      <c r="G468" s="92">
        <f>H468+I468</f>
        <v>0</v>
      </c>
      <c r="H468" s="92"/>
      <c r="I468" s="92"/>
    </row>
    <row r="469" spans="1:9" ht="16.5" hidden="1" outlineLevel="2" thickBot="1">
      <c r="A469" s="237"/>
      <c r="B469" s="250"/>
      <c r="C469" s="673"/>
      <c r="D469" s="674"/>
      <c r="E469" s="232" t="s">
        <v>13</v>
      </c>
      <c r="F469" s="253"/>
      <c r="G469" s="92">
        <f>H469+I469</f>
        <v>0</v>
      </c>
      <c r="H469" s="92"/>
      <c r="I469" s="92"/>
    </row>
    <row r="470" spans="1:9" ht="20.25" hidden="1" customHeight="1" outlineLevel="2" thickBot="1">
      <c r="A470" s="237">
        <v>2722</v>
      </c>
      <c r="B470" s="272" t="s">
        <v>76</v>
      </c>
      <c r="C470" s="673">
        <v>2</v>
      </c>
      <c r="D470" s="674">
        <v>2</v>
      </c>
      <c r="E470" s="232" t="s">
        <v>480</v>
      </c>
      <c r="F470" s="259" t="s">
        <v>481</v>
      </c>
      <c r="G470" s="92">
        <f>H470+I470</f>
        <v>0</v>
      </c>
      <c r="H470" s="92">
        <f>H472+H473</f>
        <v>0</v>
      </c>
      <c r="I470" s="92">
        <f>I472+I473</f>
        <v>0</v>
      </c>
    </row>
    <row r="471" spans="1:9" ht="36.75" hidden="1" outlineLevel="2" thickBot="1">
      <c r="A471" s="237"/>
      <c r="B471" s="250"/>
      <c r="C471" s="673"/>
      <c r="D471" s="674"/>
      <c r="E471" s="232" t="s">
        <v>12</v>
      </c>
      <c r="F471" s="253"/>
      <c r="G471" s="92"/>
      <c r="H471" s="92"/>
      <c r="I471" s="92"/>
    </row>
    <row r="472" spans="1:9" ht="16.5" hidden="1" outlineLevel="2" thickBot="1">
      <c r="A472" s="237"/>
      <c r="B472" s="250"/>
      <c r="C472" s="673"/>
      <c r="D472" s="674"/>
      <c r="E472" s="232" t="s">
        <v>13</v>
      </c>
      <c r="F472" s="253"/>
      <c r="G472" s="92">
        <f>H472+I472</f>
        <v>0</v>
      </c>
      <c r="H472" s="92"/>
      <c r="I472" s="92"/>
    </row>
    <row r="473" spans="1:9" ht="16.5" hidden="1" outlineLevel="2" thickBot="1">
      <c r="A473" s="237"/>
      <c r="B473" s="250"/>
      <c r="C473" s="673"/>
      <c r="D473" s="674"/>
      <c r="E473" s="232" t="s">
        <v>13</v>
      </c>
      <c r="F473" s="253"/>
      <c r="G473" s="92">
        <f>H473+I473</f>
        <v>0</v>
      </c>
      <c r="H473" s="92"/>
      <c r="I473" s="92"/>
    </row>
    <row r="474" spans="1:9" ht="16.5" hidden="1" outlineLevel="2" thickBot="1">
      <c r="A474" s="237">
        <v>2723</v>
      </c>
      <c r="B474" s="272" t="s">
        <v>76</v>
      </c>
      <c r="C474" s="673">
        <v>2</v>
      </c>
      <c r="D474" s="674">
        <v>3</v>
      </c>
      <c r="E474" s="232" t="s">
        <v>736</v>
      </c>
      <c r="F474" s="259" t="s">
        <v>482</v>
      </c>
      <c r="G474" s="92">
        <f>H474+I474</f>
        <v>0</v>
      </c>
      <c r="H474" s="92">
        <f>H476+H477</f>
        <v>0</v>
      </c>
      <c r="I474" s="92">
        <f>I476+I477</f>
        <v>0</v>
      </c>
    </row>
    <row r="475" spans="1:9" ht="36.75" hidden="1" outlineLevel="2" thickBot="1">
      <c r="A475" s="237"/>
      <c r="B475" s="250"/>
      <c r="C475" s="673"/>
      <c r="D475" s="674"/>
      <c r="E475" s="232" t="s">
        <v>12</v>
      </c>
      <c r="F475" s="253"/>
      <c r="G475" s="92"/>
      <c r="H475" s="92"/>
      <c r="I475" s="92"/>
    </row>
    <row r="476" spans="1:9" ht="16.5" hidden="1" outlineLevel="2" thickBot="1">
      <c r="A476" s="237"/>
      <c r="B476" s="250"/>
      <c r="C476" s="673"/>
      <c r="D476" s="674"/>
      <c r="E476" s="232" t="s">
        <v>13</v>
      </c>
      <c r="F476" s="253"/>
      <c r="G476" s="92">
        <f>H476+I476</f>
        <v>0</v>
      </c>
      <c r="H476" s="92"/>
      <c r="I476" s="92"/>
    </row>
    <row r="477" spans="1:9" ht="16.5" hidden="1" outlineLevel="2" thickBot="1">
      <c r="A477" s="237"/>
      <c r="B477" s="250"/>
      <c r="C477" s="673"/>
      <c r="D477" s="674"/>
      <c r="E477" s="232" t="s">
        <v>13</v>
      </c>
      <c r="F477" s="253"/>
      <c r="G477" s="92">
        <f>H477+I477</f>
        <v>0</v>
      </c>
      <c r="H477" s="92"/>
      <c r="I477" s="92"/>
    </row>
    <row r="478" spans="1:9" ht="16.5" hidden="1" outlineLevel="2" thickBot="1">
      <c r="A478" s="237">
        <v>2724</v>
      </c>
      <c r="B478" s="272" t="s">
        <v>76</v>
      </c>
      <c r="C478" s="673">
        <v>2</v>
      </c>
      <c r="D478" s="674">
        <v>4</v>
      </c>
      <c r="E478" s="232" t="s">
        <v>483</v>
      </c>
      <c r="F478" s="259" t="s">
        <v>484</v>
      </c>
      <c r="G478" s="92">
        <f>H478+I478</f>
        <v>0</v>
      </c>
      <c r="H478" s="92">
        <f>H480+H481</f>
        <v>0</v>
      </c>
      <c r="I478" s="92">
        <f>I480+I481</f>
        <v>0</v>
      </c>
    </row>
    <row r="479" spans="1:9" ht="36.75" hidden="1" outlineLevel="2" thickBot="1">
      <c r="A479" s="237"/>
      <c r="B479" s="250"/>
      <c r="C479" s="673"/>
      <c r="D479" s="674"/>
      <c r="E479" s="232" t="s">
        <v>12</v>
      </c>
      <c r="F479" s="253"/>
      <c r="G479" s="92"/>
      <c r="H479" s="92"/>
      <c r="I479" s="92"/>
    </row>
    <row r="480" spans="1:9" ht="16.5" hidden="1" outlineLevel="2" thickBot="1">
      <c r="A480" s="237"/>
      <c r="B480" s="250"/>
      <c r="C480" s="673"/>
      <c r="D480" s="674"/>
      <c r="E480" s="232" t="s">
        <v>13</v>
      </c>
      <c r="F480" s="253"/>
      <c r="G480" s="92">
        <f>H480+I480</f>
        <v>0</v>
      </c>
      <c r="H480" s="92"/>
      <c r="I480" s="92"/>
    </row>
    <row r="481" spans="1:9" ht="16.5" hidden="1" outlineLevel="2" thickBot="1">
      <c r="A481" s="237"/>
      <c r="B481" s="250"/>
      <c r="C481" s="673"/>
      <c r="D481" s="674"/>
      <c r="E481" s="232" t="s">
        <v>13</v>
      </c>
      <c r="F481" s="253"/>
      <c r="G481" s="92">
        <f>H481+I481</f>
        <v>0</v>
      </c>
      <c r="H481" s="92"/>
      <c r="I481" s="92"/>
    </row>
    <row r="482" spans="1:9" ht="16.5" hidden="1" outlineLevel="2" thickBot="1">
      <c r="A482" s="237">
        <v>2730</v>
      </c>
      <c r="B482" s="270" t="s">
        <v>76</v>
      </c>
      <c r="C482" s="666">
        <v>3</v>
      </c>
      <c r="D482" s="667">
        <v>0</v>
      </c>
      <c r="E482" s="240" t="s">
        <v>485</v>
      </c>
      <c r="F482" s="241" t="s">
        <v>488</v>
      </c>
      <c r="G482" s="92">
        <f>H482+I482</f>
        <v>0</v>
      </c>
      <c r="H482" s="92">
        <f>H484+H488+H492+H496</f>
        <v>0</v>
      </c>
      <c r="I482" s="92">
        <f>I484+I488+I492+I496</f>
        <v>0</v>
      </c>
    </row>
    <row r="483" spans="1:9" s="689" customFormat="1" ht="10.5" hidden="1" customHeight="1" outlineLevel="2" thickBot="1">
      <c r="A483" s="237"/>
      <c r="B483" s="226"/>
      <c r="C483" s="666"/>
      <c r="D483" s="667"/>
      <c r="E483" s="232" t="s">
        <v>808</v>
      </c>
      <c r="F483" s="241"/>
      <c r="G483" s="92"/>
      <c r="H483" s="92"/>
      <c r="I483" s="92"/>
    </row>
    <row r="484" spans="1:9" ht="15" hidden="1" customHeight="1" outlineLevel="2" thickBot="1">
      <c r="A484" s="237">
        <v>2731</v>
      </c>
      <c r="B484" s="272" t="s">
        <v>76</v>
      </c>
      <c r="C484" s="673">
        <v>3</v>
      </c>
      <c r="D484" s="674">
        <v>1</v>
      </c>
      <c r="E484" s="232" t="s">
        <v>489</v>
      </c>
      <c r="F484" s="253" t="s">
        <v>490</v>
      </c>
      <c r="G484" s="92">
        <f>H484+I484</f>
        <v>0</v>
      </c>
      <c r="H484" s="92">
        <f>H486+H487</f>
        <v>0</v>
      </c>
      <c r="I484" s="92">
        <f>I486+I487</f>
        <v>0</v>
      </c>
    </row>
    <row r="485" spans="1:9" ht="36.75" hidden="1" outlineLevel="2" thickBot="1">
      <c r="A485" s="237"/>
      <c r="B485" s="250"/>
      <c r="C485" s="673"/>
      <c r="D485" s="674"/>
      <c r="E485" s="232" t="s">
        <v>12</v>
      </c>
      <c r="F485" s="253"/>
      <c r="G485" s="92"/>
      <c r="H485" s="92"/>
      <c r="I485" s="92"/>
    </row>
    <row r="486" spans="1:9" ht="16.5" hidden="1" outlineLevel="2" thickBot="1">
      <c r="A486" s="237"/>
      <c r="B486" s="250"/>
      <c r="C486" s="673"/>
      <c r="D486" s="674"/>
      <c r="E486" s="232" t="s">
        <v>13</v>
      </c>
      <c r="F486" s="253"/>
      <c r="G486" s="92">
        <f>H486+I486</f>
        <v>0</v>
      </c>
      <c r="H486" s="92"/>
      <c r="I486" s="92"/>
    </row>
    <row r="487" spans="1:9" ht="16.5" hidden="1" outlineLevel="2" thickBot="1">
      <c r="A487" s="237"/>
      <c r="B487" s="250"/>
      <c r="C487" s="673"/>
      <c r="D487" s="674"/>
      <c r="E487" s="232" t="s">
        <v>13</v>
      </c>
      <c r="F487" s="253"/>
      <c r="G487" s="92">
        <f>H487+I487</f>
        <v>0</v>
      </c>
      <c r="H487" s="92"/>
      <c r="I487" s="92"/>
    </row>
    <row r="488" spans="1:9" ht="18" hidden="1" customHeight="1" outlineLevel="2" thickBot="1">
      <c r="A488" s="237">
        <v>2732</v>
      </c>
      <c r="B488" s="272" t="s">
        <v>76</v>
      </c>
      <c r="C488" s="673">
        <v>3</v>
      </c>
      <c r="D488" s="674">
        <v>2</v>
      </c>
      <c r="E488" s="232" t="s">
        <v>491</v>
      </c>
      <c r="F488" s="253" t="s">
        <v>492</v>
      </c>
      <c r="G488" s="92">
        <f>H488+I488</f>
        <v>0</v>
      </c>
      <c r="H488" s="92">
        <f>H490+H491</f>
        <v>0</v>
      </c>
      <c r="I488" s="92">
        <f>I490+I491</f>
        <v>0</v>
      </c>
    </row>
    <row r="489" spans="1:9" ht="36.75" hidden="1" outlineLevel="2" thickBot="1">
      <c r="A489" s="237"/>
      <c r="B489" s="250"/>
      <c r="C489" s="673"/>
      <c r="D489" s="674"/>
      <c r="E489" s="232" t="s">
        <v>12</v>
      </c>
      <c r="F489" s="253"/>
      <c r="G489" s="92"/>
      <c r="H489" s="92"/>
      <c r="I489" s="92"/>
    </row>
    <row r="490" spans="1:9" ht="16.5" hidden="1" outlineLevel="2" thickBot="1">
      <c r="A490" s="237"/>
      <c r="B490" s="250"/>
      <c r="C490" s="673"/>
      <c r="D490" s="674"/>
      <c r="E490" s="232" t="s">
        <v>13</v>
      </c>
      <c r="F490" s="253"/>
      <c r="G490" s="92">
        <f>H490+I490</f>
        <v>0</v>
      </c>
      <c r="H490" s="92"/>
      <c r="I490" s="92"/>
    </row>
    <row r="491" spans="1:9" ht="16.5" hidden="1" outlineLevel="2" thickBot="1">
      <c r="A491" s="237"/>
      <c r="B491" s="250"/>
      <c r="C491" s="673"/>
      <c r="D491" s="674"/>
      <c r="E491" s="232" t="s">
        <v>13</v>
      </c>
      <c r="F491" s="253"/>
      <c r="G491" s="92">
        <f>H491+I491</f>
        <v>0</v>
      </c>
      <c r="H491" s="92"/>
      <c r="I491" s="92"/>
    </row>
    <row r="492" spans="1:9" ht="16.5" hidden="1" customHeight="1" outlineLevel="2" thickBot="1">
      <c r="A492" s="237">
        <v>2733</v>
      </c>
      <c r="B492" s="272" t="s">
        <v>76</v>
      </c>
      <c r="C492" s="673">
        <v>3</v>
      </c>
      <c r="D492" s="674">
        <v>3</v>
      </c>
      <c r="E492" s="232" t="s">
        <v>493</v>
      </c>
      <c r="F492" s="253" t="s">
        <v>494</v>
      </c>
      <c r="G492" s="92">
        <f>H492+I492</f>
        <v>0</v>
      </c>
      <c r="H492" s="92">
        <f>H494+H495</f>
        <v>0</v>
      </c>
      <c r="I492" s="92">
        <f>I494+I495</f>
        <v>0</v>
      </c>
    </row>
    <row r="493" spans="1:9" ht="36.75" hidden="1" outlineLevel="2" thickBot="1">
      <c r="A493" s="237"/>
      <c r="B493" s="250"/>
      <c r="C493" s="673"/>
      <c r="D493" s="674"/>
      <c r="E493" s="232" t="s">
        <v>12</v>
      </c>
      <c r="F493" s="253"/>
      <c r="G493" s="92"/>
      <c r="H493" s="92"/>
      <c r="I493" s="92"/>
    </row>
    <row r="494" spans="1:9" ht="16.5" hidden="1" outlineLevel="2" thickBot="1">
      <c r="A494" s="237"/>
      <c r="B494" s="250"/>
      <c r="C494" s="673"/>
      <c r="D494" s="674"/>
      <c r="E494" s="232" t="s">
        <v>13</v>
      </c>
      <c r="F494" s="253"/>
      <c r="G494" s="92">
        <f>H494+I494</f>
        <v>0</v>
      </c>
      <c r="H494" s="92"/>
      <c r="I494" s="92"/>
    </row>
    <row r="495" spans="1:9" ht="16.5" hidden="1" outlineLevel="2" thickBot="1">
      <c r="A495" s="237"/>
      <c r="B495" s="250"/>
      <c r="C495" s="673"/>
      <c r="D495" s="674"/>
      <c r="E495" s="232" t="s">
        <v>13</v>
      </c>
      <c r="F495" s="253"/>
      <c r="G495" s="92">
        <f>H495+I495</f>
        <v>0</v>
      </c>
      <c r="H495" s="92"/>
      <c r="I495" s="92"/>
    </row>
    <row r="496" spans="1:9" ht="24.75" hidden="1" outlineLevel="2" thickBot="1">
      <c r="A496" s="237">
        <v>2734</v>
      </c>
      <c r="B496" s="272" t="s">
        <v>76</v>
      </c>
      <c r="C496" s="673">
        <v>3</v>
      </c>
      <c r="D496" s="674">
        <v>4</v>
      </c>
      <c r="E496" s="232" t="s">
        <v>495</v>
      </c>
      <c r="F496" s="253" t="s">
        <v>496</v>
      </c>
      <c r="G496" s="92">
        <f>H496+I496</f>
        <v>0</v>
      </c>
      <c r="H496" s="92">
        <f>H498+H499</f>
        <v>0</v>
      </c>
      <c r="I496" s="92">
        <f>I498+I499</f>
        <v>0</v>
      </c>
    </row>
    <row r="497" spans="1:9" ht="36.75" hidden="1" outlineLevel="2" thickBot="1">
      <c r="A497" s="237"/>
      <c r="B497" s="250"/>
      <c r="C497" s="673"/>
      <c r="D497" s="674"/>
      <c r="E497" s="232" t="s">
        <v>12</v>
      </c>
      <c r="F497" s="253"/>
      <c r="G497" s="92"/>
      <c r="H497" s="92"/>
      <c r="I497" s="92"/>
    </row>
    <row r="498" spans="1:9" ht="16.5" hidden="1" outlineLevel="2" thickBot="1">
      <c r="A498" s="237"/>
      <c r="B498" s="250"/>
      <c r="C498" s="673"/>
      <c r="D498" s="674"/>
      <c r="E498" s="232" t="s">
        <v>13</v>
      </c>
      <c r="F498" s="253"/>
      <c r="G498" s="92">
        <f>H498+I498</f>
        <v>0</v>
      </c>
      <c r="H498" s="92"/>
      <c r="I498" s="92"/>
    </row>
    <row r="499" spans="1:9" ht="16.5" hidden="1" outlineLevel="2" thickBot="1">
      <c r="A499" s="237"/>
      <c r="B499" s="250"/>
      <c r="C499" s="673"/>
      <c r="D499" s="674"/>
      <c r="E499" s="232" t="s">
        <v>13</v>
      </c>
      <c r="F499" s="253"/>
      <c r="G499" s="92">
        <f>H499+I499</f>
        <v>0</v>
      </c>
      <c r="H499" s="92"/>
      <c r="I499" s="92"/>
    </row>
    <row r="500" spans="1:9" ht="16.5" hidden="1" outlineLevel="2" thickBot="1">
      <c r="A500" s="237">
        <v>2740</v>
      </c>
      <c r="B500" s="270" t="s">
        <v>76</v>
      </c>
      <c r="C500" s="666">
        <v>4</v>
      </c>
      <c r="D500" s="667">
        <v>0</v>
      </c>
      <c r="E500" s="240" t="s">
        <v>497</v>
      </c>
      <c r="F500" s="241" t="s">
        <v>498</v>
      </c>
      <c r="G500" s="92">
        <f>H500+I500</f>
        <v>0</v>
      </c>
      <c r="H500" s="92">
        <f>H502</f>
        <v>0</v>
      </c>
      <c r="I500" s="92">
        <f>I502</f>
        <v>0</v>
      </c>
    </row>
    <row r="501" spans="1:9" s="689" customFormat="1" ht="10.5" hidden="1" customHeight="1" outlineLevel="2" thickBot="1">
      <c r="A501" s="237"/>
      <c r="B501" s="226"/>
      <c r="C501" s="666"/>
      <c r="D501" s="667"/>
      <c r="E501" s="232" t="s">
        <v>808</v>
      </c>
      <c r="F501" s="241"/>
      <c r="G501" s="92"/>
      <c r="H501" s="92"/>
      <c r="I501" s="92"/>
    </row>
    <row r="502" spans="1:9" ht="16.5" hidden="1" outlineLevel="2" thickBot="1">
      <c r="A502" s="237">
        <v>2741</v>
      </c>
      <c r="B502" s="272" t="s">
        <v>76</v>
      </c>
      <c r="C502" s="673">
        <v>4</v>
      </c>
      <c r="D502" s="674">
        <v>1</v>
      </c>
      <c r="E502" s="232" t="s">
        <v>497</v>
      </c>
      <c r="F502" s="259" t="s">
        <v>499</v>
      </c>
      <c r="G502" s="92">
        <f>H502+I502</f>
        <v>0</v>
      </c>
      <c r="H502" s="92">
        <f>H504+H505</f>
        <v>0</v>
      </c>
      <c r="I502" s="92">
        <f>I504+I505</f>
        <v>0</v>
      </c>
    </row>
    <row r="503" spans="1:9" ht="36.75" hidden="1" outlineLevel="2" thickBot="1">
      <c r="A503" s="237"/>
      <c r="B503" s="250"/>
      <c r="C503" s="673"/>
      <c r="D503" s="674"/>
      <c r="E503" s="232" t="s">
        <v>12</v>
      </c>
      <c r="F503" s="253"/>
      <c r="G503" s="92"/>
      <c r="H503" s="92"/>
      <c r="I503" s="92"/>
    </row>
    <row r="504" spans="1:9" ht="16.5" hidden="1" outlineLevel="2" thickBot="1">
      <c r="A504" s="237"/>
      <c r="B504" s="250"/>
      <c r="C504" s="673"/>
      <c r="D504" s="674"/>
      <c r="E504" s="232" t="s">
        <v>13</v>
      </c>
      <c r="F504" s="253"/>
      <c r="G504" s="92">
        <f>H504+I504</f>
        <v>0</v>
      </c>
      <c r="H504" s="92"/>
      <c r="I504" s="92"/>
    </row>
    <row r="505" spans="1:9" ht="16.5" hidden="1" outlineLevel="2" thickBot="1">
      <c r="A505" s="237"/>
      <c r="B505" s="250"/>
      <c r="C505" s="673"/>
      <c r="D505" s="674"/>
      <c r="E505" s="232" t="s">
        <v>13</v>
      </c>
      <c r="F505" s="253"/>
      <c r="G505" s="92">
        <f>H505+I505</f>
        <v>0</v>
      </c>
      <c r="H505" s="92"/>
      <c r="I505" s="92"/>
    </row>
    <row r="506" spans="1:9" ht="24.75" hidden="1" outlineLevel="2" thickBot="1">
      <c r="A506" s="237">
        <v>2750</v>
      </c>
      <c r="B506" s="270" t="s">
        <v>76</v>
      </c>
      <c r="C506" s="666">
        <v>5</v>
      </c>
      <c r="D506" s="667">
        <v>0</v>
      </c>
      <c r="E506" s="240" t="s">
        <v>500</v>
      </c>
      <c r="F506" s="241" t="s">
        <v>501</v>
      </c>
      <c r="G506" s="92">
        <f>H506+I506</f>
        <v>0</v>
      </c>
      <c r="H506" s="92">
        <f>H508</f>
        <v>0</v>
      </c>
      <c r="I506" s="92">
        <f>I508</f>
        <v>0</v>
      </c>
    </row>
    <row r="507" spans="1:9" s="689" customFormat="1" ht="10.5" hidden="1" customHeight="1" outlineLevel="2" thickBot="1">
      <c r="A507" s="237"/>
      <c r="B507" s="226"/>
      <c r="C507" s="666"/>
      <c r="D507" s="667"/>
      <c r="E507" s="232" t="s">
        <v>808</v>
      </c>
      <c r="F507" s="241"/>
      <c r="G507" s="92"/>
      <c r="H507" s="92"/>
      <c r="I507" s="92"/>
    </row>
    <row r="508" spans="1:9" ht="24.75" hidden="1" outlineLevel="2" thickBot="1">
      <c r="A508" s="237">
        <v>2751</v>
      </c>
      <c r="B508" s="272" t="s">
        <v>76</v>
      </c>
      <c r="C508" s="673">
        <v>5</v>
      </c>
      <c r="D508" s="674">
        <v>1</v>
      </c>
      <c r="E508" s="232" t="s">
        <v>500</v>
      </c>
      <c r="F508" s="259" t="s">
        <v>501</v>
      </c>
      <c r="G508" s="92">
        <f>H508+I508</f>
        <v>0</v>
      </c>
      <c r="H508" s="92">
        <f>H510+H511</f>
        <v>0</v>
      </c>
      <c r="I508" s="92">
        <f>I510+I511</f>
        <v>0</v>
      </c>
    </row>
    <row r="509" spans="1:9" ht="36.75" hidden="1" outlineLevel="2" thickBot="1">
      <c r="A509" s="237"/>
      <c r="B509" s="250"/>
      <c r="C509" s="673"/>
      <c r="D509" s="674"/>
      <c r="E509" s="232" t="s">
        <v>12</v>
      </c>
      <c r="F509" s="253"/>
      <c r="G509" s="92"/>
      <c r="H509" s="92"/>
      <c r="I509" s="92"/>
    </row>
    <row r="510" spans="1:9" ht="16.5" hidden="1" outlineLevel="2" thickBot="1">
      <c r="A510" s="237"/>
      <c r="B510" s="250"/>
      <c r="C510" s="673"/>
      <c r="D510" s="674"/>
      <c r="E510" s="232" t="s">
        <v>13</v>
      </c>
      <c r="F510" s="253"/>
      <c r="G510" s="92">
        <f>H510+I510</f>
        <v>0</v>
      </c>
      <c r="H510" s="92"/>
      <c r="I510" s="92"/>
    </row>
    <row r="511" spans="1:9" ht="16.5" hidden="1" outlineLevel="2" thickBot="1">
      <c r="A511" s="237"/>
      <c r="B511" s="250"/>
      <c r="C511" s="673"/>
      <c r="D511" s="674"/>
      <c r="E511" s="232" t="s">
        <v>13</v>
      </c>
      <c r="F511" s="253"/>
      <c r="G511" s="92">
        <f>H511+I511</f>
        <v>0</v>
      </c>
      <c r="H511" s="92"/>
      <c r="I511" s="92"/>
    </row>
    <row r="512" spans="1:9" ht="16.5" hidden="1" outlineLevel="2" thickBot="1">
      <c r="A512" s="237">
        <v>2760</v>
      </c>
      <c r="B512" s="270" t="s">
        <v>76</v>
      </c>
      <c r="C512" s="666">
        <v>6</v>
      </c>
      <c r="D512" s="667">
        <v>0</v>
      </c>
      <c r="E512" s="240" t="s">
        <v>502</v>
      </c>
      <c r="F512" s="241" t="s">
        <v>503</v>
      </c>
      <c r="G512" s="92">
        <f>H512+I512</f>
        <v>0</v>
      </c>
      <c r="H512" s="92">
        <f>H514+H518</f>
        <v>0</v>
      </c>
      <c r="I512" s="92">
        <f>I514+I518</f>
        <v>0</v>
      </c>
    </row>
    <row r="513" spans="1:13" s="689" customFormat="1" ht="10.5" hidden="1" customHeight="1" outlineLevel="2" thickBot="1">
      <c r="A513" s="237"/>
      <c r="B513" s="226"/>
      <c r="C513" s="666"/>
      <c r="D513" s="667"/>
      <c r="E513" s="232" t="s">
        <v>808</v>
      </c>
      <c r="F513" s="241"/>
      <c r="G513" s="92"/>
      <c r="H513" s="92"/>
      <c r="I513" s="92"/>
    </row>
    <row r="514" spans="1:13" ht="16.5" hidden="1" outlineLevel="2" thickBot="1">
      <c r="A514" s="237">
        <v>2761</v>
      </c>
      <c r="B514" s="272" t="s">
        <v>76</v>
      </c>
      <c r="C514" s="673">
        <v>6</v>
      </c>
      <c r="D514" s="674">
        <v>1</v>
      </c>
      <c r="E514" s="232" t="s">
        <v>78</v>
      </c>
      <c r="F514" s="241"/>
      <c r="G514" s="92">
        <f>H514+I514</f>
        <v>0</v>
      </c>
      <c r="H514" s="92">
        <f>H516+H517</f>
        <v>0</v>
      </c>
      <c r="I514" s="92">
        <f>I516+I517</f>
        <v>0</v>
      </c>
    </row>
    <row r="515" spans="1:13" ht="36.75" hidden="1" outlineLevel="2" thickBot="1">
      <c r="A515" s="237"/>
      <c r="B515" s="250"/>
      <c r="C515" s="673"/>
      <c r="D515" s="674"/>
      <c r="E515" s="232" t="s">
        <v>12</v>
      </c>
      <c r="F515" s="253"/>
      <c r="G515" s="92"/>
      <c r="H515" s="92"/>
      <c r="I515" s="92"/>
    </row>
    <row r="516" spans="1:13" ht="16.5" hidden="1" outlineLevel="2" thickBot="1">
      <c r="A516" s="237"/>
      <c r="B516" s="250"/>
      <c r="C516" s="673"/>
      <c r="D516" s="674"/>
      <c r="E516" s="232" t="s">
        <v>13</v>
      </c>
      <c r="F516" s="253"/>
      <c r="G516" s="92">
        <f>H516+I516</f>
        <v>0</v>
      </c>
      <c r="H516" s="92"/>
      <c r="I516" s="92"/>
    </row>
    <row r="517" spans="1:13" ht="16.5" hidden="1" outlineLevel="2" thickBot="1">
      <c r="A517" s="237"/>
      <c r="B517" s="250"/>
      <c r="C517" s="673"/>
      <c r="D517" s="674"/>
      <c r="E517" s="232" t="s">
        <v>13</v>
      </c>
      <c r="F517" s="253"/>
      <c r="G517" s="92">
        <f>H517+I517</f>
        <v>0</v>
      </c>
      <c r="H517" s="92"/>
      <c r="I517" s="92"/>
    </row>
    <row r="518" spans="1:13" ht="16.5" hidden="1" outlineLevel="2" thickBot="1">
      <c r="A518" s="237">
        <v>2762</v>
      </c>
      <c r="B518" s="272" t="s">
        <v>76</v>
      </c>
      <c r="C518" s="673">
        <v>6</v>
      </c>
      <c r="D518" s="674">
        <v>2</v>
      </c>
      <c r="E518" s="232" t="s">
        <v>502</v>
      </c>
      <c r="F518" s="259" t="s">
        <v>504</v>
      </c>
      <c r="G518" s="92">
        <f>H518+I518</f>
        <v>0</v>
      </c>
      <c r="H518" s="92">
        <f>H520+H521</f>
        <v>0</v>
      </c>
      <c r="I518" s="92">
        <f>I520+I521</f>
        <v>0</v>
      </c>
    </row>
    <row r="519" spans="1:13" ht="36.75" hidden="1" outlineLevel="2" thickBot="1">
      <c r="A519" s="237"/>
      <c r="B519" s="250"/>
      <c r="C519" s="673"/>
      <c r="D519" s="674"/>
      <c r="E519" s="232" t="s">
        <v>12</v>
      </c>
      <c r="F519" s="253"/>
      <c r="G519" s="92"/>
      <c r="H519" s="92"/>
      <c r="I519" s="92"/>
    </row>
    <row r="520" spans="1:13" ht="16.5" hidden="1" outlineLevel="2" thickBot="1">
      <c r="A520" s="237"/>
      <c r="B520" s="250"/>
      <c r="C520" s="673"/>
      <c r="D520" s="674"/>
      <c r="E520" s="232" t="s">
        <v>13</v>
      </c>
      <c r="F520" s="253"/>
      <c r="G520" s="92">
        <f>H520+I520</f>
        <v>0</v>
      </c>
      <c r="H520" s="92"/>
      <c r="I520" s="92"/>
    </row>
    <row r="521" spans="1:13" ht="16.5" hidden="1" outlineLevel="2" thickBot="1">
      <c r="A521" s="237"/>
      <c r="B521" s="250"/>
      <c r="C521" s="673"/>
      <c r="D521" s="674"/>
      <c r="E521" s="232" t="s">
        <v>13</v>
      </c>
      <c r="F521" s="253"/>
      <c r="G521" s="92">
        <f>H521+I521</f>
        <v>0</v>
      </c>
      <c r="H521" s="92"/>
      <c r="I521" s="92"/>
    </row>
    <row r="522" spans="1:13" s="688" customFormat="1" ht="28.5" customHeight="1" collapsed="1" thickBot="1">
      <c r="A522" s="675">
        <v>2800</v>
      </c>
      <c r="B522" s="679" t="s">
        <v>79</v>
      </c>
      <c r="C522" s="676">
        <v>0</v>
      </c>
      <c r="D522" s="677">
        <v>0</v>
      </c>
      <c r="E522" s="680" t="s">
        <v>874</v>
      </c>
      <c r="F522" s="678" t="s">
        <v>505</v>
      </c>
      <c r="G522" s="91">
        <f>H522+I522</f>
        <v>24850</v>
      </c>
      <c r="H522" s="91">
        <f>H524+H540+H589+H603+H617</f>
        <v>24850</v>
      </c>
      <c r="I522" s="91">
        <f>I524+I540+I589+I603+I617</f>
        <v>0</v>
      </c>
    </row>
    <row r="523" spans="1:13" ht="11.25" customHeight="1" thickBot="1">
      <c r="A523" s="231"/>
      <c r="B523" s="226"/>
      <c r="C523" s="664"/>
      <c r="D523" s="665"/>
      <c r="E523" s="232" t="s">
        <v>807</v>
      </c>
      <c r="F523" s="233"/>
      <c r="G523" s="92"/>
      <c r="H523" s="92"/>
      <c r="I523" s="92"/>
    </row>
    <row r="524" spans="1:13" ht="16.5" outlineLevel="1" thickBot="1">
      <c r="A524" s="237">
        <v>2810</v>
      </c>
      <c r="B524" s="272" t="s">
        <v>79</v>
      </c>
      <c r="C524" s="673">
        <v>1</v>
      </c>
      <c r="D524" s="674">
        <v>0</v>
      </c>
      <c r="E524" s="240" t="s">
        <v>506</v>
      </c>
      <c r="F524" s="241" t="s">
        <v>507</v>
      </c>
      <c r="G524" s="125">
        <f>H524+I524</f>
        <v>7000</v>
      </c>
      <c r="H524" s="125">
        <f>H526</f>
        <v>7000</v>
      </c>
      <c r="I524" s="94">
        <f>I526</f>
        <v>0</v>
      </c>
    </row>
    <row r="525" spans="1:13" s="689" customFormat="1" ht="10.5" customHeight="1" outlineLevel="1" thickBot="1">
      <c r="A525" s="237"/>
      <c r="B525" s="226"/>
      <c r="C525" s="666"/>
      <c r="D525" s="667"/>
      <c r="E525" s="232" t="s">
        <v>808</v>
      </c>
      <c r="F525" s="241"/>
      <c r="G525" s="94"/>
      <c r="H525" s="94"/>
      <c r="I525" s="94"/>
    </row>
    <row r="526" spans="1:13" ht="16.5" outlineLevel="1" thickBot="1">
      <c r="A526" s="683">
        <v>2811</v>
      </c>
      <c r="B526" s="681" t="s">
        <v>79</v>
      </c>
      <c r="C526" s="669">
        <v>1</v>
      </c>
      <c r="D526" s="670">
        <v>1</v>
      </c>
      <c r="E526" s="671" t="s">
        <v>506</v>
      </c>
      <c r="F526" s="682" t="s">
        <v>508</v>
      </c>
      <c r="G526" s="120">
        <f>H526+I526</f>
        <v>7000</v>
      </c>
      <c r="H526" s="794">
        <f>SUM(H528:H538)</f>
        <v>7000</v>
      </c>
      <c r="I526" s="120">
        <f>SUM(I528:I539)</f>
        <v>0</v>
      </c>
      <c r="K526" s="748"/>
      <c r="M526" s="775"/>
    </row>
    <row r="527" spans="1:13" ht="24.75" customHeight="1" outlineLevel="1" thickBot="1">
      <c r="A527" s="237"/>
      <c r="B527" s="250"/>
      <c r="C527" s="673"/>
      <c r="D527" s="674"/>
      <c r="E527" s="232" t="s">
        <v>12</v>
      </c>
      <c r="F527" s="253"/>
      <c r="G527" s="94"/>
      <c r="H527" s="94"/>
      <c r="I527" s="94"/>
    </row>
    <row r="528" spans="1:13" ht="16.5" outlineLevel="1" thickBot="1">
      <c r="A528" s="237"/>
      <c r="B528" s="250"/>
      <c r="C528" s="673"/>
      <c r="D528" s="674"/>
      <c r="E528" s="232">
        <v>4111</v>
      </c>
      <c r="F528" s="253"/>
      <c r="G528" s="127">
        <f t="shared" ref="G528:G540" si="10">H528+I528</f>
        <v>0</v>
      </c>
      <c r="H528" s="126"/>
      <c r="I528" s="94"/>
    </row>
    <row r="529" spans="1:11" ht="16.5" outlineLevel="1" thickBot="1">
      <c r="A529" s="237"/>
      <c r="B529" s="250"/>
      <c r="C529" s="673"/>
      <c r="D529" s="674"/>
      <c r="E529" s="232">
        <v>4131</v>
      </c>
      <c r="F529" s="253"/>
      <c r="G529" s="125">
        <f t="shared" si="10"/>
        <v>0</v>
      </c>
      <c r="H529" s="125"/>
      <c r="I529" s="94"/>
    </row>
    <row r="530" spans="1:11" ht="16.5" outlineLevel="1" thickBot="1">
      <c r="A530" s="237"/>
      <c r="B530" s="250"/>
      <c r="C530" s="673"/>
      <c r="D530" s="674"/>
      <c r="E530" s="232">
        <v>4269</v>
      </c>
      <c r="F530" s="253"/>
      <c r="G530" s="125">
        <f t="shared" si="10"/>
        <v>0</v>
      </c>
      <c r="H530" s="125"/>
      <c r="I530" s="94"/>
    </row>
    <row r="531" spans="1:11" ht="16.5" outlineLevel="1" thickBot="1">
      <c r="A531" s="237"/>
      <c r="B531" s="250"/>
      <c r="C531" s="673"/>
      <c r="D531" s="674"/>
      <c r="E531" s="232">
        <v>4266</v>
      </c>
      <c r="F531" s="253"/>
      <c r="G531" s="126">
        <f t="shared" si="10"/>
        <v>0</v>
      </c>
      <c r="H531" s="125"/>
      <c r="I531" s="94"/>
    </row>
    <row r="532" spans="1:11" ht="16.5" outlineLevel="1" thickBot="1">
      <c r="A532" s="237"/>
      <c r="B532" s="250"/>
      <c r="C532" s="673"/>
      <c r="D532" s="674"/>
      <c r="E532" s="232">
        <v>4212</v>
      </c>
      <c r="F532" s="253"/>
      <c r="G532" s="125">
        <f t="shared" si="10"/>
        <v>0</v>
      </c>
      <c r="H532" s="125"/>
      <c r="I532" s="94"/>
    </row>
    <row r="533" spans="1:11" ht="16.5" outlineLevel="1" thickBot="1">
      <c r="A533" s="237"/>
      <c r="B533" s="250"/>
      <c r="C533" s="673"/>
      <c r="D533" s="674"/>
      <c r="E533" s="232">
        <v>4267</v>
      </c>
      <c r="F533" s="253"/>
      <c r="G533" s="125">
        <f t="shared" si="10"/>
        <v>0</v>
      </c>
      <c r="H533" s="125"/>
      <c r="I533" s="94"/>
    </row>
    <row r="534" spans="1:11" ht="14.25" customHeight="1" outlineLevel="1" thickBot="1">
      <c r="A534" s="237"/>
      <c r="B534" s="250"/>
      <c r="C534" s="673"/>
      <c r="D534" s="674"/>
      <c r="E534" s="232">
        <v>4241</v>
      </c>
      <c r="F534" s="253"/>
      <c r="G534" s="125">
        <f t="shared" si="10"/>
        <v>0</v>
      </c>
      <c r="H534" s="125"/>
      <c r="I534" s="94"/>
    </row>
    <row r="535" spans="1:11" ht="0.75" hidden="1" customHeight="1" outlineLevel="1" thickBot="1">
      <c r="A535" s="237"/>
      <c r="B535" s="250"/>
      <c r="C535" s="673"/>
      <c r="D535" s="674"/>
      <c r="E535" s="232" t="s">
        <v>13</v>
      </c>
      <c r="F535" s="253"/>
      <c r="G535" s="125">
        <f t="shared" si="10"/>
        <v>0</v>
      </c>
      <c r="H535" s="94"/>
      <c r="I535" s="94"/>
    </row>
    <row r="536" spans="1:11" ht="0.75" hidden="1" customHeight="1" outlineLevel="1" thickBot="1">
      <c r="A536" s="237"/>
      <c r="B536" s="250"/>
      <c r="C536" s="673"/>
      <c r="D536" s="674"/>
      <c r="E536" s="232"/>
      <c r="F536" s="253"/>
      <c r="G536" s="125">
        <f t="shared" si="10"/>
        <v>0</v>
      </c>
      <c r="H536" s="94"/>
      <c r="I536" s="94"/>
    </row>
    <row r="537" spans="1:11" ht="0.75" customHeight="1" outlineLevel="1" thickBot="1">
      <c r="A537" s="237"/>
      <c r="B537" s="250"/>
      <c r="C537" s="673"/>
      <c r="D537" s="674"/>
      <c r="E537" s="232"/>
      <c r="F537" s="253"/>
      <c r="G537" s="125"/>
      <c r="H537" s="94"/>
      <c r="I537" s="94"/>
    </row>
    <row r="538" spans="1:11" ht="17.25" customHeight="1" outlineLevel="1" thickBot="1">
      <c r="A538" s="237"/>
      <c r="B538" s="250"/>
      <c r="C538" s="673"/>
      <c r="D538" s="674"/>
      <c r="E538" s="232">
        <v>4511</v>
      </c>
      <c r="F538" s="253"/>
      <c r="G538" s="125">
        <f t="shared" si="10"/>
        <v>7000</v>
      </c>
      <c r="H538" s="795">
        <v>7000</v>
      </c>
      <c r="I538" s="94"/>
      <c r="J538" s="757"/>
      <c r="K538" s="755"/>
    </row>
    <row r="539" spans="1:11" ht="17.25" customHeight="1" outlineLevel="1" thickBot="1">
      <c r="A539" s="237"/>
      <c r="B539" s="250"/>
      <c r="C539" s="673"/>
      <c r="D539" s="674"/>
      <c r="E539" s="232">
        <v>5113</v>
      </c>
      <c r="F539" s="253"/>
      <c r="G539" s="125">
        <f t="shared" si="10"/>
        <v>0</v>
      </c>
      <c r="H539" s="94"/>
      <c r="I539" s="741">
        <v>0</v>
      </c>
    </row>
    <row r="540" spans="1:11" ht="16.5" thickBot="1">
      <c r="A540" s="237">
        <v>2820</v>
      </c>
      <c r="B540" s="270" t="s">
        <v>79</v>
      </c>
      <c r="C540" s="666">
        <v>2</v>
      </c>
      <c r="D540" s="667">
        <v>0</v>
      </c>
      <c r="E540" s="240" t="s">
        <v>509</v>
      </c>
      <c r="F540" s="241" t="s">
        <v>510</v>
      </c>
      <c r="G540" s="92">
        <f t="shared" si="10"/>
        <v>17850</v>
      </c>
      <c r="H540" s="92">
        <f>H542+H548+H553+H562+H571+H581+H585+H567</f>
        <v>17850</v>
      </c>
      <c r="I540" s="92">
        <f>I542+I548+I553+I562+I571+I581+I585</f>
        <v>0</v>
      </c>
    </row>
    <row r="541" spans="1:11" s="689" customFormat="1" ht="10.5" customHeight="1" thickBot="1">
      <c r="A541" s="237"/>
      <c r="B541" s="226"/>
      <c r="C541" s="666"/>
      <c r="D541" s="667"/>
      <c r="E541" s="232" t="s">
        <v>808</v>
      </c>
      <c r="F541" s="241"/>
      <c r="G541" s="92"/>
      <c r="H541" s="92"/>
      <c r="I541" s="92"/>
    </row>
    <row r="542" spans="1:11" ht="16.5" thickBot="1">
      <c r="A542" s="244">
        <v>2821</v>
      </c>
      <c r="B542" s="681" t="s">
        <v>79</v>
      </c>
      <c r="C542" s="669">
        <v>2</v>
      </c>
      <c r="D542" s="670">
        <v>1</v>
      </c>
      <c r="E542" s="671" t="s">
        <v>80</v>
      </c>
      <c r="F542" s="690"/>
      <c r="G542" s="119">
        <f>H542+I542</f>
        <v>3600</v>
      </c>
      <c r="H542" s="119">
        <f>SUM(H544:H552)</f>
        <v>3600</v>
      </c>
      <c r="I542" s="120">
        <f>SUM(I544:I547)</f>
        <v>0</v>
      </c>
    </row>
    <row r="543" spans="1:11" ht="24.75" customHeight="1" thickBot="1">
      <c r="A543" s="237"/>
      <c r="B543" s="250"/>
      <c r="C543" s="673"/>
      <c r="D543" s="674"/>
      <c r="E543" s="232" t="s">
        <v>12</v>
      </c>
      <c r="F543" s="253"/>
      <c r="G543" s="92"/>
      <c r="H543" s="92"/>
      <c r="I543" s="92"/>
    </row>
    <row r="544" spans="1:11" ht="16.5" thickBot="1">
      <c r="A544" s="237"/>
      <c r="B544" s="250"/>
      <c r="C544" s="673"/>
      <c r="D544" s="674"/>
      <c r="E544" s="232">
        <v>4111</v>
      </c>
      <c r="F544" s="253"/>
      <c r="G544" s="92">
        <f>H544+I544</f>
        <v>0</v>
      </c>
      <c r="H544" s="92"/>
      <c r="I544" s="92"/>
    </row>
    <row r="545" spans="1:9" ht="16.5" thickBot="1">
      <c r="A545" s="237"/>
      <c r="B545" s="250"/>
      <c r="C545" s="673"/>
      <c r="D545" s="674"/>
      <c r="E545" s="232">
        <v>4131</v>
      </c>
      <c r="F545" s="253"/>
      <c r="G545" s="92">
        <f>H545+I545</f>
        <v>0</v>
      </c>
      <c r="H545" s="92"/>
      <c r="I545" s="92"/>
    </row>
    <row r="546" spans="1:9" ht="16.5" thickBot="1">
      <c r="A546" s="237"/>
      <c r="B546" s="250"/>
      <c r="C546" s="673"/>
      <c r="D546" s="674"/>
      <c r="E546" s="232">
        <v>4261</v>
      </c>
      <c r="F546" s="253"/>
      <c r="G546" s="92">
        <f>H546+I546</f>
        <v>0</v>
      </c>
      <c r="H546" s="92"/>
      <c r="I546" s="92"/>
    </row>
    <row r="547" spans="1:9" ht="0.75" customHeight="1" thickBot="1">
      <c r="A547" s="237"/>
      <c r="B547" s="250"/>
      <c r="C547" s="673"/>
      <c r="D547" s="674"/>
      <c r="E547" s="232" t="s">
        <v>13</v>
      </c>
      <c r="F547" s="253"/>
      <c r="G547" s="92">
        <f t="shared" ref="G547:G552" si="11">H547+I547</f>
        <v>0</v>
      </c>
      <c r="H547" s="94"/>
      <c r="I547" s="94"/>
    </row>
    <row r="548" spans="1:9" ht="16.5" hidden="1" outlineLevel="1" thickBot="1">
      <c r="A548" s="237">
        <v>2822</v>
      </c>
      <c r="B548" s="272" t="s">
        <v>79</v>
      </c>
      <c r="C548" s="673">
        <v>2</v>
      </c>
      <c r="D548" s="674">
        <v>2</v>
      </c>
      <c r="E548" s="232" t="s">
        <v>81</v>
      </c>
      <c r="F548" s="241"/>
      <c r="G548" s="92">
        <f t="shared" si="11"/>
        <v>0</v>
      </c>
      <c r="H548" s="94">
        <f>H550+H551</f>
        <v>0</v>
      </c>
      <c r="I548" s="94">
        <f>I550+I551</f>
        <v>0</v>
      </c>
    </row>
    <row r="549" spans="1:9" ht="36.75" hidden="1" outlineLevel="1" thickBot="1">
      <c r="A549" s="237"/>
      <c r="B549" s="250"/>
      <c r="C549" s="673"/>
      <c r="D549" s="674"/>
      <c r="E549" s="232" t="s">
        <v>12</v>
      </c>
      <c r="F549" s="253"/>
      <c r="G549" s="92">
        <f t="shared" si="11"/>
        <v>0</v>
      </c>
      <c r="H549" s="94"/>
      <c r="I549" s="94"/>
    </row>
    <row r="550" spans="1:9" ht="16.5" hidden="1" outlineLevel="1" thickBot="1">
      <c r="A550" s="237"/>
      <c r="B550" s="250"/>
      <c r="C550" s="673"/>
      <c r="D550" s="674"/>
      <c r="E550" s="232" t="s">
        <v>13</v>
      </c>
      <c r="F550" s="253"/>
      <c r="G550" s="92">
        <f t="shared" si="11"/>
        <v>0</v>
      </c>
      <c r="H550" s="94"/>
      <c r="I550" s="94"/>
    </row>
    <row r="551" spans="1:9" ht="16.5" hidden="1" outlineLevel="1" thickBot="1">
      <c r="A551" s="237"/>
      <c r="B551" s="250"/>
      <c r="C551" s="673"/>
      <c r="D551" s="674"/>
      <c r="E551" s="232" t="s">
        <v>13</v>
      </c>
      <c r="F551" s="253"/>
      <c r="G551" s="92">
        <f t="shared" si="11"/>
        <v>0</v>
      </c>
      <c r="H551" s="94"/>
      <c r="I551" s="94"/>
    </row>
    <row r="552" spans="1:9" ht="16.5" outlineLevel="1" thickBot="1">
      <c r="A552" s="237"/>
      <c r="B552" s="250"/>
      <c r="C552" s="673"/>
      <c r="D552" s="674"/>
      <c r="E552" s="232">
        <v>4511</v>
      </c>
      <c r="F552" s="253"/>
      <c r="G552" s="92">
        <f t="shared" si="11"/>
        <v>3600</v>
      </c>
      <c r="H552" s="741">
        <v>3600</v>
      </c>
      <c r="I552" s="94"/>
    </row>
    <row r="553" spans="1:9" ht="16.5" thickBot="1">
      <c r="A553" s="244">
        <v>2823</v>
      </c>
      <c r="B553" s="681" t="s">
        <v>79</v>
      </c>
      <c r="C553" s="669">
        <v>2</v>
      </c>
      <c r="D553" s="670">
        <v>3</v>
      </c>
      <c r="E553" s="671" t="s">
        <v>116</v>
      </c>
      <c r="F553" s="682" t="s">
        <v>511</v>
      </c>
      <c r="G553" s="119">
        <f>H553+I553</f>
        <v>13000</v>
      </c>
      <c r="H553" s="119">
        <f>SUM(H555:H566)</f>
        <v>13000</v>
      </c>
      <c r="I553" s="119">
        <f>SUM(I555:I561)</f>
        <v>0</v>
      </c>
    </row>
    <row r="554" spans="1:9" ht="27" customHeight="1" thickBot="1">
      <c r="A554" s="237"/>
      <c r="B554" s="250"/>
      <c r="C554" s="673"/>
      <c r="D554" s="674"/>
      <c r="E554" s="232" t="s">
        <v>12</v>
      </c>
      <c r="F554" s="253"/>
      <c r="G554" s="92"/>
      <c r="H554" s="92"/>
      <c r="I554" s="92"/>
    </row>
    <row r="555" spans="1:9" ht="16.5" thickBot="1">
      <c r="A555" s="237"/>
      <c r="B555" s="250"/>
      <c r="C555" s="673"/>
      <c r="D555" s="674"/>
      <c r="E555" s="232">
        <v>4111</v>
      </c>
      <c r="F555" s="253"/>
      <c r="G555" s="92">
        <f t="shared" ref="G555:G567" si="12">H555+I555</f>
        <v>0</v>
      </c>
      <c r="H555" s="92"/>
      <c r="I555" s="92"/>
    </row>
    <row r="556" spans="1:9" ht="16.5" thickBot="1">
      <c r="A556" s="237"/>
      <c r="B556" s="250"/>
      <c r="C556" s="673"/>
      <c r="D556" s="674"/>
      <c r="E556" s="232">
        <v>4131</v>
      </c>
      <c r="F556" s="253"/>
      <c r="G556" s="92">
        <f t="shared" si="12"/>
        <v>0</v>
      </c>
      <c r="H556" s="92"/>
      <c r="I556" s="92"/>
    </row>
    <row r="557" spans="1:9" ht="16.5" thickBot="1">
      <c r="A557" s="237"/>
      <c r="B557" s="250"/>
      <c r="C557" s="673"/>
      <c r="D557" s="674"/>
      <c r="E557" s="232">
        <v>4261</v>
      </c>
      <c r="F557" s="253"/>
      <c r="G557" s="92">
        <f t="shared" si="12"/>
        <v>0</v>
      </c>
      <c r="H557" s="92"/>
      <c r="I557" s="92"/>
    </row>
    <row r="558" spans="1:9" ht="16.5" thickBot="1">
      <c r="A558" s="237"/>
      <c r="B558" s="250"/>
      <c r="C558" s="673"/>
      <c r="D558" s="674"/>
      <c r="E558" s="232">
        <v>4214</v>
      </c>
      <c r="F558" s="253"/>
      <c r="G558" s="92">
        <f t="shared" si="12"/>
        <v>0</v>
      </c>
      <c r="H558" s="92"/>
      <c r="I558" s="92"/>
    </row>
    <row r="559" spans="1:9" ht="16.5" thickBot="1">
      <c r="A559" s="237"/>
      <c r="B559" s="250"/>
      <c r="C559" s="673"/>
      <c r="D559" s="674"/>
      <c r="E559" s="232">
        <v>4267</v>
      </c>
      <c r="F559" s="253"/>
      <c r="G559" s="92">
        <f t="shared" si="12"/>
        <v>0</v>
      </c>
      <c r="H559" s="92"/>
      <c r="I559" s="92"/>
    </row>
    <row r="560" spans="1:9" ht="16.5" thickBot="1">
      <c r="A560" s="237"/>
      <c r="B560" s="250"/>
      <c r="C560" s="673"/>
      <c r="D560" s="674"/>
      <c r="E560" s="232">
        <v>4251</v>
      </c>
      <c r="F560" s="253"/>
      <c r="G560" s="92">
        <f t="shared" si="12"/>
        <v>0</v>
      </c>
      <c r="H560" s="92"/>
      <c r="I560" s="92"/>
    </row>
    <row r="561" spans="1:12" ht="16.5" thickBot="1">
      <c r="A561" s="237"/>
      <c r="B561" s="250"/>
      <c r="C561" s="673"/>
      <c r="D561" s="674"/>
      <c r="E561" s="232">
        <v>4212</v>
      </c>
      <c r="F561" s="253"/>
      <c r="G561" s="92">
        <f t="shared" si="12"/>
        <v>0</v>
      </c>
      <c r="H561" s="92"/>
      <c r="I561" s="92"/>
    </row>
    <row r="562" spans="1:12" ht="16.5" hidden="1" outlineLevel="1" thickBot="1">
      <c r="A562" s="237">
        <v>2824</v>
      </c>
      <c r="B562" s="272" t="s">
        <v>79</v>
      </c>
      <c r="C562" s="673">
        <v>2</v>
      </c>
      <c r="D562" s="674">
        <v>4</v>
      </c>
      <c r="E562" s="232" t="s">
        <v>82</v>
      </c>
      <c r="F562" s="259"/>
      <c r="G562" s="92">
        <f t="shared" si="12"/>
        <v>0</v>
      </c>
      <c r="H562" s="94">
        <f>H564+H565</f>
        <v>0</v>
      </c>
      <c r="I562" s="94">
        <f>I564+I565</f>
        <v>0</v>
      </c>
    </row>
    <row r="563" spans="1:12" ht="36.75" hidden="1" outlineLevel="1" thickBot="1">
      <c r="A563" s="237"/>
      <c r="B563" s="250"/>
      <c r="C563" s="673"/>
      <c r="D563" s="674"/>
      <c r="E563" s="232" t="s">
        <v>12</v>
      </c>
      <c r="F563" s="253"/>
      <c r="G563" s="92">
        <f t="shared" si="12"/>
        <v>0</v>
      </c>
      <c r="H563" s="92"/>
      <c r="I563" s="92"/>
    </row>
    <row r="564" spans="1:12" ht="16.5" hidden="1" outlineLevel="1" thickBot="1">
      <c r="A564" s="237"/>
      <c r="B564" s="250"/>
      <c r="C564" s="673"/>
      <c r="D564" s="674"/>
      <c r="E564" s="232" t="s">
        <v>13</v>
      </c>
      <c r="F564" s="253"/>
      <c r="G564" s="92">
        <f t="shared" si="12"/>
        <v>0</v>
      </c>
      <c r="H564" s="92"/>
      <c r="I564" s="92"/>
    </row>
    <row r="565" spans="1:12" ht="16.5" hidden="1" outlineLevel="1" thickBot="1">
      <c r="A565" s="237"/>
      <c r="B565" s="250"/>
      <c r="C565" s="673"/>
      <c r="D565" s="674"/>
      <c r="E565" s="232" t="s">
        <v>13</v>
      </c>
      <c r="F565" s="253"/>
      <c r="G565" s="92">
        <f t="shared" si="12"/>
        <v>0</v>
      </c>
      <c r="H565" s="92"/>
      <c r="I565" s="92"/>
    </row>
    <row r="566" spans="1:12" ht="16.5" outlineLevel="1" thickBot="1">
      <c r="A566" s="237"/>
      <c r="B566" s="250"/>
      <c r="C566" s="673"/>
      <c r="D566" s="674"/>
      <c r="E566" s="232">
        <v>4511</v>
      </c>
      <c r="F566" s="253"/>
      <c r="G566" s="92">
        <f t="shared" si="12"/>
        <v>13000</v>
      </c>
      <c r="H566" s="740">
        <v>13000</v>
      </c>
      <c r="I566" s="92"/>
    </row>
    <row r="567" spans="1:12" ht="16.5" outlineLevel="1" thickBot="1">
      <c r="A567" s="237">
        <v>2824</v>
      </c>
      <c r="B567" s="250" t="s">
        <v>79</v>
      </c>
      <c r="C567" s="673">
        <v>2</v>
      </c>
      <c r="D567" s="674">
        <v>4</v>
      </c>
      <c r="E567" s="232" t="s">
        <v>82</v>
      </c>
      <c r="F567" s="253"/>
      <c r="G567" s="92">
        <f t="shared" si="12"/>
        <v>1250</v>
      </c>
      <c r="H567" s="92">
        <f>SUM(H569:H570)</f>
        <v>1250</v>
      </c>
      <c r="I567" s="92"/>
    </row>
    <row r="568" spans="1:12" ht="25.5" customHeight="1" outlineLevel="1" thickBot="1">
      <c r="A568" s="237"/>
      <c r="B568" s="250"/>
      <c r="C568" s="673"/>
      <c r="D568" s="674"/>
      <c r="E568" s="232" t="s">
        <v>12</v>
      </c>
      <c r="F568" s="253"/>
      <c r="G568" s="92"/>
      <c r="H568" s="92"/>
      <c r="I568" s="92"/>
    </row>
    <row r="569" spans="1:12" ht="16.5" outlineLevel="1" thickBot="1">
      <c r="A569" s="237"/>
      <c r="B569" s="250"/>
      <c r="C569" s="673"/>
      <c r="D569" s="674"/>
      <c r="E569" s="232">
        <v>4239</v>
      </c>
      <c r="F569" s="253"/>
      <c r="G569" s="92">
        <f>H569+I569</f>
        <v>250</v>
      </c>
      <c r="H569" s="92">
        <v>250</v>
      </c>
      <c r="I569" s="92"/>
      <c r="L569" s="776" t="s">
        <v>977</v>
      </c>
    </row>
    <row r="570" spans="1:12" ht="16.5" outlineLevel="1" thickBot="1">
      <c r="A570" s="237"/>
      <c r="B570" s="250"/>
      <c r="C570" s="673"/>
      <c r="D570" s="674"/>
      <c r="E570" s="232">
        <v>4269</v>
      </c>
      <c r="F570" s="253"/>
      <c r="G570" s="92">
        <f>H570+I570</f>
        <v>1000</v>
      </c>
      <c r="H570" s="739">
        <v>1000</v>
      </c>
      <c r="I570" s="92"/>
      <c r="J570" s="755"/>
      <c r="K570" s="758"/>
      <c r="L570" s="750" t="s">
        <v>980</v>
      </c>
    </row>
    <row r="571" spans="1:12" ht="16.5" thickBot="1">
      <c r="A571" s="237">
        <v>2825</v>
      </c>
      <c r="B571" s="272" t="s">
        <v>79</v>
      </c>
      <c r="C571" s="673">
        <v>2</v>
      </c>
      <c r="D571" s="674">
        <v>5</v>
      </c>
      <c r="E571" s="232" t="s">
        <v>83</v>
      </c>
      <c r="F571" s="259"/>
      <c r="G571" s="92">
        <f>H571+I571</f>
        <v>0</v>
      </c>
      <c r="H571" s="92">
        <f>SUM(H573:H580)</f>
        <v>0</v>
      </c>
      <c r="I571" s="92">
        <f>SUM(I573:I580)</f>
        <v>0</v>
      </c>
    </row>
    <row r="572" spans="1:12" ht="25.5" customHeight="1" thickBot="1">
      <c r="A572" s="237"/>
      <c r="B572" s="250"/>
      <c r="C572" s="673"/>
      <c r="D572" s="674"/>
      <c r="E572" s="232" t="s">
        <v>12</v>
      </c>
      <c r="F572" s="253"/>
      <c r="G572" s="92"/>
      <c r="H572" s="92"/>
      <c r="I572" s="92"/>
    </row>
    <row r="573" spans="1:12" ht="16.5" thickBot="1">
      <c r="A573" s="237"/>
      <c r="B573" s="250"/>
      <c r="C573" s="673"/>
      <c r="D573" s="674"/>
      <c r="E573" s="232">
        <v>4111</v>
      </c>
      <c r="F573" s="253"/>
      <c r="G573" s="92">
        <f t="shared" ref="G573:G581" si="13">H573+I573</f>
        <v>0</v>
      </c>
      <c r="H573" s="92"/>
      <c r="I573" s="92"/>
    </row>
    <row r="574" spans="1:12" ht="16.5" thickBot="1">
      <c r="A574" s="237"/>
      <c r="B574" s="250"/>
      <c r="C574" s="673"/>
      <c r="D574" s="674"/>
      <c r="E574" s="232">
        <v>4131</v>
      </c>
      <c r="F574" s="253"/>
      <c r="G574" s="92">
        <f t="shared" si="13"/>
        <v>0</v>
      </c>
      <c r="H574" s="92"/>
      <c r="I574" s="92"/>
    </row>
    <row r="575" spans="1:12" ht="16.5" thickBot="1">
      <c r="A575" s="237"/>
      <c r="B575" s="250"/>
      <c r="C575" s="673"/>
      <c r="D575" s="674"/>
      <c r="E575" s="232">
        <v>4261</v>
      </c>
      <c r="F575" s="253"/>
      <c r="G575" s="92">
        <f t="shared" si="13"/>
        <v>0</v>
      </c>
      <c r="H575" s="92"/>
      <c r="I575" s="92"/>
    </row>
    <row r="576" spans="1:12" ht="16.5" thickBot="1">
      <c r="A576" s="237"/>
      <c r="B576" s="250"/>
      <c r="C576" s="673"/>
      <c r="D576" s="674"/>
      <c r="E576" s="232">
        <v>4269</v>
      </c>
      <c r="F576" s="253"/>
      <c r="G576" s="92">
        <f t="shared" si="13"/>
        <v>0</v>
      </c>
      <c r="H576" s="92"/>
      <c r="I576" s="92"/>
    </row>
    <row r="577" spans="1:9" ht="16.5" thickBot="1">
      <c r="A577" s="237"/>
      <c r="B577" s="250"/>
      <c r="C577" s="673"/>
      <c r="D577" s="674"/>
      <c r="E577" s="232">
        <v>4214</v>
      </c>
      <c r="F577" s="253"/>
      <c r="G577" s="92">
        <f t="shared" si="13"/>
        <v>0</v>
      </c>
      <c r="H577" s="92"/>
      <c r="I577" s="92"/>
    </row>
    <row r="578" spans="1:9" ht="16.5" thickBot="1">
      <c r="A578" s="237"/>
      <c r="B578" s="250"/>
      <c r="C578" s="673"/>
      <c r="D578" s="674"/>
      <c r="E578" s="232">
        <v>4212</v>
      </c>
      <c r="F578" s="253"/>
      <c r="G578" s="92">
        <f t="shared" si="13"/>
        <v>0</v>
      </c>
      <c r="H578" s="92"/>
      <c r="I578" s="92"/>
    </row>
    <row r="579" spans="1:9" ht="16.5" thickBot="1">
      <c r="A579" s="237"/>
      <c r="B579" s="250"/>
      <c r="C579" s="673"/>
      <c r="D579" s="674"/>
      <c r="E579" s="232">
        <v>4231</v>
      </c>
      <c r="F579" s="253"/>
      <c r="G579" s="92">
        <f t="shared" si="13"/>
        <v>0</v>
      </c>
      <c r="H579" s="92"/>
      <c r="I579" s="92"/>
    </row>
    <row r="580" spans="1:9" ht="16.5" hidden="1" thickBot="1">
      <c r="A580" s="237"/>
      <c r="B580" s="250"/>
      <c r="C580" s="673"/>
      <c r="D580" s="674"/>
      <c r="E580" s="232" t="s">
        <v>13</v>
      </c>
      <c r="F580" s="253"/>
      <c r="G580" s="92">
        <f t="shared" si="13"/>
        <v>0</v>
      </c>
      <c r="H580" s="92"/>
      <c r="I580" s="92"/>
    </row>
    <row r="581" spans="1:9" ht="16.5" hidden="1" outlineLevel="1" thickBot="1">
      <c r="A581" s="237">
        <v>2826</v>
      </c>
      <c r="B581" s="272" t="s">
        <v>79</v>
      </c>
      <c r="C581" s="673">
        <v>2</v>
      </c>
      <c r="D581" s="674">
        <v>6</v>
      </c>
      <c r="E581" s="232" t="s">
        <v>84</v>
      </c>
      <c r="F581" s="259"/>
      <c r="G581" s="92">
        <f t="shared" si="13"/>
        <v>0</v>
      </c>
      <c r="H581" s="92">
        <f>H583+H584</f>
        <v>0</v>
      </c>
      <c r="I581" s="92">
        <f>I583+I584</f>
        <v>0</v>
      </c>
    </row>
    <row r="582" spans="1:9" ht="36.75" hidden="1" outlineLevel="1" thickBot="1">
      <c r="A582" s="237"/>
      <c r="B582" s="250"/>
      <c r="C582" s="673"/>
      <c r="D582" s="674"/>
      <c r="E582" s="232" t="s">
        <v>12</v>
      </c>
      <c r="F582" s="253"/>
      <c r="G582" s="92"/>
      <c r="H582" s="92"/>
      <c r="I582" s="92"/>
    </row>
    <row r="583" spans="1:9" ht="16.5" hidden="1" outlineLevel="1" thickBot="1">
      <c r="A583" s="237"/>
      <c r="B583" s="250"/>
      <c r="C583" s="673"/>
      <c r="D583" s="674"/>
      <c r="E583" s="232" t="s">
        <v>13</v>
      </c>
      <c r="F583" s="253"/>
      <c r="G583" s="92">
        <f>H583+I583</f>
        <v>0</v>
      </c>
      <c r="H583" s="92"/>
      <c r="I583" s="92"/>
    </row>
    <row r="584" spans="1:9" ht="16.5" hidden="1" outlineLevel="1" thickBot="1">
      <c r="A584" s="237"/>
      <c r="B584" s="250"/>
      <c r="C584" s="673"/>
      <c r="D584" s="674"/>
      <c r="E584" s="232" t="s">
        <v>13</v>
      </c>
      <c r="F584" s="253"/>
      <c r="G584" s="92">
        <f>H584+I584</f>
        <v>0</v>
      </c>
      <c r="H584" s="92"/>
      <c r="I584" s="92"/>
    </row>
    <row r="585" spans="1:9" ht="24.75" hidden="1" outlineLevel="1" thickBot="1">
      <c r="A585" s="237">
        <v>2827</v>
      </c>
      <c r="B585" s="272" t="s">
        <v>79</v>
      </c>
      <c r="C585" s="673">
        <v>2</v>
      </c>
      <c r="D585" s="674">
        <v>7</v>
      </c>
      <c r="E585" s="232" t="s">
        <v>85</v>
      </c>
      <c r="F585" s="259"/>
      <c r="G585" s="92">
        <f>H585+I585</f>
        <v>0</v>
      </c>
      <c r="H585" s="92">
        <f>H587+H588</f>
        <v>0</v>
      </c>
      <c r="I585" s="92">
        <f>I587+I588</f>
        <v>0</v>
      </c>
    </row>
    <row r="586" spans="1:9" ht="36.75" hidden="1" outlineLevel="1" thickBot="1">
      <c r="A586" s="237"/>
      <c r="B586" s="250"/>
      <c r="C586" s="673"/>
      <c r="D586" s="674"/>
      <c r="E586" s="232" t="s">
        <v>12</v>
      </c>
      <c r="F586" s="253"/>
      <c r="G586" s="92"/>
      <c r="H586" s="92"/>
      <c r="I586" s="92"/>
    </row>
    <row r="587" spans="1:9" ht="16.5" hidden="1" outlineLevel="1" thickBot="1">
      <c r="A587" s="237"/>
      <c r="B587" s="250"/>
      <c r="C587" s="673"/>
      <c r="D587" s="674"/>
      <c r="E587" s="232" t="s">
        <v>13</v>
      </c>
      <c r="F587" s="253"/>
      <c r="G587" s="92">
        <f>H587+I587</f>
        <v>0</v>
      </c>
      <c r="H587" s="92"/>
      <c r="I587" s="92"/>
    </row>
    <row r="588" spans="1:9" ht="16.5" hidden="1" outlineLevel="1" thickBot="1">
      <c r="A588" s="237"/>
      <c r="B588" s="250"/>
      <c r="C588" s="673"/>
      <c r="D588" s="674"/>
      <c r="E588" s="232" t="s">
        <v>13</v>
      </c>
      <c r="F588" s="253"/>
      <c r="G588" s="92">
        <f>H588+I588</f>
        <v>0</v>
      </c>
      <c r="H588" s="92"/>
      <c r="I588" s="92"/>
    </row>
    <row r="589" spans="1:9" ht="29.25" hidden="1" customHeight="1" outlineLevel="1" thickBot="1">
      <c r="A589" s="237">
        <v>2830</v>
      </c>
      <c r="B589" s="270" t="s">
        <v>79</v>
      </c>
      <c r="C589" s="666">
        <v>3</v>
      </c>
      <c r="D589" s="667">
        <v>0</v>
      </c>
      <c r="E589" s="240" t="s">
        <v>512</v>
      </c>
      <c r="F589" s="269" t="s">
        <v>513</v>
      </c>
      <c r="G589" s="92">
        <f>H589+I589</f>
        <v>0</v>
      </c>
      <c r="H589" s="92">
        <f>H591+H595+H599</f>
        <v>0</v>
      </c>
      <c r="I589" s="92">
        <f>I591+I595+I599</f>
        <v>0</v>
      </c>
    </row>
    <row r="590" spans="1:9" s="689" customFormat="1" ht="10.5" hidden="1" customHeight="1" outlineLevel="1" thickBot="1">
      <c r="A590" s="237"/>
      <c r="B590" s="226"/>
      <c r="C590" s="666"/>
      <c r="D590" s="667"/>
      <c r="E590" s="232" t="s">
        <v>808</v>
      </c>
      <c r="F590" s="241"/>
      <c r="G590" s="92"/>
      <c r="H590" s="92"/>
      <c r="I590" s="92"/>
    </row>
    <row r="591" spans="1:9" ht="16.5" hidden="1" outlineLevel="1" thickBot="1">
      <c r="A591" s="237">
        <v>2831</v>
      </c>
      <c r="B591" s="272" t="s">
        <v>79</v>
      </c>
      <c r="C591" s="673">
        <v>3</v>
      </c>
      <c r="D591" s="674">
        <v>1</v>
      </c>
      <c r="E591" s="232" t="s">
        <v>117</v>
      </c>
      <c r="F591" s="269"/>
      <c r="G591" s="92">
        <f>H591+I591</f>
        <v>0</v>
      </c>
      <c r="H591" s="92">
        <f>H593+H594</f>
        <v>0</v>
      </c>
      <c r="I591" s="92">
        <f>I593+I594</f>
        <v>0</v>
      </c>
    </row>
    <row r="592" spans="1:9" ht="36.75" hidden="1" outlineLevel="1" thickBot="1">
      <c r="A592" s="237"/>
      <c r="B592" s="250"/>
      <c r="C592" s="673"/>
      <c r="D592" s="674"/>
      <c r="E592" s="232" t="s">
        <v>12</v>
      </c>
      <c r="F592" s="253"/>
      <c r="G592" s="92"/>
      <c r="H592" s="92"/>
      <c r="I592" s="92"/>
    </row>
    <row r="593" spans="1:9" ht="16.5" hidden="1" outlineLevel="1" thickBot="1">
      <c r="A593" s="237"/>
      <c r="B593" s="250"/>
      <c r="C593" s="673"/>
      <c r="D593" s="674"/>
      <c r="E593" s="232" t="s">
        <v>13</v>
      </c>
      <c r="F593" s="253"/>
      <c r="G593" s="92">
        <f>H593+I593</f>
        <v>0</v>
      </c>
      <c r="H593" s="92"/>
      <c r="I593" s="92"/>
    </row>
    <row r="594" spans="1:9" ht="16.5" hidden="1" outlineLevel="1" thickBot="1">
      <c r="A594" s="237"/>
      <c r="B594" s="250"/>
      <c r="C594" s="673"/>
      <c r="D594" s="674"/>
      <c r="E594" s="232" t="s">
        <v>13</v>
      </c>
      <c r="F594" s="253"/>
      <c r="G594" s="92">
        <f>H594+I594</f>
        <v>0</v>
      </c>
      <c r="H594" s="92"/>
      <c r="I594" s="92"/>
    </row>
    <row r="595" spans="1:9" ht="16.5" hidden="1" outlineLevel="1" thickBot="1">
      <c r="A595" s="237">
        <v>2832</v>
      </c>
      <c r="B595" s="272" t="s">
        <v>79</v>
      </c>
      <c r="C595" s="673">
        <v>3</v>
      </c>
      <c r="D595" s="674">
        <v>2</v>
      </c>
      <c r="E595" s="232" t="s">
        <v>127</v>
      </c>
      <c r="F595" s="269"/>
      <c r="G595" s="92">
        <f>H595+I595</f>
        <v>0</v>
      </c>
      <c r="H595" s="92">
        <f>H597+H598</f>
        <v>0</v>
      </c>
      <c r="I595" s="92">
        <f>I597+I598</f>
        <v>0</v>
      </c>
    </row>
    <row r="596" spans="1:9" ht="36.75" hidden="1" outlineLevel="1" thickBot="1">
      <c r="A596" s="237"/>
      <c r="B596" s="250"/>
      <c r="C596" s="673"/>
      <c r="D596" s="674"/>
      <c r="E596" s="232" t="s">
        <v>12</v>
      </c>
      <c r="F596" s="253"/>
      <c r="G596" s="92"/>
      <c r="H596" s="92"/>
      <c r="I596" s="92"/>
    </row>
    <row r="597" spans="1:9" ht="16.5" hidden="1" outlineLevel="1" thickBot="1">
      <c r="A597" s="237"/>
      <c r="B597" s="250"/>
      <c r="C597" s="673"/>
      <c r="D597" s="674"/>
      <c r="E597" s="232" t="s">
        <v>13</v>
      </c>
      <c r="F597" s="253"/>
      <c r="G597" s="92">
        <f>H597+I597</f>
        <v>0</v>
      </c>
      <c r="H597" s="92"/>
      <c r="I597" s="92"/>
    </row>
    <row r="598" spans="1:9" ht="16.5" hidden="1" outlineLevel="1" thickBot="1">
      <c r="A598" s="237"/>
      <c r="B598" s="250"/>
      <c r="C598" s="673"/>
      <c r="D598" s="674"/>
      <c r="E598" s="232" t="s">
        <v>13</v>
      </c>
      <c r="F598" s="253"/>
      <c r="G598" s="92">
        <f>H598+I598</f>
        <v>0</v>
      </c>
      <c r="H598" s="92"/>
      <c r="I598" s="92"/>
    </row>
    <row r="599" spans="1:9" ht="16.5" hidden="1" outlineLevel="1" thickBot="1">
      <c r="A599" s="237">
        <v>2833</v>
      </c>
      <c r="B599" s="272" t="s">
        <v>79</v>
      </c>
      <c r="C599" s="673">
        <v>3</v>
      </c>
      <c r="D599" s="674">
        <v>3</v>
      </c>
      <c r="E599" s="232" t="s">
        <v>128</v>
      </c>
      <c r="F599" s="259" t="s">
        <v>514</v>
      </c>
      <c r="G599" s="92">
        <f>H599+I599</f>
        <v>0</v>
      </c>
      <c r="H599" s="92">
        <f>H601+H602</f>
        <v>0</v>
      </c>
      <c r="I599" s="92">
        <f>I601+I602</f>
        <v>0</v>
      </c>
    </row>
    <row r="600" spans="1:9" ht="36.75" hidden="1" outlineLevel="1" thickBot="1">
      <c r="A600" s="237"/>
      <c r="B600" s="250"/>
      <c r="C600" s="673"/>
      <c r="D600" s="674"/>
      <c r="E600" s="232" t="s">
        <v>12</v>
      </c>
      <c r="F600" s="253"/>
      <c r="G600" s="92"/>
      <c r="H600" s="92"/>
      <c r="I600" s="92"/>
    </row>
    <row r="601" spans="1:9" ht="16.5" hidden="1" outlineLevel="1" thickBot="1">
      <c r="A601" s="237"/>
      <c r="B601" s="250"/>
      <c r="C601" s="673"/>
      <c r="D601" s="674"/>
      <c r="E601" s="232" t="s">
        <v>13</v>
      </c>
      <c r="F601" s="253"/>
      <c r="G601" s="92">
        <f>H601+I601</f>
        <v>0</v>
      </c>
      <c r="H601" s="92"/>
      <c r="I601" s="92"/>
    </row>
    <row r="602" spans="1:9" ht="16.5" hidden="1" outlineLevel="1" thickBot="1">
      <c r="A602" s="237"/>
      <c r="B602" s="250"/>
      <c r="C602" s="673"/>
      <c r="D602" s="674"/>
      <c r="E602" s="232" t="s">
        <v>13</v>
      </c>
      <c r="F602" s="253"/>
      <c r="G602" s="92">
        <f>H602+I602</f>
        <v>0</v>
      </c>
      <c r="H602" s="92"/>
      <c r="I602" s="92"/>
    </row>
    <row r="603" spans="1:9" ht="14.25" hidden="1" customHeight="1" outlineLevel="1" thickBot="1">
      <c r="A603" s="237">
        <v>2840</v>
      </c>
      <c r="B603" s="270" t="s">
        <v>79</v>
      </c>
      <c r="C603" s="666">
        <v>4</v>
      </c>
      <c r="D603" s="667">
        <v>0</v>
      </c>
      <c r="E603" s="240" t="s">
        <v>129</v>
      </c>
      <c r="F603" s="269" t="s">
        <v>515</v>
      </c>
      <c r="G603" s="92">
        <f>H603+I603</f>
        <v>0</v>
      </c>
      <c r="H603" s="92">
        <f>H605+H609+H613</f>
        <v>0</v>
      </c>
      <c r="I603" s="92">
        <f>I605+I609+I613</f>
        <v>0</v>
      </c>
    </row>
    <row r="604" spans="1:9" s="689" customFormat="1" ht="10.5" hidden="1" customHeight="1" outlineLevel="1" thickBot="1">
      <c r="A604" s="237"/>
      <c r="B604" s="226"/>
      <c r="C604" s="666"/>
      <c r="D604" s="667"/>
      <c r="E604" s="232" t="s">
        <v>808</v>
      </c>
      <c r="F604" s="241"/>
      <c r="G604" s="92"/>
      <c r="H604" s="92"/>
      <c r="I604" s="92"/>
    </row>
    <row r="605" spans="1:9" ht="14.25" hidden="1" customHeight="1" outlineLevel="1" thickBot="1">
      <c r="A605" s="237">
        <v>2841</v>
      </c>
      <c r="B605" s="272" t="s">
        <v>79</v>
      </c>
      <c r="C605" s="673">
        <v>4</v>
      </c>
      <c r="D605" s="674">
        <v>1</v>
      </c>
      <c r="E605" s="232" t="s">
        <v>130</v>
      </c>
      <c r="F605" s="269"/>
      <c r="G605" s="92">
        <f>H605+I605</f>
        <v>0</v>
      </c>
      <c r="H605" s="92">
        <f>H607+H608</f>
        <v>0</v>
      </c>
      <c r="I605" s="92">
        <f>I607+I608</f>
        <v>0</v>
      </c>
    </row>
    <row r="606" spans="1:9" ht="36.75" hidden="1" outlineLevel="1" thickBot="1">
      <c r="A606" s="237"/>
      <c r="B606" s="250"/>
      <c r="C606" s="673"/>
      <c r="D606" s="674"/>
      <c r="E606" s="232" t="s">
        <v>12</v>
      </c>
      <c r="F606" s="253"/>
      <c r="G606" s="92"/>
      <c r="H606" s="92"/>
      <c r="I606" s="92"/>
    </row>
    <row r="607" spans="1:9" ht="16.5" hidden="1" outlineLevel="1" thickBot="1">
      <c r="A607" s="237"/>
      <c r="B607" s="250"/>
      <c r="C607" s="673"/>
      <c r="D607" s="674"/>
      <c r="E607" s="232" t="s">
        <v>13</v>
      </c>
      <c r="F607" s="253"/>
      <c r="G607" s="92">
        <f>H607+I607</f>
        <v>0</v>
      </c>
      <c r="H607" s="92"/>
      <c r="I607" s="92"/>
    </row>
    <row r="608" spans="1:9" ht="16.5" hidden="1" outlineLevel="1" thickBot="1">
      <c r="A608" s="237"/>
      <c r="B608" s="250"/>
      <c r="C608" s="673"/>
      <c r="D608" s="674"/>
      <c r="E608" s="232" t="s">
        <v>13</v>
      </c>
      <c r="F608" s="253"/>
      <c r="G608" s="92">
        <f>H608+I608</f>
        <v>0</v>
      </c>
      <c r="H608" s="92"/>
      <c r="I608" s="92"/>
    </row>
    <row r="609" spans="1:9" ht="29.25" hidden="1" customHeight="1" outlineLevel="1" thickBot="1">
      <c r="A609" s="237">
        <v>2842</v>
      </c>
      <c r="B609" s="272" t="s">
        <v>79</v>
      </c>
      <c r="C609" s="673">
        <v>4</v>
      </c>
      <c r="D609" s="674">
        <v>2</v>
      </c>
      <c r="E609" s="232" t="s">
        <v>131</v>
      </c>
      <c r="F609" s="269"/>
      <c r="G609" s="92">
        <f>H609+I609</f>
        <v>0</v>
      </c>
      <c r="H609" s="92">
        <f>H611+H612</f>
        <v>0</v>
      </c>
      <c r="I609" s="92">
        <f>I611+I612</f>
        <v>0</v>
      </c>
    </row>
    <row r="610" spans="1:9" ht="36.75" hidden="1" outlineLevel="1" thickBot="1">
      <c r="A610" s="237"/>
      <c r="B610" s="250"/>
      <c r="C610" s="673"/>
      <c r="D610" s="674"/>
      <c r="E610" s="232" t="s">
        <v>12</v>
      </c>
      <c r="F610" s="253"/>
      <c r="G610" s="92"/>
      <c r="H610" s="92"/>
      <c r="I610" s="92"/>
    </row>
    <row r="611" spans="1:9" ht="16.5" hidden="1" outlineLevel="1" thickBot="1">
      <c r="A611" s="237"/>
      <c r="B611" s="250"/>
      <c r="C611" s="673"/>
      <c r="D611" s="674"/>
      <c r="E611" s="232" t="s">
        <v>13</v>
      </c>
      <c r="F611" s="253"/>
      <c r="G611" s="92">
        <f>H611+I611</f>
        <v>0</v>
      </c>
      <c r="H611" s="92"/>
      <c r="I611" s="92"/>
    </row>
    <row r="612" spans="1:9" ht="16.5" hidden="1" outlineLevel="1" thickBot="1">
      <c r="A612" s="237"/>
      <c r="B612" s="250"/>
      <c r="C612" s="673"/>
      <c r="D612" s="674"/>
      <c r="E612" s="232" t="s">
        <v>13</v>
      </c>
      <c r="F612" s="253"/>
      <c r="G612" s="92">
        <f>H612+I612</f>
        <v>0</v>
      </c>
      <c r="H612" s="92"/>
      <c r="I612" s="92"/>
    </row>
    <row r="613" spans="1:9" ht="16.5" hidden="1" outlineLevel="1" thickBot="1">
      <c r="A613" s="237">
        <v>2843</v>
      </c>
      <c r="B613" s="272" t="s">
        <v>79</v>
      </c>
      <c r="C613" s="673">
        <v>4</v>
      </c>
      <c r="D613" s="674">
        <v>3</v>
      </c>
      <c r="E613" s="232" t="s">
        <v>129</v>
      </c>
      <c r="F613" s="259" t="s">
        <v>516</v>
      </c>
      <c r="G613" s="92">
        <f>H613+I613</f>
        <v>0</v>
      </c>
      <c r="H613" s="92">
        <f>H615+H616</f>
        <v>0</v>
      </c>
      <c r="I613" s="92">
        <f>I615+I616</f>
        <v>0</v>
      </c>
    </row>
    <row r="614" spans="1:9" ht="36.75" hidden="1" outlineLevel="1" thickBot="1">
      <c r="A614" s="237"/>
      <c r="B614" s="250"/>
      <c r="C614" s="673"/>
      <c r="D614" s="674"/>
      <c r="E614" s="232" t="s">
        <v>12</v>
      </c>
      <c r="F614" s="253"/>
      <c r="G614" s="92"/>
      <c r="H614" s="92"/>
      <c r="I614" s="92"/>
    </row>
    <row r="615" spans="1:9" ht="16.5" hidden="1" outlineLevel="1" thickBot="1">
      <c r="A615" s="237"/>
      <c r="B615" s="250"/>
      <c r="C615" s="673"/>
      <c r="D615" s="674"/>
      <c r="E615" s="232" t="s">
        <v>13</v>
      </c>
      <c r="F615" s="253"/>
      <c r="G615" s="92">
        <f>H615+I615</f>
        <v>0</v>
      </c>
      <c r="H615" s="92"/>
      <c r="I615" s="92"/>
    </row>
    <row r="616" spans="1:9" ht="16.5" hidden="1" outlineLevel="1" thickBot="1">
      <c r="A616" s="237"/>
      <c r="B616" s="250"/>
      <c r="C616" s="673"/>
      <c r="D616" s="674"/>
      <c r="E616" s="232" t="s">
        <v>13</v>
      </c>
      <c r="F616" s="253"/>
      <c r="G616" s="92">
        <f>H616+I616</f>
        <v>0</v>
      </c>
      <c r="H616" s="92"/>
      <c r="I616" s="92"/>
    </row>
    <row r="617" spans="1:9" ht="26.25" hidden="1" customHeight="1" outlineLevel="1" thickBot="1">
      <c r="A617" s="237">
        <v>2850</v>
      </c>
      <c r="B617" s="270" t="s">
        <v>79</v>
      </c>
      <c r="C617" s="666">
        <v>5</v>
      </c>
      <c r="D617" s="667">
        <v>0</v>
      </c>
      <c r="E617" s="283" t="s">
        <v>517</v>
      </c>
      <c r="F617" s="269" t="s">
        <v>518</v>
      </c>
      <c r="G617" s="92">
        <f>H617+I617</f>
        <v>0</v>
      </c>
      <c r="H617" s="92">
        <f>H619</f>
        <v>0</v>
      </c>
      <c r="I617" s="92">
        <f>I619</f>
        <v>0</v>
      </c>
    </row>
    <row r="618" spans="1:9" s="689" customFormat="1" ht="10.5" hidden="1" customHeight="1" outlineLevel="1" thickBot="1">
      <c r="A618" s="237"/>
      <c r="B618" s="226"/>
      <c r="C618" s="666"/>
      <c r="D618" s="667"/>
      <c r="E618" s="232" t="s">
        <v>808</v>
      </c>
      <c r="F618" s="241"/>
      <c r="G618" s="92"/>
      <c r="H618" s="92"/>
      <c r="I618" s="92"/>
    </row>
    <row r="619" spans="1:9" ht="24" hidden="1" customHeight="1" outlineLevel="1" thickBot="1">
      <c r="A619" s="237">
        <v>2851</v>
      </c>
      <c r="B619" s="270" t="s">
        <v>79</v>
      </c>
      <c r="C619" s="666">
        <v>5</v>
      </c>
      <c r="D619" s="667">
        <v>1</v>
      </c>
      <c r="E619" s="284" t="s">
        <v>517</v>
      </c>
      <c r="F619" s="259" t="s">
        <v>519</v>
      </c>
      <c r="G619" s="92">
        <f>H619+I619</f>
        <v>0</v>
      </c>
      <c r="H619" s="92">
        <f>H621+H622</f>
        <v>0</v>
      </c>
      <c r="I619" s="92">
        <f>I621+I622</f>
        <v>0</v>
      </c>
    </row>
    <row r="620" spans="1:9" ht="36.75" hidden="1" outlineLevel="1" thickBot="1">
      <c r="A620" s="237"/>
      <c r="B620" s="250"/>
      <c r="C620" s="673"/>
      <c r="D620" s="674"/>
      <c r="E620" s="232" t="s">
        <v>12</v>
      </c>
      <c r="F620" s="253"/>
      <c r="G620" s="92"/>
      <c r="H620" s="92"/>
      <c r="I620" s="92"/>
    </row>
    <row r="621" spans="1:9" ht="16.5" hidden="1" outlineLevel="1" thickBot="1">
      <c r="A621" s="237"/>
      <c r="B621" s="250"/>
      <c r="C621" s="673"/>
      <c r="D621" s="674"/>
      <c r="E621" s="232" t="s">
        <v>13</v>
      </c>
      <c r="F621" s="253"/>
      <c r="G621" s="92">
        <f>H621+I621</f>
        <v>0</v>
      </c>
      <c r="H621" s="92"/>
      <c r="I621" s="92"/>
    </row>
    <row r="622" spans="1:9" ht="16.5" hidden="1" outlineLevel="1" thickBot="1">
      <c r="A622" s="237"/>
      <c r="B622" s="250"/>
      <c r="C622" s="673"/>
      <c r="D622" s="674"/>
      <c r="E622" s="232" t="s">
        <v>13</v>
      </c>
      <c r="F622" s="253"/>
      <c r="G622" s="92">
        <f>H622+I622</f>
        <v>0</v>
      </c>
      <c r="H622" s="92"/>
      <c r="I622" s="92"/>
    </row>
    <row r="623" spans="1:9" ht="27" hidden="1" customHeight="1" outlineLevel="1" thickBot="1">
      <c r="A623" s="237">
        <v>2860</v>
      </c>
      <c r="B623" s="270" t="s">
        <v>79</v>
      </c>
      <c r="C623" s="666">
        <v>6</v>
      </c>
      <c r="D623" s="667">
        <v>0</v>
      </c>
      <c r="E623" s="283" t="s">
        <v>520</v>
      </c>
      <c r="F623" s="269" t="s">
        <v>640</v>
      </c>
      <c r="G623" s="92">
        <f>H623+I623</f>
        <v>0</v>
      </c>
      <c r="H623" s="92">
        <f>H625</f>
        <v>0</v>
      </c>
      <c r="I623" s="92">
        <f>I625</f>
        <v>0</v>
      </c>
    </row>
    <row r="624" spans="1:9" s="689" customFormat="1" ht="10.5" hidden="1" customHeight="1" outlineLevel="1" thickBot="1">
      <c r="A624" s="237"/>
      <c r="B624" s="226"/>
      <c r="C624" s="666"/>
      <c r="D624" s="667"/>
      <c r="E624" s="232" t="s">
        <v>808</v>
      </c>
      <c r="F624" s="241"/>
      <c r="G624" s="92"/>
      <c r="H624" s="92"/>
      <c r="I624" s="92"/>
    </row>
    <row r="625" spans="1:12" ht="12" hidden="1" customHeight="1" outlineLevel="1" thickBot="1">
      <c r="A625" s="237">
        <v>2861</v>
      </c>
      <c r="B625" s="272" t="s">
        <v>79</v>
      </c>
      <c r="C625" s="673">
        <v>6</v>
      </c>
      <c r="D625" s="674">
        <v>1</v>
      </c>
      <c r="E625" s="284" t="s">
        <v>520</v>
      </c>
      <c r="F625" s="259" t="s">
        <v>641</v>
      </c>
      <c r="G625" s="92">
        <f>H625+I625</f>
        <v>0</v>
      </c>
      <c r="H625" s="92">
        <f>H627+H628</f>
        <v>0</v>
      </c>
      <c r="I625" s="92">
        <f>I627+I628</f>
        <v>0</v>
      </c>
    </row>
    <row r="626" spans="1:12" ht="36.75" hidden="1" outlineLevel="1" thickBot="1">
      <c r="A626" s="237"/>
      <c r="B626" s="250"/>
      <c r="C626" s="673"/>
      <c r="D626" s="674"/>
      <c r="E626" s="232" t="s">
        <v>12</v>
      </c>
      <c r="F626" s="253"/>
      <c r="G626" s="92"/>
      <c r="H626" s="92"/>
      <c r="I626" s="92"/>
    </row>
    <row r="627" spans="1:12" ht="16.5" hidden="1" outlineLevel="1" thickBot="1">
      <c r="A627" s="237"/>
      <c r="B627" s="250"/>
      <c r="C627" s="673"/>
      <c r="D627" s="674"/>
      <c r="E627" s="232" t="s">
        <v>13</v>
      </c>
      <c r="F627" s="253"/>
      <c r="G627" s="92">
        <f>H627+I627</f>
        <v>0</v>
      </c>
      <c r="H627" s="92"/>
      <c r="I627" s="92"/>
    </row>
    <row r="628" spans="1:12" ht="16.5" hidden="1" outlineLevel="1" thickBot="1">
      <c r="A628" s="237"/>
      <c r="B628" s="250"/>
      <c r="C628" s="673"/>
      <c r="D628" s="674"/>
      <c r="E628" s="232" t="s">
        <v>13</v>
      </c>
      <c r="F628" s="253"/>
      <c r="G628" s="92">
        <f>H628+I628</f>
        <v>0</v>
      </c>
      <c r="H628" s="92"/>
      <c r="I628" s="92"/>
    </row>
    <row r="629" spans="1:12" s="688" customFormat="1" ht="35.25" customHeight="1" collapsed="1" thickBot="1">
      <c r="A629" s="675">
        <v>2900</v>
      </c>
      <c r="B629" s="679" t="s">
        <v>86</v>
      </c>
      <c r="C629" s="676">
        <v>0</v>
      </c>
      <c r="D629" s="677">
        <v>0</v>
      </c>
      <c r="E629" s="680" t="s">
        <v>875</v>
      </c>
      <c r="F629" s="678" t="s">
        <v>642</v>
      </c>
      <c r="G629" s="91">
        <f>H629+I629</f>
        <v>56700</v>
      </c>
      <c r="H629" s="91">
        <f>H631+H652+H662+H672+H683+H701+H707+H713</f>
        <v>56700</v>
      </c>
      <c r="I629" s="91">
        <f>I631+I652+I662+I672+I683+I701+I707+I713</f>
        <v>0</v>
      </c>
    </row>
    <row r="630" spans="1:12" ht="11.25" customHeight="1" thickBot="1">
      <c r="A630" s="231"/>
      <c r="B630" s="226"/>
      <c r="C630" s="664"/>
      <c r="D630" s="665"/>
      <c r="E630" s="232" t="s">
        <v>807</v>
      </c>
      <c r="F630" s="233"/>
      <c r="G630" s="92"/>
      <c r="H630" s="92"/>
      <c r="I630" s="92"/>
    </row>
    <row r="631" spans="1:12" ht="24.75" thickBot="1">
      <c r="A631" s="237">
        <v>2910</v>
      </c>
      <c r="B631" s="270" t="s">
        <v>86</v>
      </c>
      <c r="C631" s="666">
        <v>1</v>
      </c>
      <c r="D631" s="667">
        <v>0</v>
      </c>
      <c r="E631" s="240" t="s">
        <v>120</v>
      </c>
      <c r="F631" s="241" t="s">
        <v>643</v>
      </c>
      <c r="G631" s="92">
        <f>H631+I631</f>
        <v>26000</v>
      </c>
      <c r="H631" s="92">
        <f>H633+H648</f>
        <v>26000</v>
      </c>
      <c r="I631" s="92">
        <f>I633+I648</f>
        <v>0</v>
      </c>
    </row>
    <row r="632" spans="1:12" s="689" customFormat="1" ht="10.5" customHeight="1" thickBot="1">
      <c r="A632" s="237"/>
      <c r="B632" s="226"/>
      <c r="C632" s="666"/>
      <c r="D632" s="667"/>
      <c r="E632" s="232" t="s">
        <v>808</v>
      </c>
      <c r="F632" s="241"/>
      <c r="G632" s="92"/>
      <c r="H632" s="92"/>
      <c r="I632" s="92"/>
    </row>
    <row r="633" spans="1:12" ht="16.5" thickBot="1">
      <c r="A633" s="244">
        <v>2911</v>
      </c>
      <c r="B633" s="681" t="s">
        <v>86</v>
      </c>
      <c r="C633" s="669">
        <v>1</v>
      </c>
      <c r="D633" s="670">
        <v>1</v>
      </c>
      <c r="E633" s="671" t="s">
        <v>644</v>
      </c>
      <c r="F633" s="682" t="s">
        <v>645</v>
      </c>
      <c r="G633" s="119">
        <f>H633+I633</f>
        <v>26000</v>
      </c>
      <c r="H633" s="119">
        <f>SUM(H635:H682)</f>
        <v>26000</v>
      </c>
      <c r="I633" s="119">
        <f>SUM(I635:I647)</f>
        <v>0</v>
      </c>
      <c r="K633" s="759"/>
      <c r="L633" s="760"/>
    </row>
    <row r="634" spans="1:12" ht="28.5" customHeight="1" thickBot="1">
      <c r="A634" s="237"/>
      <c r="B634" s="250"/>
      <c r="C634" s="673"/>
      <c r="D634" s="674"/>
      <c r="E634" s="232" t="s">
        <v>12</v>
      </c>
      <c r="F634" s="253"/>
      <c r="G634" s="92"/>
      <c r="H634" s="92"/>
      <c r="I634" s="92"/>
      <c r="K634" s="761"/>
      <c r="L634" s="762"/>
    </row>
    <row r="635" spans="1:12" ht="16.5" hidden="1" thickBot="1">
      <c r="A635" s="237"/>
      <c r="B635" s="250"/>
      <c r="C635" s="673"/>
      <c r="D635" s="674"/>
      <c r="E635" s="232">
        <v>4111</v>
      </c>
      <c r="F635" s="253"/>
      <c r="G635" s="92">
        <f t="shared" ref="G635:G682" si="14">H635+I635</f>
        <v>0</v>
      </c>
      <c r="H635" s="92"/>
      <c r="I635" s="92"/>
      <c r="K635" s="760"/>
      <c r="L635" s="760"/>
    </row>
    <row r="636" spans="1:12" ht="16.5" hidden="1" thickBot="1">
      <c r="A636" s="237"/>
      <c r="B636" s="250"/>
      <c r="C636" s="673"/>
      <c r="D636" s="674"/>
      <c r="E636" s="232">
        <v>4131</v>
      </c>
      <c r="F636" s="253"/>
      <c r="G636" s="92">
        <f t="shared" si="14"/>
        <v>0</v>
      </c>
      <c r="H636" s="92"/>
      <c r="I636" s="92"/>
      <c r="K636" s="760"/>
      <c r="L636" s="760"/>
    </row>
    <row r="637" spans="1:12" ht="16.5" hidden="1" thickBot="1">
      <c r="A637" s="237"/>
      <c r="B637" s="250"/>
      <c r="C637" s="673"/>
      <c r="D637" s="674"/>
      <c r="E637" s="232">
        <v>4261</v>
      </c>
      <c r="F637" s="253"/>
      <c r="G637" s="92">
        <f t="shared" si="14"/>
        <v>0</v>
      </c>
      <c r="H637" s="92"/>
      <c r="I637" s="92"/>
      <c r="K637" s="760"/>
      <c r="L637" s="760"/>
    </row>
    <row r="638" spans="1:12" ht="14.25" hidden="1" customHeight="1" thickBot="1">
      <c r="A638" s="237"/>
      <c r="B638" s="250"/>
      <c r="C638" s="673"/>
      <c r="D638" s="674"/>
      <c r="E638" s="232">
        <v>4266</v>
      </c>
      <c r="F638" s="253"/>
      <c r="G638" s="92">
        <f t="shared" si="14"/>
        <v>0</v>
      </c>
      <c r="H638" s="92"/>
      <c r="I638" s="92"/>
      <c r="K638" s="760"/>
      <c r="L638" s="760"/>
    </row>
    <row r="639" spans="1:12" ht="14.25" hidden="1" customHeight="1" thickBot="1">
      <c r="A639" s="237"/>
      <c r="B639" s="250"/>
      <c r="C639" s="673"/>
      <c r="D639" s="674"/>
      <c r="E639" s="232">
        <v>4267</v>
      </c>
      <c r="F639" s="253"/>
      <c r="G639" s="92">
        <f t="shared" si="14"/>
        <v>0</v>
      </c>
      <c r="H639" s="92"/>
      <c r="I639" s="92"/>
      <c r="K639" s="760"/>
      <c r="L639" s="760"/>
    </row>
    <row r="640" spans="1:12" ht="15.75" hidden="1" customHeight="1" thickBot="1">
      <c r="A640" s="237"/>
      <c r="B640" s="250"/>
      <c r="C640" s="673"/>
      <c r="D640" s="674"/>
      <c r="E640" s="232">
        <v>4269</v>
      </c>
      <c r="F640" s="253"/>
      <c r="G640" s="92">
        <f t="shared" si="14"/>
        <v>0</v>
      </c>
      <c r="H640" s="92"/>
      <c r="I640" s="92"/>
      <c r="K640" s="760"/>
      <c r="L640" s="760"/>
    </row>
    <row r="641" spans="1:12" ht="16.5" hidden="1" customHeight="1" thickBot="1">
      <c r="A641" s="237"/>
      <c r="B641" s="250"/>
      <c r="C641" s="673"/>
      <c r="D641" s="674"/>
      <c r="E641" s="232">
        <v>4214</v>
      </c>
      <c r="F641" s="253"/>
      <c r="G641" s="92">
        <f t="shared" si="14"/>
        <v>0</v>
      </c>
      <c r="H641" s="92"/>
      <c r="I641" s="92"/>
      <c r="K641" s="760"/>
      <c r="L641" s="760"/>
    </row>
    <row r="642" spans="1:12" ht="15.75" hidden="1" customHeight="1" thickBot="1">
      <c r="A642" s="237"/>
      <c r="B642" s="250"/>
      <c r="C642" s="673"/>
      <c r="D642" s="674"/>
      <c r="E642" s="232">
        <v>4212</v>
      </c>
      <c r="F642" s="253"/>
      <c r="G642" s="92">
        <f t="shared" si="14"/>
        <v>0</v>
      </c>
      <c r="H642" s="92"/>
      <c r="I642" s="92"/>
      <c r="K642" s="760"/>
      <c r="L642" s="760"/>
    </row>
    <row r="643" spans="1:12" ht="15" hidden="1" customHeight="1" thickBot="1">
      <c r="A643" s="237"/>
      <c r="B643" s="250"/>
      <c r="C643" s="673"/>
      <c r="D643" s="674"/>
      <c r="E643" s="232">
        <v>4231</v>
      </c>
      <c r="F643" s="253"/>
      <c r="G643" s="92">
        <f t="shared" si="14"/>
        <v>0</v>
      </c>
      <c r="H643" s="92"/>
      <c r="I643" s="92"/>
      <c r="K643" s="760"/>
      <c r="L643" s="760"/>
    </row>
    <row r="644" spans="1:12" ht="9" hidden="1" customHeight="1" thickBot="1">
      <c r="A644" s="237"/>
      <c r="B644" s="250"/>
      <c r="C644" s="673"/>
      <c r="D644" s="674"/>
      <c r="E644" s="232">
        <v>4241</v>
      </c>
      <c r="F644" s="253"/>
      <c r="G644" s="92">
        <f t="shared" si="14"/>
        <v>0</v>
      </c>
      <c r="H644" s="92"/>
      <c r="I644" s="92"/>
      <c r="K644" s="760"/>
      <c r="L644" s="760"/>
    </row>
    <row r="645" spans="1:12" ht="1.5" customHeight="1" thickBot="1">
      <c r="A645" s="237"/>
      <c r="B645" s="250"/>
      <c r="C645" s="673"/>
      <c r="D645" s="674"/>
      <c r="E645" s="232">
        <v>5129</v>
      </c>
      <c r="F645" s="253"/>
      <c r="G645" s="92"/>
      <c r="H645" s="92"/>
      <c r="I645" s="92"/>
      <c r="K645" s="760"/>
      <c r="L645" s="760"/>
    </row>
    <row r="646" spans="1:12" ht="21.75" customHeight="1" thickBot="1">
      <c r="A646" s="237"/>
      <c r="B646" s="250"/>
      <c r="C646" s="673"/>
      <c r="D646" s="674"/>
      <c r="E646" s="232">
        <v>5122</v>
      </c>
      <c r="F646" s="253"/>
      <c r="G646" s="92">
        <f t="shared" si="14"/>
        <v>0</v>
      </c>
      <c r="H646" s="92"/>
      <c r="I646" s="739">
        <v>0</v>
      </c>
      <c r="K646" s="760"/>
      <c r="L646" s="760"/>
    </row>
    <row r="647" spans="1:12" ht="15.75" customHeight="1" thickBot="1">
      <c r="A647" s="237"/>
      <c r="B647" s="250"/>
      <c r="C647" s="673"/>
      <c r="D647" s="674"/>
      <c r="E647" s="232">
        <v>5113</v>
      </c>
      <c r="F647" s="253"/>
      <c r="G647" s="92">
        <f t="shared" si="14"/>
        <v>0</v>
      </c>
      <c r="H647" s="92"/>
      <c r="I647" s="739">
        <v>0</v>
      </c>
      <c r="K647" s="760"/>
      <c r="L647" s="760"/>
    </row>
    <row r="648" spans="1:12" ht="16.5" customHeight="1" outlineLevel="1" thickBot="1">
      <c r="A648" s="237">
        <v>2912</v>
      </c>
      <c r="B648" s="272" t="s">
        <v>86</v>
      </c>
      <c r="C648" s="673">
        <v>1</v>
      </c>
      <c r="D648" s="674">
        <v>2</v>
      </c>
      <c r="E648" s="232" t="s">
        <v>87</v>
      </c>
      <c r="F648" s="259" t="s">
        <v>646</v>
      </c>
      <c r="G648" s="92">
        <f t="shared" si="14"/>
        <v>0</v>
      </c>
      <c r="H648" s="92">
        <f>H650+H651</f>
        <v>0</v>
      </c>
      <c r="I648" s="92">
        <f>I650+I651</f>
        <v>0</v>
      </c>
      <c r="K648" s="760"/>
      <c r="L648" s="760"/>
    </row>
    <row r="649" spans="1:12" ht="12.75" customHeight="1" outlineLevel="1" thickBot="1">
      <c r="A649" s="237"/>
      <c r="B649" s="250"/>
      <c r="C649" s="673"/>
      <c r="D649" s="674"/>
      <c r="E649" s="232" t="s">
        <v>12</v>
      </c>
      <c r="F649" s="253"/>
      <c r="G649" s="92">
        <f t="shared" si="14"/>
        <v>0</v>
      </c>
      <c r="H649" s="92"/>
      <c r="I649" s="92"/>
      <c r="K649" s="760"/>
      <c r="L649" s="760"/>
    </row>
    <row r="650" spans="1:12" ht="12.75" customHeight="1" outlineLevel="1" thickBot="1">
      <c r="A650" s="237"/>
      <c r="B650" s="250"/>
      <c r="C650" s="673"/>
      <c r="D650" s="674"/>
      <c r="E650" s="232" t="s">
        <v>13</v>
      </c>
      <c r="F650" s="253"/>
      <c r="G650" s="92">
        <f t="shared" si="14"/>
        <v>0</v>
      </c>
      <c r="H650" s="92"/>
      <c r="I650" s="92"/>
      <c r="K650" s="760"/>
      <c r="L650" s="760"/>
    </row>
    <row r="651" spans="1:12" ht="17.25" customHeight="1" outlineLevel="1" thickBot="1">
      <c r="A651" s="237"/>
      <c r="B651" s="250"/>
      <c r="C651" s="673"/>
      <c r="D651" s="674"/>
      <c r="E651" s="232" t="s">
        <v>13</v>
      </c>
      <c r="F651" s="253"/>
      <c r="G651" s="92">
        <f t="shared" si="14"/>
        <v>0</v>
      </c>
      <c r="H651" s="92"/>
      <c r="I651" s="92"/>
      <c r="K651" s="760"/>
      <c r="L651" s="760"/>
    </row>
    <row r="652" spans="1:12" ht="13.5" customHeight="1" outlineLevel="1" thickBot="1">
      <c r="A652" s="237">
        <v>2920</v>
      </c>
      <c r="B652" s="270" t="s">
        <v>86</v>
      </c>
      <c r="C652" s="666">
        <v>2</v>
      </c>
      <c r="D652" s="667">
        <v>0</v>
      </c>
      <c r="E652" s="240" t="s">
        <v>88</v>
      </c>
      <c r="F652" s="241" t="s">
        <v>647</v>
      </c>
      <c r="G652" s="92">
        <f t="shared" si="14"/>
        <v>0</v>
      </c>
      <c r="H652" s="92">
        <f>H654+H658</f>
        <v>0</v>
      </c>
      <c r="I652" s="92">
        <f>I654+I658</f>
        <v>0</v>
      </c>
      <c r="K652" s="760"/>
      <c r="L652" s="760"/>
    </row>
    <row r="653" spans="1:12" s="689" customFormat="1" ht="18.75" hidden="1" customHeight="1" outlineLevel="1" thickBot="1">
      <c r="A653" s="237"/>
      <c r="B653" s="226"/>
      <c r="C653" s="666"/>
      <c r="D653" s="667"/>
      <c r="E653" s="232" t="s">
        <v>808</v>
      </c>
      <c r="F653" s="241"/>
      <c r="G653" s="92">
        <f t="shared" si="14"/>
        <v>0</v>
      </c>
      <c r="H653" s="92"/>
      <c r="I653" s="92"/>
      <c r="K653" s="763"/>
      <c r="L653" s="763"/>
    </row>
    <row r="654" spans="1:12" ht="14.25" hidden="1" customHeight="1" outlineLevel="1" thickBot="1">
      <c r="A654" s="237">
        <v>2921</v>
      </c>
      <c r="B654" s="272" t="s">
        <v>86</v>
      </c>
      <c r="C654" s="673">
        <v>2</v>
      </c>
      <c r="D654" s="674">
        <v>1</v>
      </c>
      <c r="E654" s="232" t="s">
        <v>89</v>
      </c>
      <c r="F654" s="259" t="s">
        <v>648</v>
      </c>
      <c r="G654" s="92">
        <f t="shared" si="14"/>
        <v>0</v>
      </c>
      <c r="H654" s="92">
        <f>H656+H657</f>
        <v>0</v>
      </c>
      <c r="I654" s="92">
        <f>I656+I657</f>
        <v>0</v>
      </c>
      <c r="K654" s="760"/>
      <c r="L654" s="760"/>
    </row>
    <row r="655" spans="1:12" ht="14.25" hidden="1" customHeight="1" outlineLevel="1" thickBot="1">
      <c r="A655" s="237"/>
      <c r="B655" s="250"/>
      <c r="C655" s="673"/>
      <c r="D655" s="674"/>
      <c r="E655" s="232" t="s">
        <v>12</v>
      </c>
      <c r="F655" s="253"/>
      <c r="G655" s="92">
        <f t="shared" si="14"/>
        <v>0</v>
      </c>
      <c r="H655" s="92"/>
      <c r="I655" s="92"/>
      <c r="K655" s="760"/>
      <c r="L655" s="760"/>
    </row>
    <row r="656" spans="1:12" ht="19.5" hidden="1" customHeight="1" outlineLevel="1" thickBot="1">
      <c r="A656" s="237"/>
      <c r="B656" s="250"/>
      <c r="C656" s="673"/>
      <c r="D656" s="674"/>
      <c r="E656" s="232" t="s">
        <v>13</v>
      </c>
      <c r="F656" s="253"/>
      <c r="G656" s="92">
        <f t="shared" si="14"/>
        <v>0</v>
      </c>
      <c r="H656" s="92"/>
      <c r="I656" s="92"/>
      <c r="K656" s="760"/>
      <c r="L656" s="760"/>
    </row>
    <row r="657" spans="1:12" ht="23.25" hidden="1" customHeight="1" outlineLevel="1" thickBot="1">
      <c r="A657" s="237"/>
      <c r="B657" s="250"/>
      <c r="C657" s="673"/>
      <c r="D657" s="674"/>
      <c r="E657" s="232" t="s">
        <v>13</v>
      </c>
      <c r="F657" s="253"/>
      <c r="G657" s="92">
        <f t="shared" si="14"/>
        <v>0</v>
      </c>
      <c r="H657" s="92"/>
      <c r="I657" s="92"/>
      <c r="K657" s="760"/>
      <c r="L657" s="760"/>
    </row>
    <row r="658" spans="1:12" ht="17.25" hidden="1" customHeight="1" outlineLevel="1" thickBot="1">
      <c r="A658" s="237">
        <v>2922</v>
      </c>
      <c r="B658" s="272" t="s">
        <v>86</v>
      </c>
      <c r="C658" s="673">
        <v>2</v>
      </c>
      <c r="D658" s="674">
        <v>2</v>
      </c>
      <c r="E658" s="232" t="s">
        <v>90</v>
      </c>
      <c r="F658" s="259" t="s">
        <v>649</v>
      </c>
      <c r="G658" s="92">
        <f t="shared" si="14"/>
        <v>0</v>
      </c>
      <c r="H658" s="92">
        <f>H660+H661</f>
        <v>0</v>
      </c>
      <c r="I658" s="92">
        <f>I660+I661</f>
        <v>0</v>
      </c>
      <c r="K658" s="760"/>
      <c r="L658" s="760"/>
    </row>
    <row r="659" spans="1:12" ht="22.5" hidden="1" customHeight="1" outlineLevel="1" thickBot="1">
      <c r="A659" s="237"/>
      <c r="B659" s="250"/>
      <c r="C659" s="673"/>
      <c r="D659" s="674"/>
      <c r="E659" s="232" t="s">
        <v>12</v>
      </c>
      <c r="F659" s="253"/>
      <c r="G659" s="92">
        <f t="shared" si="14"/>
        <v>0</v>
      </c>
      <c r="H659" s="92"/>
      <c r="I659" s="92"/>
      <c r="K659" s="760"/>
      <c r="L659" s="760"/>
    </row>
    <row r="660" spans="1:12" ht="15" hidden="1" customHeight="1" outlineLevel="1" thickBot="1">
      <c r="A660" s="237"/>
      <c r="B660" s="250"/>
      <c r="C660" s="673"/>
      <c r="D660" s="674"/>
      <c r="E660" s="232" t="s">
        <v>13</v>
      </c>
      <c r="F660" s="253"/>
      <c r="G660" s="92">
        <f t="shared" si="14"/>
        <v>0</v>
      </c>
      <c r="H660" s="92"/>
      <c r="I660" s="92"/>
      <c r="K660" s="760"/>
      <c r="L660" s="760"/>
    </row>
    <row r="661" spans="1:12" ht="13.5" hidden="1" customHeight="1" outlineLevel="1" thickBot="1">
      <c r="A661" s="237"/>
      <c r="B661" s="250"/>
      <c r="C661" s="673"/>
      <c r="D661" s="674"/>
      <c r="E661" s="232" t="s">
        <v>13</v>
      </c>
      <c r="F661" s="253"/>
      <c r="G661" s="92">
        <f t="shared" si="14"/>
        <v>0</v>
      </c>
      <c r="H661" s="92"/>
      <c r="I661" s="92"/>
      <c r="K661" s="760"/>
      <c r="L661" s="760"/>
    </row>
    <row r="662" spans="1:12" ht="13.5" hidden="1" customHeight="1" outlineLevel="1" thickBot="1">
      <c r="A662" s="237">
        <v>2930</v>
      </c>
      <c r="B662" s="270" t="s">
        <v>86</v>
      </c>
      <c r="C662" s="666">
        <v>3</v>
      </c>
      <c r="D662" s="667">
        <v>0</v>
      </c>
      <c r="E662" s="240" t="s">
        <v>91</v>
      </c>
      <c r="F662" s="241" t="s">
        <v>650</v>
      </c>
      <c r="G662" s="92">
        <f t="shared" si="14"/>
        <v>0</v>
      </c>
      <c r="H662" s="92">
        <f>H664+H668</f>
        <v>0</v>
      </c>
      <c r="I662" s="92">
        <f>I664+I668</f>
        <v>0</v>
      </c>
      <c r="K662" s="760"/>
      <c r="L662" s="760"/>
    </row>
    <row r="663" spans="1:12" s="689" customFormat="1" ht="14.25" hidden="1" customHeight="1" outlineLevel="1" thickBot="1">
      <c r="A663" s="237"/>
      <c r="B663" s="226"/>
      <c r="C663" s="666"/>
      <c r="D663" s="667"/>
      <c r="E663" s="232" t="s">
        <v>808</v>
      </c>
      <c r="F663" s="241"/>
      <c r="G663" s="92">
        <f t="shared" si="14"/>
        <v>0</v>
      </c>
      <c r="H663" s="92"/>
      <c r="I663" s="92"/>
      <c r="K663" s="763"/>
      <c r="L663" s="763"/>
    </row>
    <row r="664" spans="1:12" ht="18.75" hidden="1" customHeight="1" outlineLevel="1" thickBot="1">
      <c r="A664" s="237">
        <v>2931</v>
      </c>
      <c r="B664" s="272" t="s">
        <v>86</v>
      </c>
      <c r="C664" s="673">
        <v>3</v>
      </c>
      <c r="D664" s="674">
        <v>1</v>
      </c>
      <c r="E664" s="232" t="s">
        <v>92</v>
      </c>
      <c r="F664" s="259" t="s">
        <v>651</v>
      </c>
      <c r="G664" s="92">
        <f t="shared" si="14"/>
        <v>0</v>
      </c>
      <c r="H664" s="92">
        <f>H666+H667</f>
        <v>0</v>
      </c>
      <c r="I664" s="92">
        <f>I666+I667</f>
        <v>0</v>
      </c>
      <c r="K664" s="760"/>
      <c r="L664" s="760"/>
    </row>
    <row r="665" spans="1:12" ht="18.75" hidden="1" customHeight="1" outlineLevel="1" thickBot="1">
      <c r="A665" s="237"/>
      <c r="B665" s="250"/>
      <c r="C665" s="673"/>
      <c r="D665" s="674"/>
      <c r="E665" s="232" t="s">
        <v>12</v>
      </c>
      <c r="F665" s="253"/>
      <c r="G665" s="92">
        <f t="shared" si="14"/>
        <v>0</v>
      </c>
      <c r="H665" s="92"/>
      <c r="I665" s="92"/>
      <c r="K665" s="760"/>
      <c r="L665" s="760"/>
    </row>
    <row r="666" spans="1:12" ht="14.25" hidden="1" customHeight="1" outlineLevel="1" thickBot="1">
      <c r="A666" s="237"/>
      <c r="B666" s="250"/>
      <c r="C666" s="673"/>
      <c r="D666" s="674"/>
      <c r="E666" s="232" t="s">
        <v>13</v>
      </c>
      <c r="F666" s="253"/>
      <c r="G666" s="92">
        <f t="shared" si="14"/>
        <v>0</v>
      </c>
      <c r="H666" s="92"/>
      <c r="I666" s="92"/>
      <c r="K666" s="760"/>
      <c r="L666" s="760"/>
    </row>
    <row r="667" spans="1:12" ht="12.75" hidden="1" customHeight="1" outlineLevel="1" thickBot="1">
      <c r="A667" s="237"/>
      <c r="B667" s="250"/>
      <c r="C667" s="673"/>
      <c r="D667" s="674"/>
      <c r="E667" s="232" t="s">
        <v>13</v>
      </c>
      <c r="F667" s="253"/>
      <c r="G667" s="92">
        <f t="shared" si="14"/>
        <v>0</v>
      </c>
      <c r="H667" s="92"/>
      <c r="I667" s="92"/>
      <c r="K667" s="760"/>
      <c r="L667" s="760"/>
    </row>
    <row r="668" spans="1:12" ht="13.5" hidden="1" customHeight="1" outlineLevel="1" thickBot="1">
      <c r="A668" s="237">
        <v>2932</v>
      </c>
      <c r="B668" s="272" t="s">
        <v>86</v>
      </c>
      <c r="C668" s="673">
        <v>3</v>
      </c>
      <c r="D668" s="674">
        <v>2</v>
      </c>
      <c r="E668" s="232" t="s">
        <v>93</v>
      </c>
      <c r="F668" s="259"/>
      <c r="G668" s="92">
        <f t="shared" si="14"/>
        <v>0</v>
      </c>
      <c r="H668" s="92">
        <f>H670+H671</f>
        <v>0</v>
      </c>
      <c r="I668" s="92">
        <f>I670+I671</f>
        <v>0</v>
      </c>
      <c r="K668" s="760"/>
      <c r="L668" s="760"/>
    </row>
    <row r="669" spans="1:12" ht="15" hidden="1" customHeight="1" outlineLevel="1" thickBot="1">
      <c r="A669" s="237"/>
      <c r="B669" s="250"/>
      <c r="C669" s="673"/>
      <c r="D669" s="674"/>
      <c r="E669" s="232" t="s">
        <v>12</v>
      </c>
      <c r="F669" s="253"/>
      <c r="G669" s="92">
        <f t="shared" si="14"/>
        <v>0</v>
      </c>
      <c r="H669" s="92"/>
      <c r="I669" s="92"/>
      <c r="K669" s="760"/>
      <c r="L669" s="760"/>
    </row>
    <row r="670" spans="1:12" ht="15.75" hidden="1" customHeight="1" outlineLevel="1" thickBot="1">
      <c r="A670" s="237"/>
      <c r="B670" s="250"/>
      <c r="C670" s="673"/>
      <c r="D670" s="674"/>
      <c r="E670" s="232" t="s">
        <v>13</v>
      </c>
      <c r="F670" s="253"/>
      <c r="G670" s="92">
        <f t="shared" si="14"/>
        <v>0</v>
      </c>
      <c r="H670" s="92"/>
      <c r="I670" s="92"/>
      <c r="K670" s="760"/>
      <c r="L670" s="760"/>
    </row>
    <row r="671" spans="1:12" ht="13.5" hidden="1" customHeight="1" outlineLevel="1" thickBot="1">
      <c r="A671" s="237"/>
      <c r="B671" s="250"/>
      <c r="C671" s="673"/>
      <c r="D671" s="674"/>
      <c r="E671" s="232" t="s">
        <v>13</v>
      </c>
      <c r="F671" s="253"/>
      <c r="G671" s="92">
        <f t="shared" si="14"/>
        <v>0</v>
      </c>
      <c r="H671" s="92"/>
      <c r="I671" s="92"/>
      <c r="K671" s="760"/>
      <c r="L671" s="760"/>
    </row>
    <row r="672" spans="1:12" ht="13.5" hidden="1" customHeight="1" outlineLevel="1" thickBot="1">
      <c r="A672" s="237">
        <v>2940</v>
      </c>
      <c r="B672" s="270" t="s">
        <v>86</v>
      </c>
      <c r="C672" s="666">
        <v>4</v>
      </c>
      <c r="D672" s="667">
        <v>0</v>
      </c>
      <c r="E672" s="240" t="s">
        <v>652</v>
      </c>
      <c r="F672" s="241" t="s">
        <v>653</v>
      </c>
      <c r="G672" s="92">
        <f t="shared" si="14"/>
        <v>0</v>
      </c>
      <c r="H672" s="92">
        <f>H674+H678</f>
        <v>0</v>
      </c>
      <c r="I672" s="92">
        <f>I674+I678</f>
        <v>0</v>
      </c>
      <c r="K672" s="760"/>
      <c r="L672" s="760"/>
    </row>
    <row r="673" spans="1:12" s="689" customFormat="1" ht="14.25" hidden="1" customHeight="1" outlineLevel="1" thickBot="1">
      <c r="A673" s="237"/>
      <c r="B673" s="226"/>
      <c r="C673" s="666"/>
      <c r="D673" s="667"/>
      <c r="E673" s="232" t="s">
        <v>808</v>
      </c>
      <c r="F673" s="241"/>
      <c r="G673" s="92">
        <f t="shared" si="14"/>
        <v>0</v>
      </c>
      <c r="H673" s="92"/>
      <c r="I673" s="92"/>
      <c r="K673" s="763"/>
      <c r="L673" s="763"/>
    </row>
    <row r="674" spans="1:12" ht="15" hidden="1" customHeight="1" outlineLevel="1" thickBot="1">
      <c r="A674" s="237">
        <v>2941</v>
      </c>
      <c r="B674" s="272" t="s">
        <v>86</v>
      </c>
      <c r="C674" s="673">
        <v>4</v>
      </c>
      <c r="D674" s="674">
        <v>1</v>
      </c>
      <c r="E674" s="232" t="s">
        <v>94</v>
      </c>
      <c r="F674" s="259" t="s">
        <v>654</v>
      </c>
      <c r="G674" s="92">
        <f t="shared" si="14"/>
        <v>0</v>
      </c>
      <c r="H674" s="92">
        <f>H676+H677</f>
        <v>0</v>
      </c>
      <c r="I674" s="92">
        <f>I676+I677</f>
        <v>0</v>
      </c>
      <c r="K674" s="760"/>
      <c r="L674" s="760"/>
    </row>
    <row r="675" spans="1:12" ht="15" hidden="1" customHeight="1" outlineLevel="1" thickBot="1">
      <c r="A675" s="237"/>
      <c r="B675" s="250"/>
      <c r="C675" s="673"/>
      <c r="D675" s="674"/>
      <c r="E675" s="232" t="s">
        <v>12</v>
      </c>
      <c r="F675" s="253"/>
      <c r="G675" s="92">
        <f t="shared" si="14"/>
        <v>0</v>
      </c>
      <c r="H675" s="92"/>
      <c r="I675" s="92"/>
      <c r="K675" s="760"/>
      <c r="L675" s="760"/>
    </row>
    <row r="676" spans="1:12" ht="15" hidden="1" customHeight="1" outlineLevel="1" thickBot="1">
      <c r="A676" s="237"/>
      <c r="B676" s="250"/>
      <c r="C676" s="673"/>
      <c r="D676" s="674"/>
      <c r="E676" s="232" t="s">
        <v>13</v>
      </c>
      <c r="F676" s="253"/>
      <c r="G676" s="92">
        <f t="shared" si="14"/>
        <v>0</v>
      </c>
      <c r="H676" s="92"/>
      <c r="I676" s="92"/>
      <c r="K676" s="760"/>
      <c r="L676" s="760"/>
    </row>
    <row r="677" spans="1:12" ht="15" hidden="1" customHeight="1" outlineLevel="1" thickBot="1">
      <c r="A677" s="237"/>
      <c r="B677" s="250"/>
      <c r="C677" s="673"/>
      <c r="D677" s="674"/>
      <c r="E677" s="232" t="s">
        <v>13</v>
      </c>
      <c r="F677" s="253"/>
      <c r="G677" s="92">
        <f t="shared" si="14"/>
        <v>0</v>
      </c>
      <c r="H677" s="92"/>
      <c r="I677" s="92"/>
      <c r="K677" s="760"/>
      <c r="L677" s="760"/>
    </row>
    <row r="678" spans="1:12" ht="15" hidden="1" customHeight="1" outlineLevel="1" thickBot="1">
      <c r="A678" s="237">
        <v>2942</v>
      </c>
      <c r="B678" s="272" t="s">
        <v>86</v>
      </c>
      <c r="C678" s="673">
        <v>4</v>
      </c>
      <c r="D678" s="674">
        <v>2</v>
      </c>
      <c r="E678" s="232" t="s">
        <v>95</v>
      </c>
      <c r="F678" s="259" t="s">
        <v>655</v>
      </c>
      <c r="G678" s="92">
        <f t="shared" si="14"/>
        <v>0</v>
      </c>
      <c r="H678" s="92">
        <f>H680+H681</f>
        <v>0</v>
      </c>
      <c r="I678" s="92">
        <f>I680+I681</f>
        <v>0</v>
      </c>
      <c r="K678" s="760"/>
      <c r="L678" s="760"/>
    </row>
    <row r="679" spans="1:12" ht="27" hidden="1" customHeight="1" outlineLevel="1" thickBot="1">
      <c r="A679" s="237"/>
      <c r="B679" s="250"/>
      <c r="C679" s="673"/>
      <c r="D679" s="674"/>
      <c r="E679" s="232" t="s">
        <v>12</v>
      </c>
      <c r="F679" s="253"/>
      <c r="G679" s="92">
        <f t="shared" si="14"/>
        <v>0</v>
      </c>
      <c r="H679" s="92"/>
      <c r="I679" s="92"/>
      <c r="K679" s="760"/>
      <c r="L679" s="760"/>
    </row>
    <row r="680" spans="1:12" ht="14.25" customHeight="1" outlineLevel="1" thickBot="1">
      <c r="A680" s="237"/>
      <c r="B680" s="250"/>
      <c r="C680" s="673"/>
      <c r="D680" s="674"/>
      <c r="E680" s="232" t="s">
        <v>13</v>
      </c>
      <c r="F680" s="253"/>
      <c r="G680" s="92">
        <f t="shared" si="14"/>
        <v>0</v>
      </c>
      <c r="H680" s="92"/>
      <c r="I680" s="92"/>
      <c r="K680" s="760"/>
      <c r="L680" s="760"/>
    </row>
    <row r="681" spans="1:12" ht="15.75" hidden="1" customHeight="1" outlineLevel="1" thickBot="1">
      <c r="A681" s="237"/>
      <c r="B681" s="250"/>
      <c r="C681" s="673"/>
      <c r="D681" s="674"/>
      <c r="E681" s="232"/>
      <c r="F681" s="253"/>
      <c r="G681" s="92">
        <f t="shared" si="14"/>
        <v>0</v>
      </c>
      <c r="H681" s="92"/>
      <c r="I681" s="92"/>
      <c r="K681" s="760"/>
      <c r="L681" s="760"/>
    </row>
    <row r="682" spans="1:12" ht="14.25" customHeight="1" outlineLevel="1" thickBot="1">
      <c r="A682" s="237"/>
      <c r="B682" s="250"/>
      <c r="C682" s="673"/>
      <c r="D682" s="674"/>
      <c r="E682" s="232">
        <v>4511</v>
      </c>
      <c r="F682" s="253"/>
      <c r="G682" s="92">
        <f t="shared" si="14"/>
        <v>26000</v>
      </c>
      <c r="H682" s="740">
        <v>26000</v>
      </c>
      <c r="I682" s="92"/>
      <c r="K682" s="764"/>
      <c r="L682" s="765"/>
    </row>
    <row r="683" spans="1:12" ht="16.5" thickBot="1">
      <c r="A683" s="237">
        <v>2950</v>
      </c>
      <c r="B683" s="270" t="s">
        <v>86</v>
      </c>
      <c r="C683" s="666">
        <v>8</v>
      </c>
      <c r="D683" s="667">
        <v>0</v>
      </c>
      <c r="E683" s="240" t="s">
        <v>656</v>
      </c>
      <c r="F683" s="241" t="s">
        <v>657</v>
      </c>
      <c r="G683" s="92">
        <f>H683+I683</f>
        <v>30700</v>
      </c>
      <c r="H683" s="92">
        <f>H685+H697</f>
        <v>30700</v>
      </c>
      <c r="I683" s="92">
        <f>I685+I697</f>
        <v>0</v>
      </c>
    </row>
    <row r="684" spans="1:12" s="689" customFormat="1" ht="10.5" customHeight="1" thickBot="1">
      <c r="A684" s="237"/>
      <c r="B684" s="226"/>
      <c r="C684" s="666"/>
      <c r="D684" s="667"/>
      <c r="E684" s="232" t="s">
        <v>808</v>
      </c>
      <c r="F684" s="241"/>
      <c r="G684" s="92"/>
      <c r="H684" s="92"/>
      <c r="I684" s="92"/>
    </row>
    <row r="685" spans="1:12" ht="16.5" thickBot="1">
      <c r="A685" s="237">
        <v>2951</v>
      </c>
      <c r="B685" s="272" t="s">
        <v>86</v>
      </c>
      <c r="C685" s="673">
        <v>8</v>
      </c>
      <c r="D685" s="674">
        <v>1</v>
      </c>
      <c r="E685" s="232" t="s">
        <v>96</v>
      </c>
      <c r="F685" s="241"/>
      <c r="G685" s="92">
        <f>H685+I685</f>
        <v>30700</v>
      </c>
      <c r="H685" s="92">
        <f>SUM(H687:H724)</f>
        <v>30700</v>
      </c>
      <c r="I685" s="92">
        <f>SUM(I687:I724)</f>
        <v>0</v>
      </c>
      <c r="L685" s="200"/>
    </row>
    <row r="686" spans="1:12" ht="24" hidden="1" customHeight="1" thickBot="1">
      <c r="A686" s="237"/>
      <c r="B686" s="250"/>
      <c r="C686" s="673"/>
      <c r="D686" s="674"/>
      <c r="E686" s="232" t="s">
        <v>12</v>
      </c>
      <c r="F686" s="253"/>
      <c r="G686" s="92"/>
      <c r="H686" s="92"/>
      <c r="I686" s="92"/>
    </row>
    <row r="687" spans="1:12" ht="16.5" hidden="1" thickBot="1">
      <c r="A687" s="237"/>
      <c r="B687" s="250"/>
      <c r="C687" s="673"/>
      <c r="D687" s="674"/>
      <c r="E687" s="232">
        <v>4111</v>
      </c>
      <c r="F687" s="253"/>
      <c r="G687" s="92">
        <f t="shared" ref="G687:G694" si="15">H687+I687</f>
        <v>0</v>
      </c>
      <c r="H687" s="92"/>
      <c r="I687" s="92"/>
    </row>
    <row r="688" spans="1:12" ht="16.5" hidden="1" thickBot="1">
      <c r="A688" s="237"/>
      <c r="B688" s="250"/>
      <c r="C688" s="673"/>
      <c r="D688" s="674"/>
      <c r="E688" s="232">
        <v>4131</v>
      </c>
      <c r="F688" s="253"/>
      <c r="G688" s="92">
        <f t="shared" si="15"/>
        <v>0</v>
      </c>
      <c r="H688" s="92"/>
      <c r="I688" s="92"/>
    </row>
    <row r="689" spans="1:11" ht="16.5" hidden="1" thickBot="1">
      <c r="A689" s="237"/>
      <c r="B689" s="250"/>
      <c r="C689" s="673"/>
      <c r="D689" s="674"/>
      <c r="E689" s="232">
        <v>4261</v>
      </c>
      <c r="F689" s="253"/>
      <c r="G689" s="92">
        <f t="shared" si="15"/>
        <v>0</v>
      </c>
      <c r="H689" s="92"/>
      <c r="I689" s="92"/>
    </row>
    <row r="690" spans="1:11" ht="16.5" hidden="1" thickBot="1">
      <c r="A690" s="237"/>
      <c r="B690" s="250"/>
      <c r="C690" s="673"/>
      <c r="D690" s="674"/>
      <c r="E690" s="232">
        <v>4269</v>
      </c>
      <c r="F690" s="253"/>
      <c r="G690" s="92">
        <f t="shared" si="15"/>
        <v>0</v>
      </c>
      <c r="H690" s="92"/>
      <c r="I690" s="92"/>
    </row>
    <row r="691" spans="1:11" ht="16.5" hidden="1" thickBot="1">
      <c r="A691" s="237"/>
      <c r="B691" s="250"/>
      <c r="C691" s="673"/>
      <c r="D691" s="674"/>
      <c r="E691" s="232">
        <v>4214</v>
      </c>
      <c r="F691" s="253"/>
      <c r="G691" s="92">
        <f t="shared" si="15"/>
        <v>0</v>
      </c>
      <c r="H691" s="92"/>
      <c r="I691" s="92"/>
    </row>
    <row r="692" spans="1:11" ht="16.5" hidden="1" thickBot="1">
      <c r="A692" s="237"/>
      <c r="B692" s="250"/>
      <c r="C692" s="673"/>
      <c r="D692" s="674"/>
      <c r="E692" s="232">
        <v>4212</v>
      </c>
      <c r="F692" s="253"/>
      <c r="G692" s="92">
        <f t="shared" si="15"/>
        <v>0</v>
      </c>
      <c r="H692" s="92"/>
      <c r="I692" s="92"/>
    </row>
    <row r="693" spans="1:11" ht="16.5" hidden="1" thickBot="1">
      <c r="A693" s="237"/>
      <c r="B693" s="250"/>
      <c r="C693" s="673"/>
      <c r="D693" s="674"/>
      <c r="E693" s="232">
        <v>4231</v>
      </c>
      <c r="F693" s="253"/>
      <c r="G693" s="92">
        <f t="shared" si="15"/>
        <v>0</v>
      </c>
      <c r="H693" s="92"/>
      <c r="I693" s="92"/>
      <c r="K693" s="759"/>
    </row>
    <row r="694" spans="1:11" ht="16.5" thickBot="1">
      <c r="A694" s="237"/>
      <c r="B694" s="250"/>
      <c r="C694" s="673"/>
      <c r="D694" s="674"/>
      <c r="E694" s="232">
        <v>4511</v>
      </c>
      <c r="F694" s="253"/>
      <c r="G694" s="92">
        <f t="shared" si="15"/>
        <v>30700</v>
      </c>
      <c r="H694" s="740">
        <v>30700</v>
      </c>
      <c r="I694" s="92"/>
      <c r="K694" s="756"/>
    </row>
    <row r="695" spans="1:11" ht="16.5" hidden="1" outlineLevel="2" thickBot="1">
      <c r="A695" s="237"/>
      <c r="B695" s="250"/>
      <c r="C695" s="673"/>
      <c r="D695" s="674"/>
      <c r="E695" s="232" t="s">
        <v>13</v>
      </c>
      <c r="F695" s="253"/>
      <c r="G695" s="92">
        <f>H695+I695</f>
        <v>0</v>
      </c>
      <c r="H695" s="92"/>
      <c r="I695" s="92"/>
    </row>
    <row r="696" spans="1:11" ht="16.5" hidden="1" outlineLevel="2" thickBot="1">
      <c r="A696" s="237"/>
      <c r="B696" s="250"/>
      <c r="C696" s="673"/>
      <c r="D696" s="674"/>
      <c r="E696" s="232" t="s">
        <v>13</v>
      </c>
      <c r="F696" s="253"/>
      <c r="G696" s="92">
        <f>H696+I696</f>
        <v>0</v>
      </c>
      <c r="H696" s="92"/>
      <c r="I696" s="92"/>
    </row>
    <row r="697" spans="1:11" ht="16.5" hidden="1" outlineLevel="2" thickBot="1">
      <c r="A697" s="237">
        <v>2952</v>
      </c>
      <c r="B697" s="272" t="s">
        <v>86</v>
      </c>
      <c r="C697" s="673">
        <v>5</v>
      </c>
      <c r="D697" s="674">
        <v>2</v>
      </c>
      <c r="E697" s="232" t="s">
        <v>97</v>
      </c>
      <c r="F697" s="259" t="s">
        <v>658</v>
      </c>
      <c r="G697" s="92">
        <f>H697+I697</f>
        <v>0</v>
      </c>
      <c r="H697" s="92"/>
      <c r="I697" s="92">
        <f>I699+I700</f>
        <v>0</v>
      </c>
    </row>
    <row r="698" spans="1:11" ht="36.75" hidden="1" outlineLevel="2" thickBot="1">
      <c r="A698" s="237"/>
      <c r="B698" s="250"/>
      <c r="C698" s="673"/>
      <c r="D698" s="674"/>
      <c r="E698" s="232" t="s">
        <v>12</v>
      </c>
      <c r="F698" s="253"/>
      <c r="G698" s="92"/>
      <c r="H698" s="92"/>
      <c r="I698" s="92"/>
    </row>
    <row r="699" spans="1:11" ht="16.5" hidden="1" outlineLevel="2" thickBot="1">
      <c r="A699" s="237"/>
      <c r="B699" s="250"/>
      <c r="C699" s="673"/>
      <c r="D699" s="674"/>
      <c r="E699" s="232" t="s">
        <v>13</v>
      </c>
      <c r="F699" s="253"/>
      <c r="G699" s="92">
        <f>H699+I699</f>
        <v>0</v>
      </c>
      <c r="H699" s="92"/>
      <c r="I699" s="92"/>
    </row>
    <row r="700" spans="1:11" ht="16.5" hidden="1" outlineLevel="2" thickBot="1">
      <c r="A700" s="237"/>
      <c r="B700" s="250"/>
      <c r="C700" s="673"/>
      <c r="D700" s="674"/>
      <c r="E700" s="232" t="s">
        <v>13</v>
      </c>
      <c r="F700" s="253"/>
      <c r="G700" s="92">
        <f>H700+I700</f>
        <v>0</v>
      </c>
      <c r="H700" s="92"/>
      <c r="I700" s="92"/>
    </row>
    <row r="701" spans="1:11" ht="24.75" hidden="1" outlineLevel="2" thickBot="1">
      <c r="A701" s="237">
        <v>2960</v>
      </c>
      <c r="B701" s="270" t="s">
        <v>86</v>
      </c>
      <c r="C701" s="666">
        <v>6</v>
      </c>
      <c r="D701" s="667">
        <v>0</v>
      </c>
      <c r="E701" s="240" t="s">
        <v>659</v>
      </c>
      <c r="F701" s="241" t="s">
        <v>660</v>
      </c>
      <c r="G701" s="92">
        <f>H701+I701</f>
        <v>0</v>
      </c>
      <c r="H701" s="92"/>
      <c r="I701" s="92">
        <f>I703</f>
        <v>0</v>
      </c>
    </row>
    <row r="702" spans="1:11" s="689" customFormat="1" ht="10.5" hidden="1" customHeight="1" outlineLevel="2" thickBot="1">
      <c r="A702" s="237"/>
      <c r="B702" s="226"/>
      <c r="C702" s="666"/>
      <c r="D702" s="667"/>
      <c r="E702" s="232" t="s">
        <v>808</v>
      </c>
      <c r="F702" s="241"/>
      <c r="G702" s="92"/>
      <c r="H702" s="92"/>
      <c r="I702" s="92"/>
    </row>
    <row r="703" spans="1:11" ht="16.5" hidden="1" outlineLevel="2" thickBot="1">
      <c r="A703" s="237">
        <v>2961</v>
      </c>
      <c r="B703" s="272" t="s">
        <v>86</v>
      </c>
      <c r="C703" s="673">
        <v>6</v>
      </c>
      <c r="D703" s="674">
        <v>1</v>
      </c>
      <c r="E703" s="232" t="s">
        <v>659</v>
      </c>
      <c r="F703" s="259" t="s">
        <v>661</v>
      </c>
      <c r="G703" s="92">
        <f>H703+I703</f>
        <v>0</v>
      </c>
      <c r="H703" s="92"/>
      <c r="I703" s="92">
        <f>I705+I706</f>
        <v>0</v>
      </c>
    </row>
    <row r="704" spans="1:11" ht="36.75" hidden="1" outlineLevel="2" thickBot="1">
      <c r="A704" s="237"/>
      <c r="B704" s="250"/>
      <c r="C704" s="673"/>
      <c r="D704" s="674"/>
      <c r="E704" s="232" t="s">
        <v>12</v>
      </c>
      <c r="F704" s="253"/>
      <c r="G704" s="92"/>
      <c r="H704" s="92"/>
      <c r="I704" s="92"/>
    </row>
    <row r="705" spans="1:9" ht="16.5" hidden="1" outlineLevel="2" thickBot="1">
      <c r="A705" s="237"/>
      <c r="B705" s="250"/>
      <c r="C705" s="673"/>
      <c r="D705" s="674"/>
      <c r="E705" s="232" t="s">
        <v>13</v>
      </c>
      <c r="F705" s="253"/>
      <c r="G705" s="92">
        <f>H705+I705</f>
        <v>0</v>
      </c>
      <c r="H705" s="92"/>
      <c r="I705" s="92"/>
    </row>
    <row r="706" spans="1:9" ht="16.5" hidden="1" outlineLevel="2" thickBot="1">
      <c r="A706" s="237"/>
      <c r="B706" s="250"/>
      <c r="C706" s="673"/>
      <c r="D706" s="674"/>
      <c r="E706" s="232" t="s">
        <v>13</v>
      </c>
      <c r="F706" s="253"/>
      <c r="G706" s="92">
        <f>H706+I706</f>
        <v>0</v>
      </c>
      <c r="H706" s="92"/>
      <c r="I706" s="92"/>
    </row>
    <row r="707" spans="1:9" ht="24.75" hidden="1" outlineLevel="2" thickBot="1">
      <c r="A707" s="237">
        <v>2970</v>
      </c>
      <c r="B707" s="270" t="s">
        <v>86</v>
      </c>
      <c r="C707" s="666">
        <v>7</v>
      </c>
      <c r="D707" s="667">
        <v>0</v>
      </c>
      <c r="E707" s="240" t="s">
        <v>662</v>
      </c>
      <c r="F707" s="241" t="s">
        <v>663</v>
      </c>
      <c r="G707" s="92">
        <f>H707+I707</f>
        <v>0</v>
      </c>
      <c r="H707" s="92"/>
      <c r="I707" s="92">
        <f>I709</f>
        <v>0</v>
      </c>
    </row>
    <row r="708" spans="1:9" s="689" customFormat="1" ht="10.5" hidden="1" customHeight="1" outlineLevel="2" thickBot="1">
      <c r="A708" s="237"/>
      <c r="B708" s="226"/>
      <c r="C708" s="666"/>
      <c r="D708" s="667"/>
      <c r="E708" s="232" t="s">
        <v>808</v>
      </c>
      <c r="F708" s="241"/>
      <c r="G708" s="92"/>
      <c r="H708" s="92"/>
      <c r="I708" s="92"/>
    </row>
    <row r="709" spans="1:9" ht="24.75" hidden="1" outlineLevel="2" thickBot="1">
      <c r="A709" s="237">
        <v>2971</v>
      </c>
      <c r="B709" s="272" t="s">
        <v>86</v>
      </c>
      <c r="C709" s="673">
        <v>7</v>
      </c>
      <c r="D709" s="674">
        <v>1</v>
      </c>
      <c r="E709" s="232" t="s">
        <v>662</v>
      </c>
      <c r="F709" s="259" t="s">
        <v>663</v>
      </c>
      <c r="G709" s="92">
        <f>H709+I709</f>
        <v>0</v>
      </c>
      <c r="H709" s="92"/>
      <c r="I709" s="92">
        <f>I711+I712</f>
        <v>0</v>
      </c>
    </row>
    <row r="710" spans="1:9" ht="36.75" hidden="1" outlineLevel="2" thickBot="1">
      <c r="A710" s="237"/>
      <c r="B710" s="250"/>
      <c r="C710" s="673"/>
      <c r="D710" s="674"/>
      <c r="E710" s="232" t="s">
        <v>12</v>
      </c>
      <c r="F710" s="253"/>
      <c r="G710" s="92"/>
      <c r="H710" s="92"/>
      <c r="I710" s="92"/>
    </row>
    <row r="711" spans="1:9" ht="16.5" hidden="1" outlineLevel="2" thickBot="1">
      <c r="A711" s="237"/>
      <c r="B711" s="250"/>
      <c r="C711" s="673"/>
      <c r="D711" s="674"/>
      <c r="E711" s="232" t="s">
        <v>13</v>
      </c>
      <c r="F711" s="253"/>
      <c r="G711" s="92">
        <f>H711+I711</f>
        <v>0</v>
      </c>
      <c r="H711" s="92"/>
      <c r="I711" s="92"/>
    </row>
    <row r="712" spans="1:9" ht="16.5" hidden="1" outlineLevel="2" thickBot="1">
      <c r="A712" s="237"/>
      <c r="B712" s="250"/>
      <c r="C712" s="673"/>
      <c r="D712" s="674"/>
      <c r="E712" s="232" t="s">
        <v>13</v>
      </c>
      <c r="F712" s="253"/>
      <c r="G712" s="92">
        <f>H712+I712</f>
        <v>0</v>
      </c>
      <c r="H712" s="92"/>
      <c r="I712" s="92"/>
    </row>
    <row r="713" spans="1:9" ht="16.5" hidden="1" outlineLevel="1" collapsed="1" thickBot="1">
      <c r="A713" s="237">
        <v>2980</v>
      </c>
      <c r="B713" s="270" t="s">
        <v>86</v>
      </c>
      <c r="C713" s="666">
        <v>8</v>
      </c>
      <c r="D713" s="667">
        <v>0</v>
      </c>
      <c r="E713" s="240" t="s">
        <v>664</v>
      </c>
      <c r="F713" s="241" t="s">
        <v>665</v>
      </c>
      <c r="G713" s="92">
        <f>H713+I713</f>
        <v>0</v>
      </c>
      <c r="H713" s="92"/>
      <c r="I713" s="92">
        <f>I715</f>
        <v>0</v>
      </c>
    </row>
    <row r="714" spans="1:9" s="689" customFormat="1" ht="10.5" hidden="1" customHeight="1" outlineLevel="1" thickBot="1">
      <c r="A714" s="237"/>
      <c r="B714" s="226"/>
      <c r="C714" s="666"/>
      <c r="D714" s="667"/>
      <c r="E714" s="232" t="s">
        <v>808</v>
      </c>
      <c r="F714" s="241"/>
      <c r="G714" s="92"/>
      <c r="H714" s="92"/>
      <c r="I714" s="92"/>
    </row>
    <row r="715" spans="1:9" ht="16.5" hidden="1" outlineLevel="1" thickBot="1">
      <c r="A715" s="237">
        <v>2981</v>
      </c>
      <c r="B715" s="272" t="s">
        <v>86</v>
      </c>
      <c r="C715" s="673">
        <v>8</v>
      </c>
      <c r="D715" s="674">
        <v>1</v>
      </c>
      <c r="E715" s="232" t="s">
        <v>664</v>
      </c>
      <c r="F715" s="259" t="s">
        <v>666</v>
      </c>
      <c r="G715" s="92">
        <f>H715+I715</f>
        <v>0</v>
      </c>
      <c r="H715" s="92"/>
      <c r="I715" s="92">
        <f>SUM(I717:I719)</f>
        <v>0</v>
      </c>
    </row>
    <row r="716" spans="1:9" ht="36.75" hidden="1" outlineLevel="1" thickBot="1">
      <c r="A716" s="237"/>
      <c r="B716" s="250"/>
      <c r="C716" s="673"/>
      <c r="D716" s="674"/>
      <c r="E716" s="232" t="s">
        <v>12</v>
      </c>
      <c r="F716" s="253"/>
      <c r="G716" s="92"/>
      <c r="H716" s="92"/>
      <c r="I716" s="92"/>
    </row>
    <row r="717" spans="1:9" ht="16.5" hidden="1" outlineLevel="1" thickBot="1">
      <c r="A717" s="237"/>
      <c r="B717" s="250"/>
      <c r="C717" s="673"/>
      <c r="D717" s="674"/>
      <c r="E717" s="232" t="s">
        <v>13</v>
      </c>
      <c r="F717" s="253"/>
      <c r="G717" s="92">
        <f t="shared" ref="G717:G725" si="16">H717+I717</f>
        <v>0</v>
      </c>
      <c r="H717" s="92"/>
      <c r="I717" s="92"/>
    </row>
    <row r="718" spans="1:9" ht="16.5" hidden="1" outlineLevel="1" thickBot="1">
      <c r="A718" s="237"/>
      <c r="B718" s="250"/>
      <c r="C718" s="673"/>
      <c r="D718" s="674"/>
      <c r="E718" s="232" t="s">
        <v>13</v>
      </c>
      <c r="F718" s="253"/>
      <c r="G718" s="92">
        <f t="shared" si="16"/>
        <v>0</v>
      </c>
      <c r="H718" s="92"/>
      <c r="I718" s="92"/>
    </row>
    <row r="719" spans="1:9" ht="16.5" hidden="1" outlineLevel="1" thickBot="1">
      <c r="A719" s="237"/>
      <c r="B719" s="250"/>
      <c r="C719" s="673"/>
      <c r="D719" s="674"/>
      <c r="E719" s="232" t="s">
        <v>13</v>
      </c>
      <c r="F719" s="253"/>
      <c r="G719" s="92">
        <f t="shared" si="16"/>
        <v>0</v>
      </c>
      <c r="H719" s="92"/>
      <c r="I719" s="92"/>
    </row>
    <row r="720" spans="1:9" ht="16.5" hidden="1" outlineLevel="1" thickBot="1">
      <c r="A720" s="237"/>
      <c r="B720" s="250"/>
      <c r="C720" s="673"/>
      <c r="D720" s="674"/>
      <c r="E720" s="232">
        <v>4241</v>
      </c>
      <c r="F720" s="253"/>
      <c r="G720" s="92">
        <f t="shared" si="16"/>
        <v>0</v>
      </c>
      <c r="H720" s="92"/>
      <c r="I720" s="92"/>
    </row>
    <row r="721" spans="1:9" ht="16.5" hidden="1" outlineLevel="1" thickBot="1">
      <c r="A721" s="237"/>
      <c r="B721" s="250"/>
      <c r="C721" s="673"/>
      <c r="D721" s="674"/>
      <c r="E721" s="232">
        <v>4252</v>
      </c>
      <c r="F721" s="253"/>
      <c r="G721" s="92">
        <f t="shared" si="16"/>
        <v>0</v>
      </c>
      <c r="H721" s="92"/>
      <c r="I721" s="92"/>
    </row>
    <row r="722" spans="1:9" ht="16.5" hidden="1" outlineLevel="1" thickBot="1">
      <c r="A722" s="237"/>
      <c r="B722" s="250"/>
      <c r="C722" s="673"/>
      <c r="D722" s="674"/>
      <c r="E722" s="232">
        <v>4267</v>
      </c>
      <c r="F722" s="253"/>
      <c r="G722" s="92">
        <f t="shared" si="16"/>
        <v>0</v>
      </c>
      <c r="H722" s="92"/>
      <c r="I722" s="92"/>
    </row>
    <row r="723" spans="1:9" ht="20.25" customHeight="1" outlineLevel="1" thickBot="1">
      <c r="A723" s="237"/>
      <c r="B723" s="250"/>
      <c r="C723" s="673"/>
      <c r="D723" s="674"/>
      <c r="E723" s="232">
        <v>4112</v>
      </c>
      <c r="F723" s="253"/>
      <c r="G723" s="92">
        <f t="shared" si="16"/>
        <v>0</v>
      </c>
      <c r="H723" s="92"/>
      <c r="I723" s="92"/>
    </row>
    <row r="724" spans="1:9" ht="26.25" customHeight="1" outlineLevel="1" thickBot="1">
      <c r="A724" s="237"/>
      <c r="B724" s="250"/>
      <c r="C724" s="673"/>
      <c r="D724" s="674"/>
      <c r="E724" s="232">
        <v>5129</v>
      </c>
      <c r="F724" s="253"/>
      <c r="G724" s="92">
        <f t="shared" si="16"/>
        <v>0</v>
      </c>
      <c r="H724" s="92">
        <v>0</v>
      </c>
      <c r="I724" s="92"/>
    </row>
    <row r="725" spans="1:9" s="688" customFormat="1" ht="36" customHeight="1" thickBot="1">
      <c r="A725" s="675">
        <v>3000</v>
      </c>
      <c r="B725" s="679" t="s">
        <v>99</v>
      </c>
      <c r="C725" s="676">
        <v>0</v>
      </c>
      <c r="D725" s="677">
        <v>0</v>
      </c>
      <c r="E725" s="680" t="s">
        <v>876</v>
      </c>
      <c r="F725" s="678" t="s">
        <v>667</v>
      </c>
      <c r="G725" s="91">
        <f t="shared" si="16"/>
        <v>1700</v>
      </c>
      <c r="H725" s="91">
        <f>H727+H737+H743+H749+H755+H761+H767+H773+H777</f>
        <v>1700</v>
      </c>
      <c r="I725" s="95">
        <f>I727+I737+I743+I749+I755+I761+I767+I773+I777</f>
        <v>0</v>
      </c>
    </row>
    <row r="726" spans="1:9" ht="11.25" hidden="1" customHeight="1" outlineLevel="1" thickBot="1">
      <c r="A726" s="231"/>
      <c r="B726" s="226"/>
      <c r="C726" s="664"/>
      <c r="D726" s="665"/>
      <c r="E726" s="232" t="s">
        <v>807</v>
      </c>
      <c r="F726" s="233"/>
      <c r="G726" s="71"/>
      <c r="H726" s="71"/>
      <c r="I726" s="71"/>
    </row>
    <row r="727" spans="1:9" ht="16.5" hidden="1" outlineLevel="1" thickBot="1">
      <c r="A727" s="237">
        <v>3010</v>
      </c>
      <c r="B727" s="270" t="s">
        <v>99</v>
      </c>
      <c r="C727" s="666">
        <v>1</v>
      </c>
      <c r="D727" s="667">
        <v>0</v>
      </c>
      <c r="E727" s="240" t="s">
        <v>98</v>
      </c>
      <c r="F727" s="241" t="s">
        <v>668</v>
      </c>
      <c r="G727" s="71">
        <f>H727+I727</f>
        <v>0</v>
      </c>
      <c r="H727" s="71">
        <f>H729+H733</f>
        <v>0</v>
      </c>
      <c r="I727" s="71">
        <f>I729+I733</f>
        <v>0</v>
      </c>
    </row>
    <row r="728" spans="1:9" s="689" customFormat="1" ht="10.5" hidden="1" customHeight="1" outlineLevel="1" thickBot="1">
      <c r="A728" s="237"/>
      <c r="B728" s="226"/>
      <c r="C728" s="666"/>
      <c r="D728" s="667"/>
      <c r="E728" s="232" t="s">
        <v>808</v>
      </c>
      <c r="F728" s="241"/>
      <c r="G728" s="71"/>
      <c r="H728" s="71"/>
      <c r="I728" s="71"/>
    </row>
    <row r="729" spans="1:9" ht="16.5" hidden="1" outlineLevel="1" thickBot="1">
      <c r="A729" s="237">
        <v>3011</v>
      </c>
      <c r="B729" s="272" t="s">
        <v>99</v>
      </c>
      <c r="C729" s="673">
        <v>1</v>
      </c>
      <c r="D729" s="674">
        <v>1</v>
      </c>
      <c r="E729" s="232" t="s">
        <v>669</v>
      </c>
      <c r="F729" s="259" t="s">
        <v>670</v>
      </c>
      <c r="G729" s="71">
        <f>H729+I729</f>
        <v>0</v>
      </c>
      <c r="H729" s="71">
        <f>H731+H732</f>
        <v>0</v>
      </c>
      <c r="I729" s="71">
        <f>I731+I732</f>
        <v>0</v>
      </c>
    </row>
    <row r="730" spans="1:9" ht="36.75" hidden="1" outlineLevel="1" thickBot="1">
      <c r="A730" s="237"/>
      <c r="B730" s="250"/>
      <c r="C730" s="673"/>
      <c r="D730" s="674"/>
      <c r="E730" s="232" t="s">
        <v>12</v>
      </c>
      <c r="F730" s="253"/>
      <c r="G730" s="71"/>
      <c r="H730" s="71"/>
      <c r="I730" s="71"/>
    </row>
    <row r="731" spans="1:9" ht="16.5" hidden="1" outlineLevel="1" thickBot="1">
      <c r="A731" s="237"/>
      <c r="B731" s="250"/>
      <c r="C731" s="673"/>
      <c r="D731" s="674"/>
      <c r="E731" s="232" t="s">
        <v>13</v>
      </c>
      <c r="F731" s="253"/>
      <c r="G731" s="71">
        <f>H731+I731</f>
        <v>0</v>
      </c>
      <c r="H731" s="71"/>
      <c r="I731" s="71"/>
    </row>
    <row r="732" spans="1:9" ht="16.5" hidden="1" outlineLevel="1" thickBot="1">
      <c r="A732" s="237"/>
      <c r="B732" s="250"/>
      <c r="C732" s="673"/>
      <c r="D732" s="674"/>
      <c r="E732" s="232" t="s">
        <v>13</v>
      </c>
      <c r="F732" s="253"/>
      <c r="G732" s="71">
        <f>H732+I732</f>
        <v>0</v>
      </c>
      <c r="H732" s="71"/>
      <c r="I732" s="71"/>
    </row>
    <row r="733" spans="1:9" ht="16.5" hidden="1" outlineLevel="1" thickBot="1">
      <c r="A733" s="237">
        <v>3012</v>
      </c>
      <c r="B733" s="272" t="s">
        <v>99</v>
      </c>
      <c r="C733" s="673">
        <v>1</v>
      </c>
      <c r="D733" s="674">
        <v>2</v>
      </c>
      <c r="E733" s="232" t="s">
        <v>671</v>
      </c>
      <c r="F733" s="259" t="s">
        <v>672</v>
      </c>
      <c r="G733" s="71">
        <f>H733+I733</f>
        <v>0</v>
      </c>
      <c r="H733" s="71">
        <f>H735+H736</f>
        <v>0</v>
      </c>
      <c r="I733" s="71">
        <f>I735+I736</f>
        <v>0</v>
      </c>
    </row>
    <row r="734" spans="1:9" ht="36.75" hidden="1" outlineLevel="1" thickBot="1">
      <c r="A734" s="237"/>
      <c r="B734" s="250"/>
      <c r="C734" s="673"/>
      <c r="D734" s="674"/>
      <c r="E734" s="232" t="s">
        <v>12</v>
      </c>
      <c r="F734" s="253"/>
      <c r="G734" s="71"/>
      <c r="H734" s="71"/>
      <c r="I734" s="71"/>
    </row>
    <row r="735" spans="1:9" ht="16.5" hidden="1" outlineLevel="1" thickBot="1">
      <c r="A735" s="237"/>
      <c r="B735" s="250"/>
      <c r="C735" s="673"/>
      <c r="D735" s="674"/>
      <c r="E735" s="232"/>
      <c r="F735" s="253"/>
      <c r="G735" s="71">
        <f>H735+I735</f>
        <v>0</v>
      </c>
      <c r="H735" s="71"/>
      <c r="I735" s="71"/>
    </row>
    <row r="736" spans="1:9" ht="16.5" hidden="1" outlineLevel="1" thickBot="1">
      <c r="A736" s="237"/>
      <c r="B736" s="250"/>
      <c r="C736" s="673"/>
      <c r="D736" s="674"/>
      <c r="E736" s="232" t="s">
        <v>13</v>
      </c>
      <c r="F736" s="253"/>
      <c r="G736" s="71">
        <f>H736+I736</f>
        <v>0</v>
      </c>
      <c r="H736" s="71"/>
      <c r="I736" s="71"/>
    </row>
    <row r="737" spans="1:9" ht="16.5" hidden="1" outlineLevel="1" thickBot="1">
      <c r="A737" s="237">
        <v>3020</v>
      </c>
      <c r="B737" s="270" t="s">
        <v>99</v>
      </c>
      <c r="C737" s="666">
        <v>2</v>
      </c>
      <c r="D737" s="667">
        <v>0</v>
      </c>
      <c r="E737" s="240" t="s">
        <v>673</v>
      </c>
      <c r="F737" s="241" t="s">
        <v>674</v>
      </c>
      <c r="G737" s="71">
        <f>H737+I737</f>
        <v>0</v>
      </c>
      <c r="H737" s="71">
        <f>H739</f>
        <v>0</v>
      </c>
      <c r="I737" s="71">
        <f>I739</f>
        <v>0</v>
      </c>
    </row>
    <row r="738" spans="1:9" s="689" customFormat="1" ht="10.5" hidden="1" customHeight="1" outlineLevel="1" thickBot="1">
      <c r="A738" s="237"/>
      <c r="B738" s="226"/>
      <c r="C738" s="666"/>
      <c r="D738" s="667"/>
      <c r="E738" s="232" t="s">
        <v>808</v>
      </c>
      <c r="F738" s="241"/>
      <c r="G738" s="71"/>
      <c r="H738" s="71"/>
      <c r="I738" s="71"/>
    </row>
    <row r="739" spans="1:9" ht="16.5" hidden="1" outlineLevel="1" thickBot="1">
      <c r="A739" s="237">
        <v>3021</v>
      </c>
      <c r="B739" s="272" t="s">
        <v>99</v>
      </c>
      <c r="C739" s="673">
        <v>2</v>
      </c>
      <c r="D739" s="674">
        <v>1</v>
      </c>
      <c r="E739" s="232" t="s">
        <v>673</v>
      </c>
      <c r="F739" s="259" t="s">
        <v>675</v>
      </c>
      <c r="G739" s="71">
        <f>H739+I739</f>
        <v>0</v>
      </c>
      <c r="H739" s="71">
        <f>H741+H742</f>
        <v>0</v>
      </c>
      <c r="I739" s="71">
        <f>I741+I742</f>
        <v>0</v>
      </c>
    </row>
    <row r="740" spans="1:9" ht="36.75" hidden="1" outlineLevel="1" thickBot="1">
      <c r="A740" s="237"/>
      <c r="B740" s="250"/>
      <c r="C740" s="673"/>
      <c r="D740" s="674"/>
      <c r="E740" s="232" t="s">
        <v>12</v>
      </c>
      <c r="F740" s="253"/>
      <c r="G740" s="71"/>
      <c r="H740" s="71"/>
      <c r="I740" s="71"/>
    </row>
    <row r="741" spans="1:9" ht="16.5" hidden="1" outlineLevel="1" thickBot="1">
      <c r="A741" s="237"/>
      <c r="B741" s="250"/>
      <c r="C741" s="673"/>
      <c r="D741" s="674"/>
      <c r="E741" s="232" t="s">
        <v>13</v>
      </c>
      <c r="F741" s="253"/>
      <c r="G741" s="71">
        <f>H741+I741</f>
        <v>0</v>
      </c>
      <c r="H741" s="71"/>
      <c r="I741" s="71"/>
    </row>
    <row r="742" spans="1:9" ht="16.5" hidden="1" outlineLevel="1" thickBot="1">
      <c r="A742" s="237"/>
      <c r="B742" s="250"/>
      <c r="C742" s="673"/>
      <c r="D742" s="674"/>
      <c r="E742" s="232" t="s">
        <v>13</v>
      </c>
      <c r="F742" s="253"/>
      <c r="G742" s="71">
        <f>H742+I742</f>
        <v>0</v>
      </c>
      <c r="H742" s="71"/>
      <c r="I742" s="71"/>
    </row>
    <row r="743" spans="1:9" ht="16.5" hidden="1" outlineLevel="1" thickBot="1">
      <c r="A743" s="237">
        <v>3030</v>
      </c>
      <c r="B743" s="270" t="s">
        <v>99</v>
      </c>
      <c r="C743" s="666">
        <v>3</v>
      </c>
      <c r="D743" s="667">
        <v>0</v>
      </c>
      <c r="E743" s="240" t="s">
        <v>676</v>
      </c>
      <c r="F743" s="241" t="s">
        <v>677</v>
      </c>
      <c r="G743" s="71">
        <f>H743+I743</f>
        <v>0</v>
      </c>
      <c r="H743" s="71">
        <f>H745</f>
        <v>0</v>
      </c>
      <c r="I743" s="71">
        <f>I745</f>
        <v>0</v>
      </c>
    </row>
    <row r="744" spans="1:9" s="689" customFormat="1" ht="10.5" hidden="1" customHeight="1" outlineLevel="1" thickBot="1">
      <c r="A744" s="237"/>
      <c r="B744" s="226"/>
      <c r="C744" s="666"/>
      <c r="D744" s="667"/>
      <c r="E744" s="232" t="s">
        <v>808</v>
      </c>
      <c r="F744" s="241"/>
      <c r="G744" s="71"/>
      <c r="H744" s="71"/>
      <c r="I744" s="71"/>
    </row>
    <row r="745" spans="1:9" s="689" customFormat="1" ht="15" hidden="1" customHeight="1" outlineLevel="1" thickBot="1">
      <c r="A745" s="237">
        <v>3031</v>
      </c>
      <c r="B745" s="272" t="s">
        <v>99</v>
      </c>
      <c r="C745" s="673">
        <v>3</v>
      </c>
      <c r="D745" s="674">
        <v>1</v>
      </c>
      <c r="E745" s="232" t="s">
        <v>676</v>
      </c>
      <c r="F745" s="241"/>
      <c r="G745" s="71">
        <f>H745+I745</f>
        <v>0</v>
      </c>
      <c r="H745" s="71">
        <f>H747+H748</f>
        <v>0</v>
      </c>
      <c r="I745" s="71">
        <f>I747+I748</f>
        <v>0</v>
      </c>
    </row>
    <row r="746" spans="1:9" ht="36.75" hidden="1" outlineLevel="1" thickBot="1">
      <c r="A746" s="237"/>
      <c r="B746" s="250"/>
      <c r="C746" s="673"/>
      <c r="D746" s="674"/>
      <c r="E746" s="232" t="s">
        <v>12</v>
      </c>
      <c r="F746" s="253"/>
      <c r="G746" s="71"/>
      <c r="H746" s="71"/>
      <c r="I746" s="71"/>
    </row>
    <row r="747" spans="1:9" ht="16.5" hidden="1" outlineLevel="1" thickBot="1">
      <c r="A747" s="237"/>
      <c r="B747" s="250"/>
      <c r="C747" s="673"/>
      <c r="D747" s="674"/>
      <c r="E747" s="232" t="s">
        <v>13</v>
      </c>
      <c r="F747" s="253"/>
      <c r="G747" s="71">
        <f>H747+I747</f>
        <v>0</v>
      </c>
      <c r="H747" s="71"/>
      <c r="I747" s="71"/>
    </row>
    <row r="748" spans="1:9" ht="16.5" hidden="1" outlineLevel="1" thickBot="1">
      <c r="A748" s="237"/>
      <c r="B748" s="250"/>
      <c r="C748" s="673"/>
      <c r="D748" s="674"/>
      <c r="E748" s="232" t="s">
        <v>13</v>
      </c>
      <c r="F748" s="253"/>
      <c r="G748" s="71">
        <f>H748+I748</f>
        <v>0</v>
      </c>
      <c r="H748" s="71"/>
      <c r="I748" s="71"/>
    </row>
    <row r="749" spans="1:9" ht="16.5" hidden="1" outlineLevel="1" thickBot="1">
      <c r="A749" s="237">
        <v>3040</v>
      </c>
      <c r="B749" s="270" t="s">
        <v>99</v>
      </c>
      <c r="C749" s="666">
        <v>4</v>
      </c>
      <c r="D749" s="667">
        <v>0</v>
      </c>
      <c r="E749" s="240" t="s">
        <v>678</v>
      </c>
      <c r="F749" s="241" t="s">
        <v>679</v>
      </c>
      <c r="G749" s="71">
        <f>H749+I749</f>
        <v>0</v>
      </c>
      <c r="H749" s="71">
        <f>H751</f>
        <v>0</v>
      </c>
      <c r="I749" s="71">
        <f>I751</f>
        <v>0</v>
      </c>
    </row>
    <row r="750" spans="1:9" s="689" customFormat="1" ht="10.5" hidden="1" customHeight="1" outlineLevel="1" thickBot="1">
      <c r="A750" s="237"/>
      <c r="B750" s="226"/>
      <c r="C750" s="666"/>
      <c r="D750" s="667"/>
      <c r="E750" s="232" t="s">
        <v>808</v>
      </c>
      <c r="F750" s="241"/>
      <c r="G750" s="71"/>
      <c r="H750" s="71"/>
      <c r="I750" s="71"/>
    </row>
    <row r="751" spans="1:9" ht="16.5" hidden="1" outlineLevel="1" thickBot="1">
      <c r="A751" s="237">
        <v>3041</v>
      </c>
      <c r="B751" s="272" t="s">
        <v>99</v>
      </c>
      <c r="C751" s="673">
        <v>4</v>
      </c>
      <c r="D751" s="674">
        <v>1</v>
      </c>
      <c r="E751" s="232" t="s">
        <v>678</v>
      </c>
      <c r="F751" s="259" t="s">
        <v>680</v>
      </c>
      <c r="G751" s="71">
        <f>H751+I751</f>
        <v>0</v>
      </c>
      <c r="H751" s="71">
        <f>H753+H754</f>
        <v>0</v>
      </c>
      <c r="I751" s="71">
        <f>I753+I754</f>
        <v>0</v>
      </c>
    </row>
    <row r="752" spans="1:9" ht="36.75" hidden="1" outlineLevel="1" thickBot="1">
      <c r="A752" s="237"/>
      <c r="B752" s="250"/>
      <c r="C752" s="673"/>
      <c r="D752" s="674"/>
      <c r="E752" s="232" t="s">
        <v>12</v>
      </c>
      <c r="F752" s="253"/>
      <c r="G752" s="71"/>
      <c r="H752" s="71"/>
      <c r="I752" s="71"/>
    </row>
    <row r="753" spans="1:9" ht="16.5" hidden="1" outlineLevel="1" thickBot="1">
      <c r="A753" s="237"/>
      <c r="B753" s="250"/>
      <c r="C753" s="673"/>
      <c r="D753" s="674"/>
      <c r="E753" s="232" t="s">
        <v>13</v>
      </c>
      <c r="F753" s="253"/>
      <c r="G753" s="71">
        <f>H753+I753</f>
        <v>0</v>
      </c>
      <c r="H753" s="71"/>
      <c r="I753" s="71"/>
    </row>
    <row r="754" spans="1:9" ht="16.5" hidden="1" outlineLevel="1" thickBot="1">
      <c r="A754" s="237"/>
      <c r="B754" s="250"/>
      <c r="C754" s="673"/>
      <c r="D754" s="674"/>
      <c r="E754" s="232" t="s">
        <v>13</v>
      </c>
      <c r="F754" s="253"/>
      <c r="G754" s="71">
        <f>H754+I754</f>
        <v>0</v>
      </c>
      <c r="H754" s="71"/>
      <c r="I754" s="71"/>
    </row>
    <row r="755" spans="1:9" ht="16.5" hidden="1" outlineLevel="1" thickBot="1">
      <c r="A755" s="237">
        <v>3050</v>
      </c>
      <c r="B755" s="270" t="s">
        <v>99</v>
      </c>
      <c r="C755" s="666">
        <v>5</v>
      </c>
      <c r="D755" s="667">
        <v>0</v>
      </c>
      <c r="E755" s="240" t="s">
        <v>681</v>
      </c>
      <c r="F755" s="241" t="s">
        <v>682</v>
      </c>
      <c r="G755" s="71">
        <f>H755+I755</f>
        <v>0</v>
      </c>
      <c r="H755" s="71">
        <f>H757</f>
        <v>0</v>
      </c>
      <c r="I755" s="71">
        <f>I757</f>
        <v>0</v>
      </c>
    </row>
    <row r="756" spans="1:9" s="689" customFormat="1" ht="10.5" hidden="1" customHeight="1" outlineLevel="1" thickBot="1">
      <c r="A756" s="237"/>
      <c r="B756" s="226"/>
      <c r="C756" s="666"/>
      <c r="D756" s="667"/>
      <c r="E756" s="232" t="s">
        <v>808</v>
      </c>
      <c r="F756" s="241"/>
      <c r="G756" s="71"/>
      <c r="H756" s="71"/>
      <c r="I756" s="71"/>
    </row>
    <row r="757" spans="1:9" ht="16.5" hidden="1" outlineLevel="1" thickBot="1">
      <c r="A757" s="237">
        <v>3051</v>
      </c>
      <c r="B757" s="272" t="s">
        <v>99</v>
      </c>
      <c r="C757" s="673">
        <v>5</v>
      </c>
      <c r="D757" s="674">
        <v>1</v>
      </c>
      <c r="E757" s="232" t="s">
        <v>681</v>
      </c>
      <c r="F757" s="259" t="s">
        <v>682</v>
      </c>
      <c r="G757" s="71">
        <f>H757+I757</f>
        <v>0</v>
      </c>
      <c r="H757" s="71">
        <f>H759+H760</f>
        <v>0</v>
      </c>
      <c r="I757" s="71">
        <f>I759+I760</f>
        <v>0</v>
      </c>
    </row>
    <row r="758" spans="1:9" ht="36.75" hidden="1" outlineLevel="1" thickBot="1">
      <c r="A758" s="237"/>
      <c r="B758" s="250"/>
      <c r="C758" s="673"/>
      <c r="D758" s="674"/>
      <c r="E758" s="232" t="s">
        <v>12</v>
      </c>
      <c r="F758" s="253"/>
      <c r="G758" s="71"/>
      <c r="H758" s="71"/>
      <c r="I758" s="71"/>
    </row>
    <row r="759" spans="1:9" ht="16.5" hidden="1" outlineLevel="1" thickBot="1">
      <c r="A759" s="237"/>
      <c r="B759" s="250"/>
      <c r="C759" s="673"/>
      <c r="D759" s="674"/>
      <c r="E759" s="232" t="s">
        <v>13</v>
      </c>
      <c r="F759" s="253"/>
      <c r="G759" s="71">
        <f>H759+I759</f>
        <v>0</v>
      </c>
      <c r="H759" s="71"/>
      <c r="I759" s="71"/>
    </row>
    <row r="760" spans="1:9" ht="16.5" hidden="1" outlineLevel="1" thickBot="1">
      <c r="A760" s="237"/>
      <c r="B760" s="250"/>
      <c r="C760" s="673"/>
      <c r="D760" s="674"/>
      <c r="E760" s="232" t="s">
        <v>13</v>
      </c>
      <c r="F760" s="253"/>
      <c r="G760" s="71">
        <f>H760+I760</f>
        <v>0</v>
      </c>
      <c r="H760" s="71"/>
      <c r="I760" s="71"/>
    </row>
    <row r="761" spans="1:9" ht="16.5" hidden="1" outlineLevel="1" thickBot="1">
      <c r="A761" s="237">
        <v>3060</v>
      </c>
      <c r="B761" s="270" t="s">
        <v>99</v>
      </c>
      <c r="C761" s="666">
        <v>6</v>
      </c>
      <c r="D761" s="667">
        <v>0</v>
      </c>
      <c r="E761" s="240" t="s">
        <v>683</v>
      </c>
      <c r="F761" s="241" t="s">
        <v>684</v>
      </c>
      <c r="G761" s="71">
        <f>H761+I761</f>
        <v>0</v>
      </c>
      <c r="H761" s="71">
        <f>H763</f>
        <v>0</v>
      </c>
      <c r="I761" s="71">
        <f>I763</f>
        <v>0</v>
      </c>
    </row>
    <row r="762" spans="1:9" s="689" customFormat="1" ht="10.5" hidden="1" customHeight="1" outlineLevel="1" thickBot="1">
      <c r="A762" s="237"/>
      <c r="B762" s="226"/>
      <c r="C762" s="666"/>
      <c r="D762" s="667"/>
      <c r="E762" s="232" t="s">
        <v>808</v>
      </c>
      <c r="F762" s="241"/>
      <c r="G762" s="71"/>
      <c r="H762" s="71"/>
      <c r="I762" s="71"/>
    </row>
    <row r="763" spans="1:9" ht="16.5" hidden="1" outlineLevel="1" thickBot="1">
      <c r="A763" s="237">
        <v>3061</v>
      </c>
      <c r="B763" s="272" t="s">
        <v>99</v>
      </c>
      <c r="C763" s="673">
        <v>6</v>
      </c>
      <c r="D763" s="674">
        <v>1</v>
      </c>
      <c r="E763" s="232" t="s">
        <v>683</v>
      </c>
      <c r="F763" s="259" t="s">
        <v>684</v>
      </c>
      <c r="G763" s="71">
        <f>H763+I763</f>
        <v>0</v>
      </c>
      <c r="H763" s="71">
        <f>H765+H766</f>
        <v>0</v>
      </c>
      <c r="I763" s="71">
        <f>I765+I766</f>
        <v>0</v>
      </c>
    </row>
    <row r="764" spans="1:9" ht="36.75" hidden="1" outlineLevel="1" thickBot="1">
      <c r="A764" s="237"/>
      <c r="B764" s="250"/>
      <c r="C764" s="673"/>
      <c r="D764" s="674"/>
      <c r="E764" s="232" t="s">
        <v>12</v>
      </c>
      <c r="F764" s="253"/>
      <c r="G764" s="71"/>
      <c r="H764" s="71"/>
      <c r="I764" s="71"/>
    </row>
    <row r="765" spans="1:9" ht="16.5" hidden="1" outlineLevel="1" thickBot="1">
      <c r="A765" s="237"/>
      <c r="B765" s="250"/>
      <c r="C765" s="673"/>
      <c r="D765" s="674"/>
      <c r="E765" s="232" t="s">
        <v>13</v>
      </c>
      <c r="F765" s="253"/>
      <c r="G765" s="71">
        <f>H765+I765</f>
        <v>0</v>
      </c>
      <c r="H765" s="71"/>
      <c r="I765" s="71"/>
    </row>
    <row r="766" spans="1:9" ht="16.5" hidden="1" outlineLevel="1" thickBot="1">
      <c r="A766" s="237"/>
      <c r="B766" s="250"/>
      <c r="C766" s="673"/>
      <c r="D766" s="674"/>
      <c r="E766" s="232" t="s">
        <v>13</v>
      </c>
      <c r="F766" s="253"/>
      <c r="G766" s="71">
        <f>H766+I766</f>
        <v>0</v>
      </c>
      <c r="H766" s="71"/>
      <c r="I766" s="71"/>
    </row>
    <row r="767" spans="1:9" ht="29.25" hidden="1" outlineLevel="1" thickBot="1">
      <c r="A767" s="237">
        <v>3070</v>
      </c>
      <c r="B767" s="270" t="s">
        <v>99</v>
      </c>
      <c r="C767" s="666">
        <v>7</v>
      </c>
      <c r="D767" s="667">
        <v>0</v>
      </c>
      <c r="E767" s="240" t="s">
        <v>685</v>
      </c>
      <c r="F767" s="241" t="s">
        <v>686</v>
      </c>
      <c r="G767" s="71">
        <f>H767+I767</f>
        <v>0</v>
      </c>
      <c r="H767" s="71">
        <f>H769</f>
        <v>0</v>
      </c>
      <c r="I767" s="71">
        <f>I769</f>
        <v>0</v>
      </c>
    </row>
    <row r="768" spans="1:9" s="689" customFormat="1" ht="20.25" hidden="1" customHeight="1" outlineLevel="1" thickBot="1">
      <c r="A768" s="237"/>
      <c r="B768" s="226"/>
      <c r="C768" s="666"/>
      <c r="D768" s="667"/>
      <c r="E768" s="232" t="s">
        <v>808</v>
      </c>
      <c r="F768" s="241"/>
      <c r="G768" s="71"/>
      <c r="H768" s="71"/>
      <c r="I768" s="71"/>
    </row>
    <row r="769" spans="1:15" ht="14.25" customHeight="1" outlineLevel="1" thickBot="1">
      <c r="A769" s="237">
        <v>3071</v>
      </c>
      <c r="B769" s="272" t="s">
        <v>99</v>
      </c>
      <c r="C769" s="673">
        <v>7</v>
      </c>
      <c r="D769" s="674">
        <v>1</v>
      </c>
      <c r="E769" s="232" t="s">
        <v>685</v>
      </c>
      <c r="F769" s="259" t="s">
        <v>688</v>
      </c>
      <c r="G769" s="71">
        <f>H769+I769</f>
        <v>0</v>
      </c>
      <c r="H769" s="71">
        <f>H771+H772</f>
        <v>0</v>
      </c>
      <c r="I769" s="71">
        <f>I771+I772</f>
        <v>0</v>
      </c>
    </row>
    <row r="770" spans="1:15" ht="15" customHeight="1" outlineLevel="1" thickBot="1">
      <c r="A770" s="237"/>
      <c r="B770" s="250"/>
      <c r="C770" s="673"/>
      <c r="D770" s="674"/>
      <c r="E770" s="232" t="s">
        <v>12</v>
      </c>
      <c r="F770" s="253"/>
      <c r="G770" s="71"/>
      <c r="H770" s="71"/>
      <c r="I770" s="71"/>
    </row>
    <row r="771" spans="1:15" ht="17.25" customHeight="1" outlineLevel="1" thickBot="1">
      <c r="A771" s="237"/>
      <c r="B771" s="250"/>
      <c r="C771" s="673"/>
      <c r="D771" s="674"/>
      <c r="E771" s="232" t="s">
        <v>13</v>
      </c>
      <c r="F771" s="253"/>
      <c r="G771" s="71">
        <f>H771+I771</f>
        <v>0</v>
      </c>
      <c r="H771" s="71"/>
      <c r="I771" s="71"/>
    </row>
    <row r="772" spans="1:15" ht="18" customHeight="1" outlineLevel="1" thickBot="1">
      <c r="A772" s="237"/>
      <c r="B772" s="250"/>
      <c r="C772" s="673"/>
      <c r="D772" s="674"/>
      <c r="E772" s="232" t="s">
        <v>13</v>
      </c>
      <c r="F772" s="253"/>
      <c r="G772" s="71">
        <f>H772+I772</f>
        <v>0</v>
      </c>
      <c r="H772" s="71"/>
      <c r="I772" s="71"/>
    </row>
    <row r="773" spans="1:15" ht="13.5" customHeight="1" outlineLevel="1" thickBot="1">
      <c r="A773" s="237">
        <v>3080</v>
      </c>
      <c r="B773" s="270" t="s">
        <v>99</v>
      </c>
      <c r="C773" s="666">
        <v>8</v>
      </c>
      <c r="D773" s="667">
        <v>0</v>
      </c>
      <c r="E773" s="240" t="s">
        <v>689</v>
      </c>
      <c r="F773" s="241" t="s">
        <v>690</v>
      </c>
      <c r="G773" s="71">
        <f>H773+I773</f>
        <v>0</v>
      </c>
      <c r="H773" s="71">
        <f>H775</f>
        <v>0</v>
      </c>
      <c r="I773" s="71">
        <f>I775</f>
        <v>0</v>
      </c>
    </row>
    <row r="774" spans="1:15" s="689" customFormat="1" ht="14.25" customHeight="1" outlineLevel="1" thickBot="1">
      <c r="A774" s="237"/>
      <c r="B774" s="226"/>
      <c r="C774" s="666"/>
      <c r="D774" s="667"/>
      <c r="E774" s="232" t="s">
        <v>808</v>
      </c>
      <c r="F774" s="241"/>
      <c r="G774" s="71"/>
      <c r="H774" s="71"/>
      <c r="I774" s="71"/>
    </row>
    <row r="775" spans="1:15" ht="13.5" customHeight="1" outlineLevel="1" thickBot="1">
      <c r="A775" s="237">
        <v>3081</v>
      </c>
      <c r="B775" s="272" t="s">
        <v>99</v>
      </c>
      <c r="C775" s="673">
        <v>8</v>
      </c>
      <c r="D775" s="674">
        <v>1</v>
      </c>
      <c r="E775" s="232" t="s">
        <v>689</v>
      </c>
      <c r="F775" s="259" t="s">
        <v>691</v>
      </c>
      <c r="G775" s="71">
        <f>H775+I775</f>
        <v>0</v>
      </c>
      <c r="H775" s="71"/>
      <c r="I775" s="71">
        <f>I777</f>
        <v>0</v>
      </c>
    </row>
    <row r="776" spans="1:15" s="689" customFormat="1" ht="15.75" customHeight="1" outlineLevel="1" thickBot="1">
      <c r="A776" s="237"/>
      <c r="B776" s="226"/>
      <c r="C776" s="666"/>
      <c r="D776" s="667"/>
      <c r="E776" s="232" t="s">
        <v>808</v>
      </c>
      <c r="F776" s="241"/>
      <c r="G776" s="71"/>
      <c r="H776" s="71"/>
      <c r="I776" s="71"/>
    </row>
    <row r="777" spans="1:15" ht="29.25" thickBot="1">
      <c r="A777" s="237">
        <v>3070</v>
      </c>
      <c r="B777" s="270" t="s">
        <v>99</v>
      </c>
      <c r="C777" s="691">
        <v>7</v>
      </c>
      <c r="D777" s="667">
        <v>0</v>
      </c>
      <c r="E777" s="240" t="s">
        <v>293</v>
      </c>
      <c r="F777" s="241" t="s">
        <v>693</v>
      </c>
      <c r="G777" s="92">
        <f>H777+I777</f>
        <v>1700</v>
      </c>
      <c r="H777" s="92">
        <f>H779+H783</f>
        <v>1700</v>
      </c>
      <c r="I777" s="71">
        <f>I779+I783</f>
        <v>0</v>
      </c>
    </row>
    <row r="778" spans="1:15" s="689" customFormat="1" ht="9.75" customHeight="1" thickBot="1">
      <c r="A778" s="237"/>
      <c r="B778" s="226"/>
      <c r="C778" s="666"/>
      <c r="D778" s="667"/>
      <c r="E778" s="232" t="s">
        <v>808</v>
      </c>
      <c r="F778" s="241"/>
      <c r="G778" s="71"/>
      <c r="H778" s="71"/>
      <c r="I778" s="71"/>
    </row>
    <row r="779" spans="1:15" ht="17.25" hidden="1" customHeight="1" thickBot="1">
      <c r="A779" s="285">
        <v>3091</v>
      </c>
      <c r="B779" s="272" t="s">
        <v>99</v>
      </c>
      <c r="C779" s="692">
        <v>9</v>
      </c>
      <c r="D779" s="693">
        <v>1</v>
      </c>
      <c r="E779" s="288" t="s">
        <v>692</v>
      </c>
      <c r="F779" s="289" t="s">
        <v>694</v>
      </c>
      <c r="G779" s="71">
        <f>H779+I779</f>
        <v>0</v>
      </c>
      <c r="H779" s="71">
        <f>H781+H782</f>
        <v>0</v>
      </c>
      <c r="I779" s="71">
        <f>I781+I782</f>
        <v>0</v>
      </c>
    </row>
    <row r="780" spans="1:15" ht="36.75" hidden="1" thickBot="1">
      <c r="A780" s="237"/>
      <c r="B780" s="250"/>
      <c r="C780" s="673"/>
      <c r="D780" s="674"/>
      <c r="E780" s="232" t="s">
        <v>12</v>
      </c>
      <c r="F780" s="253"/>
      <c r="G780" s="71"/>
      <c r="H780" s="71"/>
      <c r="I780" s="71"/>
    </row>
    <row r="781" spans="1:15" ht="16.5" hidden="1" thickBot="1">
      <c r="A781" s="237"/>
      <c r="B781" s="250"/>
      <c r="C781" s="673"/>
      <c r="D781" s="674"/>
      <c r="E781" s="232" t="s">
        <v>13</v>
      </c>
      <c r="F781" s="253"/>
      <c r="G781" s="71">
        <f>H781+I781</f>
        <v>0</v>
      </c>
      <c r="H781" s="71"/>
      <c r="I781" s="71"/>
    </row>
    <row r="782" spans="1:15" ht="16.5" hidden="1" thickBot="1">
      <c r="A782" s="237"/>
      <c r="B782" s="250"/>
      <c r="C782" s="673"/>
      <c r="D782" s="674"/>
      <c r="E782" s="232" t="s">
        <v>13</v>
      </c>
      <c r="F782" s="253"/>
      <c r="G782" s="71">
        <f>H782+I782</f>
        <v>0</v>
      </c>
      <c r="H782" s="71"/>
      <c r="I782" s="71"/>
    </row>
    <row r="783" spans="1:15" ht="30" customHeight="1" thickBot="1">
      <c r="A783" s="285">
        <v>3071</v>
      </c>
      <c r="B783" s="272" t="s">
        <v>99</v>
      </c>
      <c r="C783" s="692">
        <v>7</v>
      </c>
      <c r="D783" s="693">
        <v>1</v>
      </c>
      <c r="E783" s="715" t="s">
        <v>293</v>
      </c>
      <c r="F783" s="289"/>
      <c r="G783" s="92">
        <f>H783+I783</f>
        <v>1700</v>
      </c>
      <c r="H783" s="92">
        <f>H785+H786</f>
        <v>1700</v>
      </c>
      <c r="I783" s="92">
        <f>I785+I786</f>
        <v>0</v>
      </c>
    </row>
    <row r="784" spans="1:15" ht="36.75" thickBot="1">
      <c r="A784" s="237"/>
      <c r="B784" s="250"/>
      <c r="C784" s="673"/>
      <c r="D784" s="674"/>
      <c r="E784" s="232" t="s">
        <v>12</v>
      </c>
      <c r="F784" s="253"/>
      <c r="G784" s="71"/>
      <c r="H784" s="71"/>
      <c r="I784" s="71"/>
      <c r="O784" s="200"/>
    </row>
    <row r="785" spans="1:15" ht="15" customHeight="1" thickBot="1">
      <c r="A785" s="237"/>
      <c r="B785" s="250"/>
      <c r="C785" s="673"/>
      <c r="D785" s="674"/>
      <c r="E785" s="232">
        <v>4729</v>
      </c>
      <c r="F785" s="253"/>
      <c r="G785" s="92">
        <f>H785+I785</f>
        <v>1700</v>
      </c>
      <c r="H785" s="739">
        <v>1700</v>
      </c>
      <c r="I785" s="71"/>
      <c r="K785" s="204" t="s">
        <v>987</v>
      </c>
      <c r="L785" s="204">
        <v>1700</v>
      </c>
      <c r="O785" s="200"/>
    </row>
    <row r="786" spans="1:15" ht="16.5" hidden="1" thickBot="1">
      <c r="A786" s="237"/>
      <c r="B786" s="250"/>
      <c r="C786" s="673"/>
      <c r="D786" s="674"/>
      <c r="E786" s="232" t="s">
        <v>13</v>
      </c>
      <c r="F786" s="253"/>
      <c r="G786" s="71">
        <f>H786+I786</f>
        <v>0</v>
      </c>
      <c r="H786" s="71"/>
      <c r="I786" s="71"/>
      <c r="O786" s="200"/>
    </row>
    <row r="787" spans="1:15" s="688" customFormat="1" ht="32.25" customHeight="1" thickBot="1">
      <c r="A787" s="694">
        <v>3100</v>
      </c>
      <c r="B787" s="695" t="s">
        <v>100</v>
      </c>
      <c r="C787" s="695">
        <v>0</v>
      </c>
      <c r="D787" s="696">
        <v>0</v>
      </c>
      <c r="E787" s="697" t="s">
        <v>877</v>
      </c>
      <c r="F787" s="698"/>
      <c r="G787" s="91"/>
      <c r="H787" s="91">
        <f>H789</f>
        <v>8200</v>
      </c>
      <c r="I787" s="87">
        <f>I789</f>
        <v>0</v>
      </c>
      <c r="O787" s="169"/>
    </row>
    <row r="788" spans="1:15" ht="15" customHeight="1" thickBot="1">
      <c r="A788" s="285"/>
      <c r="B788" s="226"/>
      <c r="C788" s="664"/>
      <c r="D788" s="665"/>
      <c r="E788" s="232" t="s">
        <v>807</v>
      </c>
      <c r="F788" s="233"/>
      <c r="G788" s="71"/>
      <c r="H788" s="71"/>
      <c r="I788" s="71"/>
      <c r="O788" s="200"/>
    </row>
    <row r="789" spans="1:15" ht="21.75" customHeight="1" thickBot="1">
      <c r="A789" s="285">
        <v>3110</v>
      </c>
      <c r="B789" s="295" t="s">
        <v>100</v>
      </c>
      <c r="C789" s="295">
        <v>1</v>
      </c>
      <c r="D789" s="296">
        <v>0</v>
      </c>
      <c r="E789" s="283" t="s">
        <v>737</v>
      </c>
      <c r="F789" s="259"/>
      <c r="G789" s="92"/>
      <c r="H789" s="92">
        <f>H791</f>
        <v>8200</v>
      </c>
      <c r="I789" s="92">
        <f>I791</f>
        <v>0</v>
      </c>
      <c r="O789" s="200"/>
    </row>
    <row r="790" spans="1:15" s="689" customFormat="1" ht="16.5" customHeight="1" thickBot="1">
      <c r="A790" s="285"/>
      <c r="B790" s="226"/>
      <c r="C790" s="666"/>
      <c r="D790" s="667"/>
      <c r="E790" s="232" t="s">
        <v>808</v>
      </c>
      <c r="F790" s="241"/>
      <c r="G790" s="92"/>
      <c r="H790" s="92"/>
      <c r="I790" s="92"/>
    </row>
    <row r="791" spans="1:15" ht="16.5" thickBot="1">
      <c r="A791" s="699">
        <v>3112</v>
      </c>
      <c r="B791" s="700" t="s">
        <v>100</v>
      </c>
      <c r="C791" s="700">
        <v>1</v>
      </c>
      <c r="D791" s="701">
        <v>2</v>
      </c>
      <c r="E791" s="702" t="s">
        <v>738</v>
      </c>
      <c r="F791" s="703"/>
      <c r="G791" s="119"/>
      <c r="H791" s="119">
        <f>SUM(H793:H794)</f>
        <v>8200</v>
      </c>
      <c r="I791" s="119">
        <f>SUM(I793:I794)</f>
        <v>0</v>
      </c>
    </row>
    <row r="792" spans="1:15" ht="24.75" customHeight="1" thickBot="1">
      <c r="A792" s="237"/>
      <c r="B792" s="250"/>
      <c r="C792" s="673"/>
      <c r="D792" s="674"/>
      <c r="E792" s="232" t="s">
        <v>12</v>
      </c>
      <c r="F792" s="253"/>
      <c r="G792" s="92"/>
      <c r="H792" s="92"/>
      <c r="I792" s="92"/>
    </row>
    <row r="793" spans="1:15" ht="15" customHeight="1" thickBot="1">
      <c r="A793" s="237"/>
      <c r="B793" s="250"/>
      <c r="C793" s="673"/>
      <c r="D793" s="674"/>
      <c r="E793" s="232">
        <v>4891</v>
      </c>
      <c r="F793" s="253"/>
      <c r="G793" s="92"/>
      <c r="H793" s="92">
        <f>Sheet1!F141</f>
        <v>8200</v>
      </c>
      <c r="I793" s="92"/>
    </row>
    <row r="794" spans="1:15" ht="16.5" hidden="1" thickBot="1">
      <c r="A794" s="237"/>
      <c r="B794" s="250"/>
      <c r="C794" s="673"/>
      <c r="D794" s="674"/>
      <c r="E794" s="232" t="s">
        <v>13</v>
      </c>
      <c r="F794" s="253"/>
      <c r="G794" s="71">
        <f>H794+I794</f>
        <v>0</v>
      </c>
      <c r="H794" s="92"/>
      <c r="I794" s="92"/>
    </row>
    <row r="795" spans="1:15">
      <c r="B795" s="704"/>
      <c r="C795" s="705"/>
      <c r="D795" s="706"/>
    </row>
    <row r="796" spans="1:15">
      <c r="B796" s="708"/>
      <c r="C796" s="705"/>
      <c r="D796" s="706"/>
    </row>
    <row r="797" spans="1:15">
      <c r="B797" s="708"/>
      <c r="C797" s="705"/>
      <c r="D797" s="706"/>
      <c r="E797" s="204"/>
    </row>
    <row r="798" spans="1:15">
      <c r="B798" s="708"/>
      <c r="C798" s="709"/>
      <c r="D798" s="710"/>
    </row>
    <row r="806" spans="5:7" ht="28.5" customHeight="1">
      <c r="E806" s="857"/>
      <c r="F806" s="857"/>
      <c r="G806" s="857"/>
    </row>
  </sheetData>
  <mergeCells count="12">
    <mergeCell ref="H5:I5"/>
    <mergeCell ref="E806:G806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6" bottom="0.45" header="0.17" footer="0.24"/>
  <pageSetup paperSize="9" scale="95" firstPageNumber="2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Sheet1!Print_Area</vt:lpstr>
      <vt:lpstr>Sheet1!Print_Titles</vt:lpstr>
      <vt:lpstr>Sheet2!Print_Titles</vt:lpstr>
      <vt:lpstr>Sheet3!Print_Titles</vt:lpstr>
      <vt:lpstr>Sheet6!Print_Titles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Nara</cp:lastModifiedBy>
  <cp:lastPrinted>2018-10-01T11:21:58Z</cp:lastPrinted>
  <dcterms:created xsi:type="dcterms:W3CDTF">1996-10-14T23:33:28Z</dcterms:created>
  <dcterms:modified xsi:type="dcterms:W3CDTF">2019-01-22T13:08:00Z</dcterms:modified>
</cp:coreProperties>
</file>